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6.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5.xml" ContentType="application/vnd.openxmlformats-officedocument.drawingml.chart+xml"/>
  <Override PartName="/xl/charts/chart6.xml" ContentType="application/vnd.openxmlformats-officedocument.drawingml.chart+xml"/>
  <Override PartName="/xl/drawings/drawing7.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8.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10.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harts/chart9.xml" ContentType="application/vnd.openxmlformats-officedocument.drawingml.chart+xml"/>
  <Override PartName="/xl/charts/chart10.xml" ContentType="application/vnd.openxmlformats-officedocument.drawingml.chart+xml"/>
  <Override PartName="/xl/drawings/drawing11.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12.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harts/chart11.xml" ContentType="application/vnd.openxmlformats-officedocument.drawingml.chart+xml"/>
  <Override PartName="/xl/charts/chart12.xml" ContentType="application/vnd.openxmlformats-officedocument.drawingml.chart+xml"/>
  <Override PartName="/xl/drawings/drawing13.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14.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13.xml" ContentType="application/vnd.openxmlformats-officedocument.drawingml.chart+xml"/>
  <Override PartName="/xl/charts/chart14.xml" ContentType="application/vnd.openxmlformats-officedocument.drawingml.chart+xml"/>
  <Override PartName="/xl/drawings/drawing15.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16.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harts/chart15.xml" ContentType="application/vnd.openxmlformats-officedocument.drawingml.chart+xml"/>
  <Override PartName="/xl/charts/chart16.xml" ContentType="application/vnd.openxmlformats-officedocument.drawingml.chart+xml"/>
  <Override PartName="/xl/drawings/drawing17.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drawings/drawing18.xml" ContentType="application/vnd.openxmlformats-officedocument.drawing+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harts/chart17.xml" ContentType="application/vnd.openxmlformats-officedocument.drawingml.chart+xml"/>
  <Override PartName="/xl/charts/chart18.xml" ContentType="application/vnd.openxmlformats-officedocument.drawingml.chart+xml"/>
  <Override PartName="/xl/drawings/drawing19.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20.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harts/chart19.xml" ContentType="application/vnd.openxmlformats-officedocument.drawingml.chart+xml"/>
  <Override PartName="/xl/charts/chart20.xml" ContentType="application/vnd.openxmlformats-officedocument.drawingml.chart+xml"/>
  <Override PartName="/xl/drawings/drawing21.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22.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harts/chart21.xml" ContentType="application/vnd.openxmlformats-officedocument.drawingml.chart+xml"/>
  <Override PartName="/xl/charts/chart22.xml" ContentType="application/vnd.openxmlformats-officedocument.drawingml.chart+xml"/>
  <Override PartName="/xl/drawings/drawing23.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drawings/drawing24.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harts/chart23.xml" ContentType="application/vnd.openxmlformats-officedocument.drawingml.chart+xml"/>
  <Override PartName="/xl/charts/chart24.xml" ContentType="application/vnd.openxmlformats-officedocument.drawingml.chart+xml"/>
  <Override PartName="/xl/drawings/drawing25.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26.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harts/chart25.xml" ContentType="application/vnd.openxmlformats-officedocument.drawingml.chart+xml"/>
  <Override PartName="/xl/charts/chart26.xml" ContentType="application/vnd.openxmlformats-officedocument.drawingml.chart+xml"/>
  <Override PartName="/xl/drawings/drawing27.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drawings/drawing28.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harts/chart27.xml" ContentType="application/vnd.openxmlformats-officedocument.drawingml.chart+xml"/>
  <Override PartName="/xl/charts/chart28.xml" ContentType="application/vnd.openxmlformats-officedocument.drawingml.chart+xml"/>
  <Override PartName="/xl/drawings/drawing29.xml" ContentType="application/vnd.openxmlformats-officedocument.drawing+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drawings/drawing30.xml" ContentType="application/vnd.openxmlformats-officedocument.drawing+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harts/chart29.xml" ContentType="application/vnd.openxmlformats-officedocument.drawingml.chart+xml"/>
  <Override PartName="/xl/charts/chart30.xml" ContentType="application/vnd.openxmlformats-officedocument.drawingml.chart+xml"/>
  <Override PartName="/xl/drawings/drawing31.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drawings/drawing32.xml" ContentType="application/vnd.openxmlformats-officedocument.drawing+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harts/chart31.xml" ContentType="application/vnd.openxmlformats-officedocument.drawingml.chart+xml"/>
  <Override PartName="/xl/charts/chart32.xml" ContentType="application/vnd.openxmlformats-officedocument.drawingml.chart+xml"/>
  <Override PartName="/xl/drawings/drawing33.xml" ContentType="application/vnd.openxmlformats-officedocument.drawing+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34.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harts/chart33.xml" ContentType="application/vnd.openxmlformats-officedocument.drawingml.chart+xml"/>
  <Override PartName="/xl/charts/chart34.xml" ContentType="application/vnd.openxmlformats-officedocument.drawingml.chart+xml"/>
  <Override PartName="/xl/drawings/drawing35.xml" ContentType="application/vnd.openxmlformats-officedocument.drawing+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36.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harts/chart35.xml" ContentType="application/vnd.openxmlformats-officedocument.drawingml.chart+xml"/>
  <Override PartName="/xl/charts/chart36.xml" ContentType="application/vnd.openxmlformats-officedocument.drawingml.chart+xml"/>
  <Override PartName="/xl/drawings/drawing37.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drawings/drawing38.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harts/chart37.xml" ContentType="application/vnd.openxmlformats-officedocument.drawingml.chart+xml"/>
  <Override PartName="/xl/charts/chart38.xml" ContentType="application/vnd.openxmlformats-officedocument.drawingml.chart+xml"/>
  <Override PartName="/xl/drawings/drawing39.xml" ContentType="application/vnd.openxmlformats-officedocument.drawing+xml"/>
  <Override PartName="/xl/ctrlProps/ctrlProp111.xml" ContentType="application/vnd.ms-excel.controlproperties+xml"/>
  <Override PartName="/xl/ctrlProps/ctrlProp112.xml" ContentType="application/vnd.ms-excel.controlproperties+xml"/>
  <Override PartName="/xl/drawings/drawing40.xml" ContentType="application/vnd.openxmlformats-officedocument.drawing+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harts/chart39.xml" ContentType="application/vnd.openxmlformats-officedocument.drawingml.chart+xml"/>
  <Override PartName="/xl/charts/chart40.xml" ContentType="application/vnd.openxmlformats-officedocument.drawingml.chart+xml"/>
  <Override PartName="/xl/drawings/drawing41.xml" ContentType="application/vnd.openxmlformats-officedocument.drawing+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harts/chart4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17"/>
  <workbookPr codeName="ThisWorkbook" defaultThemeVersion="124226"/>
  <xr:revisionPtr revIDLastSave="0" documentId="8_{F17A687B-2D83-46E0-92B2-B607C9BE7AD0}" xr6:coauthVersionLast="47" xr6:coauthVersionMax="47" xr10:uidLastSave="{00000000-0000-0000-0000-000000000000}"/>
  <bookViews>
    <workbookView xWindow="-1545" yWindow="555" windowWidth="11580" windowHeight="5130" tabRatio="840" xr2:uid="{00000000-000D-0000-FFFF-FFFF00000000}"/>
  </bookViews>
  <sheets>
    <sheet name="Introduction and Disclaimer" sheetId="111" r:id="rId1"/>
    <sheet name="ARG_G" sheetId="48" r:id="rId2"/>
    <sheet name="ARG_D" sheetId="49" r:id="rId3"/>
    <sheet name="BAR_G" sheetId="52" r:id="rId4"/>
    <sheet name="BAR_D" sheetId="53" r:id="rId5"/>
    <sheet name="BOL_G" sheetId="24" r:id="rId6"/>
    <sheet name="BOL_D" sheetId="25" r:id="rId7"/>
    <sheet name="BRA_G_CG" sheetId="113" r:id="rId8"/>
    <sheet name="BRA_D CG" sheetId="112" r:id="rId9"/>
    <sheet name="CHI_G" sheetId="31" r:id="rId10"/>
    <sheet name="CHI_D" sheetId="32" r:id="rId11"/>
    <sheet name="COL_G CG" sheetId="108" r:id="rId12"/>
    <sheet name="COL_D CG" sheetId="107" r:id="rId13"/>
    <sheet name="CRI_G" sheetId="22" r:id="rId14"/>
    <sheet name="CRI_D" sheetId="20" r:id="rId15"/>
    <sheet name="DOM_G" sheetId="46" r:id="rId16"/>
    <sheet name="DOM_D" sheetId="47" r:id="rId17"/>
    <sheet name="ECU_G" sheetId="70" r:id="rId18"/>
    <sheet name="ECU_D" sheetId="71" r:id="rId19"/>
    <sheet name="GTM_G" sheetId="44" r:id="rId20"/>
    <sheet name="GTM_D" sheetId="45" r:id="rId21"/>
    <sheet name="GUY_G" sheetId="72" r:id="rId22"/>
    <sheet name="GUY_D" sheetId="73" r:id="rId23"/>
    <sheet name="HND_G" sheetId="42" r:id="rId24"/>
    <sheet name="HND_D" sheetId="43" r:id="rId25"/>
    <sheet name="MEX_G" sheetId="33" r:id="rId26"/>
    <sheet name="MEX_D" sheetId="34" r:id="rId27"/>
    <sheet name="PAN_G" sheetId="40" r:id="rId28"/>
    <sheet name="PAN_D" sheetId="41" r:id="rId29"/>
    <sheet name="PAR_G" sheetId="50" r:id="rId30"/>
    <sheet name="PAR_D" sheetId="51" r:id="rId31"/>
    <sheet name="PER_G" sheetId="29" r:id="rId32"/>
    <sheet name="PER_D" sheetId="30" r:id="rId33"/>
    <sheet name="SLV_G" sheetId="38" r:id="rId34"/>
    <sheet name="SLV_D" sheetId="39" r:id="rId35"/>
    <sheet name="TNT_G" sheetId="68" r:id="rId36"/>
    <sheet name="TNT_D" sheetId="109" r:id="rId37"/>
    <sheet name="URU_G" sheetId="61" r:id="rId38"/>
    <sheet name="URU_D" sheetId="62" r:id="rId39"/>
    <sheet name="VEN_G" sheetId="66" r:id="rId40"/>
    <sheet name="VEN_D" sheetId="67" r:id="rId41"/>
    <sheet name="Aux" sheetId="23" r:id="rId42"/>
  </sheets>
  <externalReferences>
    <externalReference r:id="rId43"/>
  </externalReferences>
  <definedNames>
    <definedName name="_Key1" localSheetId="8" hidden="1">#REF!</definedName>
    <definedName name="_Key1" localSheetId="7" hidden="1">#REF!</definedName>
    <definedName name="_Key1" localSheetId="12" hidden="1">#REF!</definedName>
    <definedName name="_Key1" localSheetId="11" hidden="1">#REF!</definedName>
    <definedName name="_Key1" localSheetId="36" hidden="1">#REF!</definedName>
    <definedName name="_Key1" hidden="1">#REF!</definedName>
    <definedName name="_Order1" hidden="1">0</definedName>
    <definedName name="_Sort" localSheetId="8" hidden="1">#REF!</definedName>
    <definedName name="_Sort" localSheetId="7" hidden="1">#REF!</definedName>
    <definedName name="_Sort" localSheetId="12" hidden="1">#REF!</definedName>
    <definedName name="_Sort" localSheetId="11" hidden="1">#REF!</definedName>
    <definedName name="_Sort" localSheetId="36" hidden="1">#REF!</definedName>
    <definedName name="_Sort" hidden="1">#REF!</definedName>
    <definedName name="Balance" localSheetId="8">#REF!</definedName>
    <definedName name="Balance" localSheetId="7">#REF!</definedName>
    <definedName name="Balance">#REF!</definedName>
    <definedName name="COUNTRY" localSheetId="8">#REF!</definedName>
    <definedName name="COUNTRY" localSheetId="7">#REF!</definedName>
    <definedName name="COUNTRY">#REF!</definedName>
    <definedName name="data" localSheetId="8">#REF!</definedName>
    <definedName name="data" localSheetId="7">#REF!</definedName>
    <definedName name="data">#REF!</definedName>
    <definedName name="FINAL_data">[1]Gaps_Eviews!$A$2:$CC$25</definedName>
    <definedName name="Kind" localSheetId="8">#REF!</definedName>
    <definedName name="Kind" localSheetId="7">#REF!</definedName>
    <definedName name="Kind">#REF!</definedName>
    <definedName name="_xlnm.Print_Area" localSheetId="2">ARG_D!$1:$85</definedName>
    <definedName name="_xlnm.Print_Area" localSheetId="4">BAR_D!$1:$91</definedName>
    <definedName name="_xlnm.Print_Area" localSheetId="6">BOL_D!$1:$84</definedName>
    <definedName name="_xlnm.Print_Area" localSheetId="8">'BRA_D CG'!$1:$91</definedName>
    <definedName name="_xlnm.Print_Area" localSheetId="10">CHI_D!$1:$85</definedName>
    <definedName name="_xlnm.Print_Area" localSheetId="12">'COL_D CG'!$1:$84</definedName>
    <definedName name="_xlnm.Print_Area" localSheetId="14">CRI_D!$1:$91</definedName>
    <definedName name="_xlnm.Print_Area" localSheetId="16">DOM_D!$1:$91</definedName>
    <definedName name="_xlnm.Print_Area" localSheetId="18">ECU_D!$1:$85</definedName>
    <definedName name="_xlnm.Print_Area" localSheetId="20">GTM_D!$1:$85</definedName>
    <definedName name="_xlnm.Print_Area" localSheetId="22">GUY_D!$1:$84</definedName>
    <definedName name="_xlnm.Print_Area" localSheetId="24">HND_D!$2:$86</definedName>
    <definedName name="_xlnm.Print_Area" localSheetId="26">MEX_D!$1:$84</definedName>
    <definedName name="_xlnm.Print_Area" localSheetId="28">PAN_D!$1:$85</definedName>
    <definedName name="_xlnm.Print_Area" localSheetId="30">PAR_D!$1:$97</definedName>
    <definedName name="_xlnm.Print_Area" localSheetId="32">PER_D!$1:$84</definedName>
    <definedName name="_xlnm.Print_Area" localSheetId="34">SLV_D!$1:$97</definedName>
    <definedName name="_xlnm.Print_Area" localSheetId="36">TNT_D!$1:$84</definedName>
    <definedName name="_xlnm.Print_Area" localSheetId="38">URU_D!$1:$97</definedName>
    <definedName name="_xlnm.Print_Area" localSheetId="40">VEN_D!$1:$97</definedName>
    <definedName name="REAL_data">[1]Gaps_Eviews!$A$28:$CC$77</definedName>
    <definedName name="wrn.Briefing._.Tables." hidden="1">{#N/A,#N/A,TRUE,"Tab_1 Economic Ind.";#N/A,#N/A,TRUE,"Tab_2  Public Sector Op.";#N/A,#N/A,TRUE,"Tab_3";#N/A,#N/A,TRUE,"Tab_4 Monetary";#N/A,#N/A,TRUE,"Tab_5 Medium-Term Outlook";#N/A,#N/A,TRUE,"Tab_6";#N/A,#N/A,TRUE,"Tab_7 Indicators of Ext. Vul."}</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8" i="67" l="1"/>
  <c r="AC12" i="49" l="1"/>
  <c r="AB44" i="67" l="1"/>
  <c r="AC12" i="109"/>
  <c r="AC5" i="109"/>
  <c r="AC4" i="109" s="1"/>
  <c r="AC12" i="39"/>
  <c r="AC37" i="30"/>
  <c r="AB90" i="47"/>
  <c r="AC12" i="20"/>
  <c r="AC12" i="32"/>
  <c r="AC51" i="32"/>
  <c r="AC54" i="32"/>
  <c r="AC55" i="32"/>
  <c r="AC53" i="32" s="1"/>
  <c r="AC56" i="32"/>
  <c r="AC58" i="32"/>
  <c r="AC60" i="32"/>
  <c r="AC62" i="32"/>
  <c r="AC83" i="32"/>
  <c r="AC12" i="53"/>
  <c r="AC12" i="62" l="1"/>
  <c r="AC59" i="62"/>
  <c r="AC60" i="62"/>
  <c r="AC63" i="62"/>
  <c r="AC64" i="62"/>
  <c r="AC65" i="62"/>
  <c r="AC67" i="62"/>
  <c r="AC69" i="62"/>
  <c r="AC71" i="62"/>
  <c r="AC96" i="62"/>
  <c r="AC35" i="62"/>
  <c r="AC36" i="62"/>
  <c r="AC5" i="62"/>
  <c r="N59" i="62"/>
  <c r="O59" i="62"/>
  <c r="P59" i="62"/>
  <c r="Q59" i="62"/>
  <c r="R59" i="62"/>
  <c r="S59" i="62"/>
  <c r="T59" i="62"/>
  <c r="U59" i="62"/>
  <c r="V59" i="62"/>
  <c r="W59" i="62"/>
  <c r="X59" i="62"/>
  <c r="Y59" i="62"/>
  <c r="Z59" i="62"/>
  <c r="AA59" i="62"/>
  <c r="AB59" i="62"/>
  <c r="N60" i="62"/>
  <c r="O60" i="62"/>
  <c r="P60" i="62"/>
  <c r="Q60" i="62"/>
  <c r="R60" i="62"/>
  <c r="S60" i="62"/>
  <c r="T60" i="62"/>
  <c r="U60" i="62"/>
  <c r="V60" i="62"/>
  <c r="W60" i="62"/>
  <c r="X60" i="62"/>
  <c r="Y60" i="62"/>
  <c r="Z60" i="62"/>
  <c r="AA60" i="62"/>
  <c r="AB60" i="62"/>
  <c r="AC56" i="62" l="1"/>
  <c r="AC57" i="62"/>
  <c r="AC58" i="62"/>
  <c r="AC61" i="62"/>
  <c r="AC62" i="62"/>
  <c r="AC4" i="62"/>
  <c r="AC23" i="62" s="1"/>
  <c r="AC55" i="62"/>
  <c r="AC54" i="62" l="1"/>
  <c r="AC73" i="62" s="1"/>
  <c r="AC25" i="62"/>
  <c r="AC92" i="62" s="1"/>
  <c r="AC89" i="62"/>
  <c r="AC85" i="62" l="1"/>
  <c r="AC90" i="62"/>
  <c r="AC75" i="62"/>
  <c r="AC93" i="62" s="1"/>
  <c r="AC86" i="62" l="1"/>
  <c r="AC54" i="109"/>
  <c r="AC56" i="109"/>
  <c r="AC58" i="109"/>
  <c r="AC60" i="109"/>
  <c r="AC62" i="109"/>
  <c r="AC83" i="109"/>
  <c r="AC37" i="109"/>
  <c r="AC55" i="109" s="1"/>
  <c r="AC53" i="109" s="1"/>
  <c r="AC31" i="109"/>
  <c r="AC32" i="109"/>
  <c r="AC23" i="109"/>
  <c r="AC24" i="109" s="1"/>
  <c r="AC47" i="109" l="1"/>
  <c r="AC48" i="109"/>
  <c r="AC49" i="109"/>
  <c r="AC50" i="109"/>
  <c r="AC52" i="109"/>
  <c r="AC51" i="109"/>
  <c r="AC46" i="109" s="1"/>
  <c r="AC45" i="109" s="1"/>
  <c r="AC64" i="109" s="1"/>
  <c r="AC77" i="109" s="1"/>
  <c r="AC26" i="109"/>
  <c r="AC76" i="109"/>
  <c r="AC27" i="109" l="1"/>
  <c r="AC79" i="109"/>
  <c r="AC72" i="109" s="1"/>
  <c r="AC65" i="109"/>
  <c r="AC68" i="109" s="1"/>
  <c r="AC67" i="109"/>
  <c r="AC80" i="109" s="1"/>
  <c r="AC73" i="109" s="1"/>
  <c r="AC35" i="39" l="1"/>
  <c r="AC56" i="39" s="1"/>
  <c r="AC36" i="39"/>
  <c r="AC59" i="39"/>
  <c r="AC60" i="39"/>
  <c r="AC63" i="39"/>
  <c r="AC64" i="39"/>
  <c r="AC65" i="39"/>
  <c r="AC67" i="39"/>
  <c r="AC69" i="39"/>
  <c r="AC71" i="39"/>
  <c r="AC96" i="39"/>
  <c r="AC5" i="39"/>
  <c r="AC4" i="39" s="1"/>
  <c r="AC23" i="39" s="1"/>
  <c r="AC25" i="39" l="1"/>
  <c r="AC92" i="39" s="1"/>
  <c r="AC89" i="39"/>
  <c r="AC62" i="39"/>
  <c r="AC85" i="39"/>
  <c r="AC61" i="39"/>
  <c r="AC57" i="39"/>
  <c r="AC58" i="39"/>
  <c r="AC55" i="39" l="1"/>
  <c r="AC54" i="39" s="1"/>
  <c r="AC73" i="39" s="1"/>
  <c r="AC90" i="39" s="1"/>
  <c r="AC75" i="39" l="1"/>
  <c r="AC93" i="39" s="1"/>
  <c r="AC86" i="39" s="1"/>
  <c r="AC83" i="30" l="1"/>
  <c r="AC51" i="30"/>
  <c r="AC54" i="30"/>
  <c r="AC55" i="30"/>
  <c r="AC53" i="30" s="1"/>
  <c r="AC56" i="30"/>
  <c r="AC58" i="30"/>
  <c r="AC60" i="30"/>
  <c r="AC62" i="30"/>
  <c r="AC31" i="30"/>
  <c r="AC32" i="30"/>
  <c r="AC12" i="30"/>
  <c r="AC5" i="30"/>
  <c r="AC4" i="30" s="1"/>
  <c r="AC23" i="30" s="1"/>
  <c r="AC76" i="30" s="1"/>
  <c r="AC47" i="30" l="1"/>
  <c r="AC48" i="30"/>
  <c r="AC49" i="30"/>
  <c r="AC50" i="30"/>
  <c r="AC52" i="30"/>
  <c r="AC46" i="30"/>
  <c r="AC45" i="30" s="1"/>
  <c r="AC64" i="30" s="1"/>
  <c r="AC77" i="30" s="1"/>
  <c r="AC24" i="30"/>
  <c r="AC26" i="30"/>
  <c r="AC79" i="30" s="1"/>
  <c r="AC72" i="30" s="1"/>
  <c r="AC65" i="30" l="1"/>
  <c r="AC68" i="30" s="1"/>
  <c r="AC67" i="30"/>
  <c r="AC80" i="30" s="1"/>
  <c r="AC73" i="30" s="1"/>
  <c r="AC59" i="51" l="1"/>
  <c r="AC60" i="51"/>
  <c r="AC63" i="51"/>
  <c r="AC64" i="51"/>
  <c r="AC65" i="51"/>
  <c r="AC67" i="51"/>
  <c r="AC69" i="51"/>
  <c r="AC71" i="51"/>
  <c r="AC96" i="51"/>
  <c r="AC12" i="51"/>
  <c r="AC5" i="51"/>
  <c r="AC4" i="51" s="1"/>
  <c r="AC23" i="51" s="1"/>
  <c r="AC35" i="51"/>
  <c r="AC36" i="51"/>
  <c r="AC56" i="51" l="1"/>
  <c r="AC57" i="51"/>
  <c r="AC58" i="51"/>
  <c r="AC61" i="51"/>
  <c r="AC25" i="51"/>
  <c r="AC92" i="51" s="1"/>
  <c r="AC89" i="51"/>
  <c r="AC85" i="51" s="1"/>
  <c r="AC62" i="51"/>
  <c r="AC55" i="51"/>
  <c r="AC54" i="51" s="1"/>
  <c r="AC73" i="51" s="1"/>
  <c r="AC75" i="51" s="1"/>
  <c r="AC93" i="51" s="1"/>
  <c r="AC90" i="51" l="1"/>
  <c r="AC86" i="51" s="1"/>
  <c r="AC53" i="41" l="1"/>
  <c r="AC54" i="41"/>
  <c r="AC57" i="41"/>
  <c r="AC58" i="41"/>
  <c r="AC59" i="41"/>
  <c r="AC61" i="41"/>
  <c r="AC63" i="41"/>
  <c r="AC65" i="41"/>
  <c r="AC84" i="41"/>
  <c r="AC29" i="41"/>
  <c r="AC30" i="41"/>
  <c r="AC50" i="41" l="1"/>
  <c r="AC51" i="41"/>
  <c r="AC52" i="41"/>
  <c r="AC55" i="41"/>
  <c r="AC56" i="41"/>
  <c r="AC49" i="41"/>
  <c r="AC48" i="41" s="1"/>
  <c r="AC67" i="41" s="1"/>
  <c r="AC69" i="41" s="1"/>
  <c r="AC81" i="41" s="1"/>
  <c r="AC78" i="41" l="1"/>
  <c r="AC74" i="41" s="1"/>
  <c r="AC12" i="41" l="1"/>
  <c r="AC5" i="41"/>
  <c r="AC4" i="41" s="1"/>
  <c r="AC23" i="41" s="1"/>
  <c r="AC25" i="41" l="1"/>
  <c r="AC80" i="41" s="1"/>
  <c r="AC77" i="41"/>
  <c r="AC73" i="41" s="1"/>
  <c r="AC51" i="34"/>
  <c r="AC54" i="34"/>
  <c r="AC55" i="34"/>
  <c r="AC53" i="34" s="1"/>
  <c r="AC56" i="34"/>
  <c r="AC58" i="34"/>
  <c r="AC60" i="34"/>
  <c r="AC62" i="34"/>
  <c r="AC83" i="34"/>
  <c r="AB37" i="34"/>
  <c r="AC37" i="34"/>
  <c r="AC31" i="34"/>
  <c r="AC32" i="34"/>
  <c r="AC12" i="34"/>
  <c r="AC5" i="34"/>
  <c r="AC54" i="43"/>
  <c r="AC55" i="43"/>
  <c r="AC58" i="43"/>
  <c r="AC59" i="43"/>
  <c r="AC60" i="43"/>
  <c r="AC62" i="43"/>
  <c r="AC64" i="43"/>
  <c r="AC66" i="43"/>
  <c r="AC85" i="43"/>
  <c r="AC13" i="43"/>
  <c r="AC30" i="43"/>
  <c r="AC31" i="43"/>
  <c r="AB6" i="43"/>
  <c r="AC6" i="43"/>
  <c r="AC51" i="43" l="1"/>
  <c r="AC52" i="43"/>
  <c r="AC53" i="43"/>
  <c r="AC56" i="43"/>
  <c r="AC5" i="43"/>
  <c r="AC24" i="43" s="1"/>
  <c r="AC57" i="43"/>
  <c r="AC47" i="34"/>
  <c r="AC48" i="34"/>
  <c r="AC49" i="34"/>
  <c r="AC50" i="34"/>
  <c r="AC52" i="34"/>
  <c r="AC46" i="34"/>
  <c r="AC45" i="34" s="1"/>
  <c r="AC64" i="34" s="1"/>
  <c r="AC4" i="34"/>
  <c r="AC23" i="34" s="1"/>
  <c r="AC50" i="43"/>
  <c r="AC49" i="43" s="1"/>
  <c r="AC68" i="43" s="1"/>
  <c r="AC70" i="43" s="1"/>
  <c r="AC82" i="43" s="1"/>
  <c r="AC24" i="34" l="1"/>
  <c r="AC27" i="34" s="1"/>
  <c r="AC76" i="34"/>
  <c r="AC26" i="34"/>
  <c r="AC79" i="34" s="1"/>
  <c r="AC72" i="34" s="1"/>
  <c r="AC26" i="43"/>
  <c r="AC81" i="43" s="1"/>
  <c r="AC78" i="43"/>
  <c r="AC74" i="43" s="1"/>
  <c r="AC65" i="34"/>
  <c r="AC68" i="34" s="1"/>
  <c r="AC67" i="34"/>
  <c r="AC80" i="34" s="1"/>
  <c r="AC77" i="34"/>
  <c r="AC79" i="43"/>
  <c r="AC75" i="43" s="1"/>
  <c r="AC73" i="34" l="1"/>
  <c r="G51" i="73"/>
  <c r="H51" i="73"/>
  <c r="I51" i="73"/>
  <c r="J51" i="73"/>
  <c r="K51" i="73"/>
  <c r="L51" i="73"/>
  <c r="M51" i="73"/>
  <c r="N51" i="73"/>
  <c r="O51" i="73"/>
  <c r="P51" i="73"/>
  <c r="Q51" i="73"/>
  <c r="R51" i="73"/>
  <c r="S51" i="73"/>
  <c r="T51" i="73"/>
  <c r="U51" i="73"/>
  <c r="V51" i="73"/>
  <c r="W51" i="73"/>
  <c r="X51" i="73"/>
  <c r="Y51" i="73"/>
  <c r="Z51" i="73"/>
  <c r="AA51" i="73"/>
  <c r="AB51" i="73"/>
  <c r="AC51" i="73"/>
  <c r="AC12" i="73"/>
  <c r="AC54" i="73"/>
  <c r="AC55" i="73"/>
  <c r="AC53" i="73" s="1"/>
  <c r="AC56" i="73"/>
  <c r="AC58" i="73"/>
  <c r="AC60" i="73"/>
  <c r="AC62" i="73"/>
  <c r="AC83" i="73"/>
  <c r="AC31" i="73"/>
  <c r="AC32" i="73"/>
  <c r="AB37" i="73"/>
  <c r="AC37" i="73"/>
  <c r="AC5" i="73"/>
  <c r="AC4" i="73" s="1"/>
  <c r="AC23" i="73" s="1"/>
  <c r="AC26" i="73" s="1"/>
  <c r="AC79" i="73" s="1"/>
  <c r="AC47" i="73" l="1"/>
  <c r="AC48" i="73"/>
  <c r="AC49" i="73"/>
  <c r="AC50" i="73"/>
  <c r="AC52" i="73"/>
  <c r="AC24" i="73"/>
  <c r="AC27" i="73" s="1"/>
  <c r="AC76" i="73"/>
  <c r="AC72" i="73" s="1"/>
  <c r="AC46" i="73"/>
  <c r="AC45" i="73" s="1"/>
  <c r="AC64" i="73" s="1"/>
  <c r="AC67" i="73" s="1"/>
  <c r="AC80" i="73" s="1"/>
  <c r="AC65" i="73" l="1"/>
  <c r="AC68" i="73" s="1"/>
  <c r="AC77" i="73"/>
  <c r="AC73" i="73" s="1"/>
  <c r="AB84" i="45" l="1"/>
  <c r="AC84" i="45"/>
  <c r="AC53" i="45"/>
  <c r="AC54" i="45"/>
  <c r="AC57" i="45"/>
  <c r="AC58" i="45"/>
  <c r="AC59" i="45"/>
  <c r="AC61" i="45"/>
  <c r="AC63" i="45"/>
  <c r="AC65" i="45"/>
  <c r="AC29" i="45"/>
  <c r="AC30" i="45"/>
  <c r="AC12" i="45"/>
  <c r="AC5" i="45"/>
  <c r="AC4" i="45" s="1"/>
  <c r="AC23" i="45" s="1"/>
  <c r="AC77" i="45" l="1"/>
  <c r="AC25" i="45"/>
  <c r="AC80" i="45" s="1"/>
  <c r="AC50" i="45"/>
  <c r="AC51" i="45"/>
  <c r="AC52" i="45"/>
  <c r="AC55" i="45"/>
  <c r="AC56" i="45"/>
  <c r="AC73" i="45"/>
  <c r="AC49" i="45"/>
  <c r="AC48" i="45" s="1"/>
  <c r="AC67" i="45" s="1"/>
  <c r="AC69" i="45" s="1"/>
  <c r="AC81" i="45" s="1"/>
  <c r="AC78" i="45" l="1"/>
  <c r="AC74" i="45" s="1"/>
  <c r="AC51" i="71" l="1"/>
  <c r="AC54" i="71"/>
  <c r="AC55" i="71"/>
  <c r="AC56" i="71"/>
  <c r="AC58" i="71"/>
  <c r="AC60" i="71"/>
  <c r="AC62" i="71"/>
  <c r="AC83" i="71"/>
  <c r="AB37" i="71"/>
  <c r="AC37" i="71"/>
  <c r="AC31" i="71"/>
  <c r="AC32" i="71"/>
  <c r="AC12" i="71"/>
  <c r="AC5" i="71"/>
  <c r="AC4" i="71" s="1"/>
  <c r="AC23" i="71" s="1"/>
  <c r="AC76" i="71" s="1"/>
  <c r="AC47" i="71" l="1"/>
  <c r="AC48" i="71"/>
  <c r="AC49" i="71"/>
  <c r="AC50" i="71"/>
  <c r="AC52" i="71"/>
  <c r="AC53" i="71"/>
  <c r="AC46" i="71"/>
  <c r="AC45" i="71" s="1"/>
  <c r="AC64" i="71" s="1"/>
  <c r="AC26" i="71"/>
  <c r="AC79" i="71" s="1"/>
  <c r="AC72" i="71" s="1"/>
  <c r="AC24" i="71"/>
  <c r="AC27" i="71" s="1"/>
  <c r="AC65" i="71" l="1"/>
  <c r="AC68" i="71" s="1"/>
  <c r="AC77" i="71"/>
  <c r="AC67" i="71"/>
  <c r="AC80" i="71" s="1"/>
  <c r="AC73" i="71" l="1"/>
  <c r="AC53" i="47" l="1"/>
  <c r="AC54" i="47"/>
  <c r="AC57" i="47"/>
  <c r="AC58" i="47"/>
  <c r="AC59" i="47"/>
  <c r="AC61" i="47"/>
  <c r="AC63" i="47"/>
  <c r="AC65" i="47"/>
  <c r="AC90" i="47"/>
  <c r="AC29" i="47"/>
  <c r="AC30" i="47"/>
  <c r="AC12" i="47"/>
  <c r="AC5" i="47"/>
  <c r="AC50" i="47" l="1"/>
  <c r="AC51" i="47"/>
  <c r="AC52" i="47"/>
  <c r="AC55" i="47"/>
  <c r="AC56" i="47"/>
  <c r="AC49" i="47"/>
  <c r="AC48" i="47" s="1"/>
  <c r="AC67" i="47" s="1"/>
  <c r="AC4" i="47"/>
  <c r="AC23" i="47" s="1"/>
  <c r="AC83" i="47" l="1"/>
  <c r="AC25" i="47"/>
  <c r="AC86" i="47" s="1"/>
  <c r="AC79" i="47" s="1"/>
  <c r="AC69" i="47"/>
  <c r="AC87" i="47" s="1"/>
  <c r="AC84" i="47"/>
  <c r="AC80" i="47" l="1"/>
  <c r="AC53" i="20"/>
  <c r="AC54" i="20"/>
  <c r="AC57" i="20"/>
  <c r="AC58" i="20"/>
  <c r="AC59" i="20"/>
  <c r="AC61" i="20"/>
  <c r="AC63" i="20"/>
  <c r="AC65" i="20"/>
  <c r="AC90" i="20"/>
  <c r="AC29" i="20"/>
  <c r="AC30" i="20"/>
  <c r="AC5" i="20"/>
  <c r="AC4" i="20" s="1"/>
  <c r="AC23" i="20" s="1"/>
  <c r="AC50" i="20" l="1"/>
  <c r="AC51" i="20"/>
  <c r="AC52" i="20"/>
  <c r="AC55" i="20"/>
  <c r="AC56" i="20"/>
  <c r="AC25" i="20"/>
  <c r="AC86" i="20" s="1"/>
  <c r="AC83" i="20"/>
  <c r="AC49" i="20"/>
  <c r="AC48" i="20" s="1"/>
  <c r="AC67" i="20" s="1"/>
  <c r="AC79" i="20" l="1"/>
  <c r="AC84" i="20"/>
  <c r="AC69" i="20"/>
  <c r="AC87" i="20" s="1"/>
  <c r="AC80" i="20" l="1"/>
  <c r="AC51" i="107"/>
  <c r="AC54" i="107"/>
  <c r="AC55" i="107"/>
  <c r="AC56" i="107"/>
  <c r="AC58" i="107"/>
  <c r="AC60" i="107"/>
  <c r="AC62" i="107"/>
  <c r="AC83" i="107"/>
  <c r="AC37" i="32"/>
  <c r="AC37" i="107"/>
  <c r="AC31" i="107"/>
  <c r="AC32" i="107"/>
  <c r="AC12" i="107"/>
  <c r="AC5" i="107"/>
  <c r="AC4" i="107" s="1"/>
  <c r="AC23" i="107" s="1"/>
  <c r="AC26" i="107" l="1"/>
  <c r="AC79" i="107" s="1"/>
  <c r="AC76" i="107"/>
  <c r="AC24" i="107"/>
  <c r="AC27" i="107" s="1"/>
  <c r="AC47" i="107"/>
  <c r="AC48" i="107"/>
  <c r="AC49" i="107"/>
  <c r="AC50" i="107"/>
  <c r="AC52" i="107"/>
  <c r="AC53" i="107"/>
  <c r="AC46" i="107"/>
  <c r="AC45" i="107" s="1"/>
  <c r="AC64" i="107" s="1"/>
  <c r="AC65" i="107" s="1"/>
  <c r="AC68" i="107" s="1"/>
  <c r="AC72" i="107" l="1"/>
  <c r="AC77" i="107"/>
  <c r="AC67" i="107"/>
  <c r="AC80" i="107" s="1"/>
  <c r="AC73" i="107" s="1"/>
  <c r="AC31" i="32" l="1"/>
  <c r="AC32" i="32"/>
  <c r="AC5" i="32"/>
  <c r="AC4" i="32" s="1"/>
  <c r="AC23" i="32" s="1"/>
  <c r="AC47" i="32" l="1"/>
  <c r="AC48" i="32"/>
  <c r="AC49" i="32"/>
  <c r="AC50" i="32"/>
  <c r="AC52" i="32"/>
  <c r="AC24" i="32"/>
  <c r="AC27" i="32" s="1"/>
  <c r="AC76" i="32"/>
  <c r="AC26" i="32"/>
  <c r="AC79" i="32" s="1"/>
  <c r="AC72" i="32" s="1"/>
  <c r="AC46" i="32" l="1"/>
  <c r="AC45" i="32" s="1"/>
  <c r="AC64" i="32" s="1"/>
  <c r="AC53" i="112"/>
  <c r="AC54" i="112"/>
  <c r="AC57" i="112"/>
  <c r="AC58" i="112"/>
  <c r="AC59" i="112"/>
  <c r="AC61" i="112"/>
  <c r="AC63" i="112"/>
  <c r="AC65" i="112"/>
  <c r="AC90" i="112"/>
  <c r="AC29" i="112"/>
  <c r="AC30" i="112"/>
  <c r="AC12" i="112"/>
  <c r="AC5" i="112"/>
  <c r="E91" i="112"/>
  <c r="AB90" i="112"/>
  <c r="AA90" i="112"/>
  <c r="Z90" i="112"/>
  <c r="Y90" i="112"/>
  <c r="X90" i="112"/>
  <c r="W90" i="112"/>
  <c r="V90" i="112"/>
  <c r="U90" i="112"/>
  <c r="T90" i="112"/>
  <c r="S90" i="112"/>
  <c r="R90" i="112"/>
  <c r="Q90" i="112"/>
  <c r="L90" i="112"/>
  <c r="K90" i="112"/>
  <c r="J90" i="112"/>
  <c r="I90" i="112"/>
  <c r="H90" i="112"/>
  <c r="G90" i="112"/>
  <c r="F90" i="112"/>
  <c r="E90" i="112"/>
  <c r="L87" i="112"/>
  <c r="K87" i="112"/>
  <c r="J87" i="112"/>
  <c r="I87" i="112"/>
  <c r="H87" i="112"/>
  <c r="G87" i="112"/>
  <c r="F87" i="112"/>
  <c r="E87" i="112"/>
  <c r="L86" i="112"/>
  <c r="K86" i="112"/>
  <c r="J86" i="112"/>
  <c r="I86" i="112"/>
  <c r="H86" i="112"/>
  <c r="G86" i="112"/>
  <c r="F86" i="112"/>
  <c r="E86" i="112"/>
  <c r="L84" i="112"/>
  <c r="K84" i="112"/>
  <c r="J84" i="112"/>
  <c r="J80" i="112" s="1"/>
  <c r="I84" i="112"/>
  <c r="I80" i="112" s="1"/>
  <c r="H84" i="112"/>
  <c r="H80" i="112" s="1"/>
  <c r="G84" i="112"/>
  <c r="G80" i="112" s="1"/>
  <c r="F84" i="112"/>
  <c r="F80" i="112" s="1"/>
  <c r="E84" i="112"/>
  <c r="E80" i="112" s="1"/>
  <c r="L83" i="112"/>
  <c r="L79" i="112" s="1"/>
  <c r="K83" i="112"/>
  <c r="K79" i="112" s="1"/>
  <c r="J83" i="112"/>
  <c r="J79" i="112" s="1"/>
  <c r="I83" i="112"/>
  <c r="I79" i="112" s="1"/>
  <c r="H83" i="112"/>
  <c r="H79" i="112" s="1"/>
  <c r="G83" i="112"/>
  <c r="G79" i="112" s="1"/>
  <c r="F83" i="112"/>
  <c r="F79" i="112" s="1"/>
  <c r="E83" i="112"/>
  <c r="E79" i="112" s="1"/>
  <c r="L80" i="112"/>
  <c r="K80" i="112"/>
  <c r="AB65" i="112"/>
  <c r="AA65" i="112"/>
  <c r="Z65" i="112"/>
  <c r="Y65" i="112"/>
  <c r="X65" i="112"/>
  <c r="W65" i="112"/>
  <c r="V65" i="112"/>
  <c r="U65" i="112"/>
  <c r="T65" i="112"/>
  <c r="S65" i="112"/>
  <c r="R65" i="112"/>
  <c r="Q65" i="112"/>
  <c r="AB63" i="112"/>
  <c r="AA63" i="112"/>
  <c r="Z63" i="112"/>
  <c r="Y63" i="112"/>
  <c r="X63" i="112"/>
  <c r="W63" i="112"/>
  <c r="V63" i="112"/>
  <c r="U63" i="112"/>
  <c r="T63" i="112"/>
  <c r="S63" i="112"/>
  <c r="R63" i="112"/>
  <c r="Q63" i="112"/>
  <c r="AB61" i="112"/>
  <c r="AA61" i="112"/>
  <c r="Z61" i="112"/>
  <c r="Y61" i="112"/>
  <c r="X61" i="112"/>
  <c r="W61" i="112"/>
  <c r="V61" i="112"/>
  <c r="U61" i="112"/>
  <c r="T61" i="112"/>
  <c r="S61" i="112"/>
  <c r="R61" i="112"/>
  <c r="Q61" i="112"/>
  <c r="AB59" i="112"/>
  <c r="AA59" i="112"/>
  <c r="Z59" i="112"/>
  <c r="Y59" i="112"/>
  <c r="X59" i="112"/>
  <c r="W59" i="112"/>
  <c r="V59" i="112"/>
  <c r="U59" i="112"/>
  <c r="T59" i="112"/>
  <c r="S59" i="112"/>
  <c r="R59" i="112"/>
  <c r="Q59" i="112"/>
  <c r="AB58" i="112"/>
  <c r="AA58" i="112"/>
  <c r="Z58" i="112"/>
  <c r="Y58" i="112"/>
  <c r="X58" i="112"/>
  <c r="W58" i="112"/>
  <c r="V58" i="112"/>
  <c r="U58" i="112"/>
  <c r="T58" i="112"/>
  <c r="S58" i="112"/>
  <c r="R58" i="112"/>
  <c r="Q58" i="112"/>
  <c r="AB57" i="112"/>
  <c r="AB56" i="112" s="1"/>
  <c r="AA57" i="112"/>
  <c r="AA56" i="112" s="1"/>
  <c r="Z57" i="112"/>
  <c r="Z56" i="112" s="1"/>
  <c r="Y57" i="112"/>
  <c r="Y56" i="112" s="1"/>
  <c r="X57" i="112"/>
  <c r="X56" i="112" s="1"/>
  <c r="W57" i="112"/>
  <c r="W56" i="112" s="1"/>
  <c r="V57" i="112"/>
  <c r="V56" i="112" s="1"/>
  <c r="U57" i="112"/>
  <c r="U56" i="112" s="1"/>
  <c r="T57" i="112"/>
  <c r="T56" i="112" s="1"/>
  <c r="S57" i="112"/>
  <c r="S56" i="112" s="1"/>
  <c r="R57" i="112"/>
  <c r="R56" i="112" s="1"/>
  <c r="Q57" i="112"/>
  <c r="Q56" i="112" s="1"/>
  <c r="AB54" i="112"/>
  <c r="AA54" i="112"/>
  <c r="Z54" i="112"/>
  <c r="Y54" i="112"/>
  <c r="X54" i="112"/>
  <c r="W54" i="112"/>
  <c r="V54" i="112"/>
  <c r="U54" i="112"/>
  <c r="T54" i="112"/>
  <c r="S54" i="112"/>
  <c r="R54" i="112"/>
  <c r="Q54" i="112"/>
  <c r="AB53" i="112"/>
  <c r="AA53" i="112"/>
  <c r="Z53" i="112"/>
  <c r="Y53" i="112"/>
  <c r="X53" i="112"/>
  <c r="W53" i="112"/>
  <c r="V53" i="112"/>
  <c r="U53" i="112"/>
  <c r="T53" i="112"/>
  <c r="S53" i="112"/>
  <c r="R53" i="112"/>
  <c r="Q53" i="112"/>
  <c r="AB30" i="112"/>
  <c r="AA30" i="112"/>
  <c r="Z30" i="112"/>
  <c r="Y30" i="112"/>
  <c r="X30" i="112"/>
  <c r="W30" i="112"/>
  <c r="V30" i="112"/>
  <c r="U30" i="112"/>
  <c r="T30" i="112"/>
  <c r="S30" i="112"/>
  <c r="R30" i="112"/>
  <c r="AB29" i="112"/>
  <c r="AB55" i="112" s="1"/>
  <c r="AA29" i="112"/>
  <c r="AA55" i="112" s="1"/>
  <c r="Z29" i="112"/>
  <c r="Z55" i="112" s="1"/>
  <c r="Y29" i="112"/>
  <c r="Y55" i="112" s="1"/>
  <c r="X29" i="112"/>
  <c r="X55" i="112" s="1"/>
  <c r="W29" i="112"/>
  <c r="W55" i="112" s="1"/>
  <c r="V29" i="112"/>
  <c r="V55" i="112" s="1"/>
  <c r="U29" i="112"/>
  <c r="U55" i="112" s="1"/>
  <c r="T29" i="112"/>
  <c r="T55" i="112" s="1"/>
  <c r="S29" i="112"/>
  <c r="S55" i="112" s="1"/>
  <c r="R29" i="112"/>
  <c r="R55" i="112" s="1"/>
  <c r="Q29" i="112"/>
  <c r="Q55" i="112" s="1"/>
  <c r="L29" i="112"/>
  <c r="K29" i="112"/>
  <c r="J29" i="112"/>
  <c r="I29" i="112"/>
  <c r="H29" i="112"/>
  <c r="G29" i="112"/>
  <c r="F29" i="112"/>
  <c r="E29" i="112"/>
  <c r="AB12" i="112"/>
  <c r="AA12" i="112"/>
  <c r="Z12" i="112"/>
  <c r="Y12" i="112"/>
  <c r="X12" i="112"/>
  <c r="W12" i="112"/>
  <c r="V12" i="112"/>
  <c r="U12" i="112"/>
  <c r="T12" i="112"/>
  <c r="S12" i="112"/>
  <c r="R12" i="112"/>
  <c r="Q12" i="112"/>
  <c r="AB5" i="112"/>
  <c r="AA5" i="112"/>
  <c r="Z5" i="112"/>
  <c r="Y5" i="112"/>
  <c r="X5" i="112"/>
  <c r="W5" i="112"/>
  <c r="V5" i="112"/>
  <c r="U5" i="112"/>
  <c r="T5" i="112"/>
  <c r="S5" i="112"/>
  <c r="R5" i="112"/>
  <c r="Q5" i="112"/>
  <c r="Q4" i="112" s="1"/>
  <c r="Q23" i="112" s="1"/>
  <c r="AB4" i="112"/>
  <c r="AB23" i="112" s="1"/>
  <c r="Z4" i="112"/>
  <c r="Z23" i="112" s="1"/>
  <c r="Y4" i="112"/>
  <c r="Y23" i="112" s="1"/>
  <c r="X4" i="112"/>
  <c r="X23" i="112" s="1"/>
  <c r="W4" i="112"/>
  <c r="W23" i="112" s="1"/>
  <c r="V4" i="112"/>
  <c r="V23" i="112" s="1"/>
  <c r="U4" i="112"/>
  <c r="U23" i="112" s="1"/>
  <c r="T4" i="112"/>
  <c r="T23" i="112" s="1"/>
  <c r="S4" i="112"/>
  <c r="S23" i="112" s="1"/>
  <c r="R4" i="112"/>
  <c r="R23" i="112" s="1"/>
  <c r="AA4" i="112" l="1"/>
  <c r="AA23" i="112" s="1"/>
  <c r="AC50" i="112"/>
  <c r="AC51" i="112"/>
  <c r="AC52" i="112"/>
  <c r="AC55" i="112"/>
  <c r="AC56" i="112"/>
  <c r="AC65" i="32"/>
  <c r="AC68" i="32" s="1"/>
  <c r="AC77" i="32"/>
  <c r="AC73" i="32" s="1"/>
  <c r="AC67" i="32"/>
  <c r="AC80" i="32" s="1"/>
  <c r="AC49" i="112"/>
  <c r="AC48" i="112" s="1"/>
  <c r="AC67" i="112" s="1"/>
  <c r="AC69" i="112" s="1"/>
  <c r="AC87" i="112" s="1"/>
  <c r="AC4" i="112"/>
  <c r="AC23" i="112" s="1"/>
  <c r="F91" i="112"/>
  <c r="J91" i="112"/>
  <c r="I91" i="112"/>
  <c r="G91" i="112"/>
  <c r="K91" i="112"/>
  <c r="H91" i="112"/>
  <c r="L91" i="112"/>
  <c r="V25" i="112"/>
  <c r="V86" i="112" s="1"/>
  <c r="V83" i="112"/>
  <c r="Q83" i="112"/>
  <c r="Q25" i="112"/>
  <c r="Q86" i="112" s="1"/>
  <c r="U83" i="112"/>
  <c r="U25" i="112"/>
  <c r="U86" i="112" s="1"/>
  <c r="Y83" i="112"/>
  <c r="Y25" i="112"/>
  <c r="Y86" i="112" s="1"/>
  <c r="R25" i="112"/>
  <c r="R86" i="112" s="1"/>
  <c r="R83" i="112"/>
  <c r="Z83" i="112"/>
  <c r="Z25" i="112"/>
  <c r="Z86" i="112" s="1"/>
  <c r="S83" i="112"/>
  <c r="S25" i="112"/>
  <c r="S86" i="112" s="1"/>
  <c r="W83" i="112"/>
  <c r="W25" i="112"/>
  <c r="W86" i="112" s="1"/>
  <c r="AA83" i="112"/>
  <c r="AA25" i="112"/>
  <c r="AA86" i="112" s="1"/>
  <c r="T83" i="112"/>
  <c r="T25" i="112"/>
  <c r="T86" i="112" s="1"/>
  <c r="X83" i="112"/>
  <c r="X25" i="112"/>
  <c r="X86" i="112" s="1"/>
  <c r="AB83" i="112"/>
  <c r="AB25" i="112"/>
  <c r="AB86" i="112" s="1"/>
  <c r="Q30" i="112"/>
  <c r="Q50" i="112"/>
  <c r="U50" i="112"/>
  <c r="Y50" i="112"/>
  <c r="Q51" i="112"/>
  <c r="U51" i="112"/>
  <c r="Y51" i="112"/>
  <c r="Q52" i="112"/>
  <c r="U52" i="112"/>
  <c r="Y52" i="112"/>
  <c r="R50" i="112"/>
  <c r="V50" i="112"/>
  <c r="Z50" i="112"/>
  <c r="R51" i="112"/>
  <c r="V51" i="112"/>
  <c r="Z51" i="112"/>
  <c r="R52" i="112"/>
  <c r="V52" i="112"/>
  <c r="Z52" i="112"/>
  <c r="S50" i="112"/>
  <c r="W50" i="112"/>
  <c r="AA50" i="112"/>
  <c r="S51" i="112"/>
  <c r="W51" i="112"/>
  <c r="AA51" i="112"/>
  <c r="S52" i="112"/>
  <c r="W52" i="112"/>
  <c r="AA52" i="112"/>
  <c r="T50" i="112"/>
  <c r="X50" i="112"/>
  <c r="AB50" i="112"/>
  <c r="T51" i="112"/>
  <c r="X51" i="112"/>
  <c r="AB51" i="112"/>
  <c r="T52" i="112"/>
  <c r="X52" i="112"/>
  <c r="AB52" i="112"/>
  <c r="AC25" i="112" l="1"/>
  <c r="AC86" i="112" s="1"/>
  <c r="AC83" i="112"/>
  <c r="AC79" i="112" s="1"/>
  <c r="AB79" i="112"/>
  <c r="T79" i="112"/>
  <c r="W79" i="112"/>
  <c r="Z79" i="112"/>
  <c r="Y79" i="112"/>
  <c r="Q79" i="112"/>
  <c r="X79" i="112"/>
  <c r="AA79" i="112"/>
  <c r="S79" i="112"/>
  <c r="U79" i="112"/>
  <c r="R79" i="112"/>
  <c r="V79" i="112"/>
  <c r="AC84" i="112"/>
  <c r="AC80" i="112" s="1"/>
  <c r="T49" i="112"/>
  <c r="T48" i="112" s="1"/>
  <c r="T67" i="112" s="1"/>
  <c r="S49" i="112"/>
  <c r="S48" i="112" s="1"/>
  <c r="S67" i="112" s="1"/>
  <c r="R49" i="112"/>
  <c r="R48" i="112" s="1"/>
  <c r="R67" i="112" s="1"/>
  <c r="Q49" i="112"/>
  <c r="Q48" i="112" s="1"/>
  <c r="Q67" i="112" s="1"/>
  <c r="AB49" i="112"/>
  <c r="AB48" i="112" s="1"/>
  <c r="AB67" i="112" s="1"/>
  <c r="AA49" i="112"/>
  <c r="AA48" i="112" s="1"/>
  <c r="AA67" i="112" s="1"/>
  <c r="Z49" i="112"/>
  <c r="Z48" i="112" s="1"/>
  <c r="Z67" i="112" s="1"/>
  <c r="Y49" i="112"/>
  <c r="Y48" i="112" s="1"/>
  <c r="Y67" i="112" s="1"/>
  <c r="X49" i="112"/>
  <c r="X48" i="112" s="1"/>
  <c r="X67" i="112" s="1"/>
  <c r="W49" i="112"/>
  <c r="W48" i="112" s="1"/>
  <c r="W67" i="112" s="1"/>
  <c r="V49" i="112"/>
  <c r="V48" i="112" s="1"/>
  <c r="V67" i="112" s="1"/>
  <c r="U49" i="112"/>
  <c r="U48" i="112" s="1"/>
  <c r="U67" i="112" s="1"/>
  <c r="W84" i="112" l="1"/>
  <c r="W69" i="112"/>
  <c r="W87" i="112" s="1"/>
  <c r="V84" i="112"/>
  <c r="V69" i="112"/>
  <c r="V87" i="112" s="1"/>
  <c r="AA84" i="112"/>
  <c r="AA69" i="112"/>
  <c r="AA87" i="112" s="1"/>
  <c r="Q84" i="112"/>
  <c r="Q69" i="112"/>
  <c r="Q87" i="112" s="1"/>
  <c r="AB84" i="112"/>
  <c r="AB69" i="112"/>
  <c r="AB87" i="112" s="1"/>
  <c r="R84" i="112"/>
  <c r="R69" i="112"/>
  <c r="R87" i="112" s="1"/>
  <c r="X84" i="112"/>
  <c r="X69" i="112"/>
  <c r="X87" i="112" s="1"/>
  <c r="Y84" i="112"/>
  <c r="Y69" i="112"/>
  <c r="Y87" i="112" s="1"/>
  <c r="S84" i="112"/>
  <c r="S69" i="112"/>
  <c r="S87" i="112" s="1"/>
  <c r="U84" i="112"/>
  <c r="U69" i="112"/>
  <c r="U87" i="112" s="1"/>
  <c r="Z84" i="112"/>
  <c r="Z69" i="112"/>
  <c r="Z87" i="112" s="1"/>
  <c r="T84" i="112"/>
  <c r="T69" i="112"/>
  <c r="T87" i="112" s="1"/>
  <c r="Z80" i="112" l="1"/>
  <c r="S80" i="112"/>
  <c r="X80" i="112"/>
  <c r="AB80" i="112"/>
  <c r="AC91" i="112" s="1"/>
  <c r="AA80" i="112"/>
  <c r="W80" i="112"/>
  <c r="T80" i="112"/>
  <c r="U80" i="112"/>
  <c r="Y80" i="112"/>
  <c r="R80" i="112"/>
  <c r="Q80" i="112"/>
  <c r="Q91" i="112" s="1"/>
  <c r="V80" i="112"/>
  <c r="S91" i="112" l="1"/>
  <c r="U91" i="112"/>
  <c r="W91" i="112"/>
  <c r="X91" i="112"/>
  <c r="Y91" i="112"/>
  <c r="AB91" i="112"/>
  <c r="R91" i="112"/>
  <c r="Z91" i="112"/>
  <c r="T91" i="112"/>
  <c r="AA91" i="112"/>
  <c r="V91" i="112"/>
  <c r="AC37" i="25" l="1"/>
  <c r="AC51" i="25"/>
  <c r="AC54" i="25"/>
  <c r="AC55" i="25"/>
  <c r="AC56" i="25"/>
  <c r="AC58" i="25"/>
  <c r="AC60" i="25"/>
  <c r="AC62" i="25"/>
  <c r="AC83" i="25"/>
  <c r="AC53" i="25" l="1"/>
  <c r="AC31" i="25" l="1"/>
  <c r="AC32" i="25"/>
  <c r="AC5" i="25"/>
  <c r="AC12" i="25"/>
  <c r="AC4" i="25" l="1"/>
  <c r="AC23" i="25" s="1"/>
  <c r="AC47" i="25"/>
  <c r="AC48" i="25"/>
  <c r="AC49" i="25"/>
  <c r="AC50" i="25"/>
  <c r="AC52" i="25"/>
  <c r="AC26" i="25"/>
  <c r="AC79" i="25" s="1"/>
  <c r="AB5" i="25"/>
  <c r="AB12" i="25"/>
  <c r="AB31" i="25"/>
  <c r="AB47" i="25" s="1"/>
  <c r="AB32" i="25"/>
  <c r="AB37" i="25"/>
  <c r="AC46" i="25" l="1"/>
  <c r="AC45" i="25" s="1"/>
  <c r="AC64" i="25" s="1"/>
  <c r="AC24" i="25"/>
  <c r="AC27" i="25" s="1"/>
  <c r="AC76" i="25"/>
  <c r="AC72" i="25" s="1"/>
  <c r="AB4" i="25"/>
  <c r="AB23" i="25" s="1"/>
  <c r="AB24" i="25" s="1"/>
  <c r="AB27" i="25" s="1"/>
  <c r="AC77" i="25" l="1"/>
  <c r="AC73" i="25" s="1"/>
  <c r="AC65" i="25"/>
  <c r="AC68" i="25" s="1"/>
  <c r="AC67" i="25"/>
  <c r="AC80" i="25" s="1"/>
  <c r="AB26" i="25"/>
  <c r="G90" i="53" l="1"/>
  <c r="H90" i="53"/>
  <c r="G53" i="53"/>
  <c r="G54" i="53"/>
  <c r="G57" i="53"/>
  <c r="G58" i="53"/>
  <c r="G59" i="53"/>
  <c r="G61" i="53"/>
  <c r="G63" i="53"/>
  <c r="G65" i="53"/>
  <c r="AC53" i="53"/>
  <c r="AC54" i="53"/>
  <c r="AC57" i="53"/>
  <c r="AC58" i="53"/>
  <c r="AC59" i="53"/>
  <c r="AC61" i="53"/>
  <c r="AC63" i="53"/>
  <c r="AC65" i="53"/>
  <c r="AC90" i="53"/>
  <c r="AC29" i="53"/>
  <c r="AC30" i="53"/>
  <c r="G5" i="53"/>
  <c r="G12" i="53"/>
  <c r="AC5" i="53"/>
  <c r="AC4" i="53"/>
  <c r="AC23" i="53" s="1"/>
  <c r="G4" i="53" l="1"/>
  <c r="G23" i="53" s="1"/>
  <c r="AC50" i="53"/>
  <c r="AC51" i="53"/>
  <c r="AC52" i="53"/>
  <c r="AC55" i="53"/>
  <c r="G56" i="53"/>
  <c r="AC25" i="53"/>
  <c r="AC86" i="53" s="1"/>
  <c r="AC83" i="53"/>
  <c r="AC79" i="53" s="1"/>
  <c r="AC49" i="53"/>
  <c r="AC56" i="53"/>
  <c r="G83" i="53" l="1"/>
  <c r="G79" i="53" s="1"/>
  <c r="G25" i="53"/>
  <c r="G86" i="53" s="1"/>
  <c r="AC48" i="53"/>
  <c r="AC67" i="53" s="1"/>
  <c r="AC69" i="53" s="1"/>
  <c r="AC87" i="53" s="1"/>
  <c r="AC84" i="53" l="1"/>
  <c r="AC80" i="53" s="1"/>
  <c r="AC53" i="49" l="1"/>
  <c r="AC54" i="49"/>
  <c r="AC57" i="49"/>
  <c r="AC58" i="49"/>
  <c r="AC59" i="49"/>
  <c r="AC61" i="49"/>
  <c r="AC63" i="49"/>
  <c r="AC65" i="49"/>
  <c r="AC84" i="49"/>
  <c r="AC29" i="49"/>
  <c r="AC30" i="49"/>
  <c r="AC50" i="49" l="1"/>
  <c r="AC51" i="49"/>
  <c r="AC52" i="49"/>
  <c r="AC55" i="49"/>
  <c r="AC56" i="49"/>
  <c r="AC49" i="49"/>
  <c r="AC48" i="49" s="1"/>
  <c r="AC67" i="49" s="1"/>
  <c r="AC69" i="49" l="1"/>
  <c r="AC81" i="49" s="1"/>
  <c r="AC78" i="49"/>
  <c r="AC74" i="49" s="1"/>
  <c r="AC5" i="49" l="1"/>
  <c r="AC4" i="49" s="1"/>
  <c r="AC23" i="49" s="1"/>
  <c r="AC25" i="49" l="1"/>
  <c r="AC80" i="49" s="1"/>
  <c r="AC77" i="49"/>
  <c r="AC73" i="49" s="1"/>
  <c r="E30" i="49"/>
  <c r="F30" i="49"/>
  <c r="G30" i="49"/>
  <c r="J37" i="25" l="1"/>
  <c r="I37" i="71"/>
  <c r="AB96" i="67" l="1"/>
  <c r="AB58" i="67"/>
  <c r="AB61" i="67"/>
  <c r="AB62" i="67"/>
  <c r="AB65" i="67"/>
  <c r="AB67" i="67"/>
  <c r="AB69" i="67"/>
  <c r="AB12" i="67"/>
  <c r="AB5" i="67"/>
  <c r="O5" i="62"/>
  <c r="P5" i="62"/>
  <c r="Q5" i="62"/>
  <c r="R5" i="62"/>
  <c r="S5" i="62"/>
  <c r="T5" i="62"/>
  <c r="U5" i="62"/>
  <c r="V5" i="62"/>
  <c r="W5" i="62"/>
  <c r="X5" i="62"/>
  <c r="Y5" i="62"/>
  <c r="Z5" i="62"/>
  <c r="AA5" i="62"/>
  <c r="AB5" i="62"/>
  <c r="N5" i="62"/>
  <c r="E97" i="62"/>
  <c r="AB96" i="62"/>
  <c r="AA96" i="62"/>
  <c r="Z96" i="62"/>
  <c r="Y96" i="62"/>
  <c r="X96" i="62"/>
  <c r="W96" i="62"/>
  <c r="V96" i="62"/>
  <c r="U96" i="62"/>
  <c r="T96" i="62"/>
  <c r="S96" i="62"/>
  <c r="R96" i="62"/>
  <c r="Q96" i="62"/>
  <c r="P96" i="62"/>
  <c r="O96" i="62"/>
  <c r="N96" i="62"/>
  <c r="M96" i="62"/>
  <c r="L96" i="62"/>
  <c r="K96" i="62"/>
  <c r="J96" i="62"/>
  <c r="I96" i="62"/>
  <c r="H96" i="62"/>
  <c r="G96" i="62"/>
  <c r="F96" i="62"/>
  <c r="E96" i="62"/>
  <c r="M93" i="62"/>
  <c r="L93" i="62"/>
  <c r="K93" i="62"/>
  <c r="J93" i="62"/>
  <c r="I93" i="62"/>
  <c r="H93" i="62"/>
  <c r="G93" i="62"/>
  <c r="F93" i="62"/>
  <c r="E93" i="62"/>
  <c r="M92" i="62"/>
  <c r="L92" i="62"/>
  <c r="K92" i="62"/>
  <c r="J92" i="62"/>
  <c r="I92" i="62"/>
  <c r="H92" i="62"/>
  <c r="G92" i="62"/>
  <c r="F92" i="62"/>
  <c r="E92" i="62"/>
  <c r="M90" i="62"/>
  <c r="L90" i="62"/>
  <c r="K90" i="62"/>
  <c r="J90" i="62"/>
  <c r="I90" i="62"/>
  <c r="H90" i="62"/>
  <c r="G90" i="62"/>
  <c r="F90" i="62"/>
  <c r="E90" i="62"/>
  <c r="M89" i="62"/>
  <c r="L89" i="62"/>
  <c r="K89" i="62"/>
  <c r="J89" i="62"/>
  <c r="I89" i="62"/>
  <c r="H89" i="62"/>
  <c r="G89" i="62"/>
  <c r="F89" i="62"/>
  <c r="E89" i="62"/>
  <c r="U71" i="62"/>
  <c r="P71" i="62"/>
  <c r="O71" i="62"/>
  <c r="N71" i="62"/>
  <c r="AA69" i="62"/>
  <c r="W69" i="62"/>
  <c r="S69" i="62"/>
  <c r="P69" i="62"/>
  <c r="O69" i="62"/>
  <c r="N69" i="62"/>
  <c r="Z67" i="62"/>
  <c r="R67" i="62"/>
  <c r="P67" i="62"/>
  <c r="O67" i="62"/>
  <c r="N67" i="62"/>
  <c r="AB65" i="62"/>
  <c r="AA65" i="62"/>
  <c r="Z65" i="62"/>
  <c r="Y65" i="62"/>
  <c r="X65" i="62"/>
  <c r="W65" i="62"/>
  <c r="V65" i="62"/>
  <c r="U65" i="62"/>
  <c r="T65" i="62"/>
  <c r="S65" i="62"/>
  <c r="R65" i="62"/>
  <c r="Q65" i="62"/>
  <c r="P65" i="62"/>
  <c r="O65" i="62"/>
  <c r="N65" i="62"/>
  <c r="AB64" i="62"/>
  <c r="AA64" i="62"/>
  <c r="Z64" i="62"/>
  <c r="Y64" i="62"/>
  <c r="X64" i="62"/>
  <c r="W64" i="62"/>
  <c r="V64" i="62"/>
  <c r="U64" i="62"/>
  <c r="T64" i="62"/>
  <c r="S64" i="62"/>
  <c r="R64" i="62"/>
  <c r="Q64" i="62"/>
  <c r="P64" i="62"/>
  <c r="O64" i="62"/>
  <c r="N64" i="62"/>
  <c r="P63" i="62"/>
  <c r="O63" i="62"/>
  <c r="O62" i="62" s="1"/>
  <c r="N63" i="62"/>
  <c r="N62" i="62" s="1"/>
  <c r="AB36" i="62"/>
  <c r="AA36" i="62"/>
  <c r="Z36" i="62"/>
  <c r="Y36" i="62"/>
  <c r="X36" i="62"/>
  <c r="W36" i="62"/>
  <c r="V36" i="62"/>
  <c r="U36" i="62"/>
  <c r="T36" i="62"/>
  <c r="S36" i="62"/>
  <c r="R36" i="62"/>
  <c r="Q36" i="62"/>
  <c r="AB35" i="62"/>
  <c r="AA35" i="62"/>
  <c r="Z35" i="62"/>
  <c r="Y35" i="62"/>
  <c r="X35" i="62"/>
  <c r="W35" i="62"/>
  <c r="V35" i="62"/>
  <c r="U35" i="62"/>
  <c r="T35" i="62"/>
  <c r="S35" i="62"/>
  <c r="R35" i="62"/>
  <c r="Q35" i="62"/>
  <c r="P35" i="62"/>
  <c r="O35" i="62"/>
  <c r="N35" i="62"/>
  <c r="M35" i="62"/>
  <c r="L35" i="62"/>
  <c r="K35" i="62"/>
  <c r="J35" i="62"/>
  <c r="I35" i="62"/>
  <c r="H35" i="62"/>
  <c r="G35" i="62"/>
  <c r="F35" i="62"/>
  <c r="E35" i="62"/>
  <c r="AB71" i="62"/>
  <c r="AA71" i="62"/>
  <c r="Z71" i="62"/>
  <c r="Y71" i="62"/>
  <c r="X71" i="62"/>
  <c r="W71" i="62"/>
  <c r="V71" i="62"/>
  <c r="T71" i="62"/>
  <c r="S71" i="62"/>
  <c r="R71" i="62"/>
  <c r="Q71" i="62"/>
  <c r="AB69" i="62"/>
  <c r="Z69" i="62"/>
  <c r="Y69" i="62"/>
  <c r="X69" i="62"/>
  <c r="V69" i="62"/>
  <c r="U69" i="62"/>
  <c r="T69" i="62"/>
  <c r="R69" i="62"/>
  <c r="Q69" i="62"/>
  <c r="AB67" i="62"/>
  <c r="AA67" i="62"/>
  <c r="Y67" i="62"/>
  <c r="X67" i="62"/>
  <c r="W67" i="62"/>
  <c r="V67" i="62"/>
  <c r="U67" i="62"/>
  <c r="T67" i="62"/>
  <c r="S67" i="62"/>
  <c r="Q67" i="62"/>
  <c r="M13" i="62"/>
  <c r="L13" i="62"/>
  <c r="N58" i="62" l="1"/>
  <c r="N57" i="62"/>
  <c r="N56" i="62"/>
  <c r="N61" i="62"/>
  <c r="R56" i="62"/>
  <c r="R61" i="62"/>
  <c r="R58" i="62"/>
  <c r="R57" i="62"/>
  <c r="V61" i="62"/>
  <c r="V57" i="62"/>
  <c r="V58" i="62"/>
  <c r="V56" i="62"/>
  <c r="Z58" i="62"/>
  <c r="Z57" i="62"/>
  <c r="Z56" i="62"/>
  <c r="Z61" i="62"/>
  <c r="Q61" i="62"/>
  <c r="Q56" i="62"/>
  <c r="Q58" i="62"/>
  <c r="Q57" i="62"/>
  <c r="O61" i="62"/>
  <c r="O56" i="62"/>
  <c r="O58" i="62"/>
  <c r="O57" i="62"/>
  <c r="S57" i="62"/>
  <c r="S58" i="62"/>
  <c r="S56" i="62"/>
  <c r="S61" i="62"/>
  <c r="W58" i="62"/>
  <c r="W61" i="62"/>
  <c r="W57" i="62"/>
  <c r="W56" i="62"/>
  <c r="AA61" i="62"/>
  <c r="AA56" i="62"/>
  <c r="AA58" i="62"/>
  <c r="AA57" i="62"/>
  <c r="U57" i="62"/>
  <c r="U56" i="62"/>
  <c r="U58" i="62"/>
  <c r="U61" i="62"/>
  <c r="Y56" i="62"/>
  <c r="Y58" i="62"/>
  <c r="Y57" i="62"/>
  <c r="Y61" i="62"/>
  <c r="P56" i="62"/>
  <c r="P58" i="62"/>
  <c r="P57" i="62"/>
  <c r="P61" i="62"/>
  <c r="T56" i="62"/>
  <c r="T58" i="62"/>
  <c r="T57" i="62"/>
  <c r="T61" i="62"/>
  <c r="X56" i="62"/>
  <c r="X57" i="62"/>
  <c r="X61" i="62"/>
  <c r="X58" i="62"/>
  <c r="AB56" i="62"/>
  <c r="AB58" i="62"/>
  <c r="AB57" i="62"/>
  <c r="AB61" i="62"/>
  <c r="AB60" i="67"/>
  <c r="E85" i="62"/>
  <c r="M85" i="62"/>
  <c r="I86" i="62"/>
  <c r="AB4" i="67"/>
  <c r="AB23" i="67" s="1"/>
  <c r="J85" i="62"/>
  <c r="J86" i="62"/>
  <c r="F85" i="62"/>
  <c r="F86" i="62"/>
  <c r="I85" i="62"/>
  <c r="E86" i="62"/>
  <c r="M86" i="62"/>
  <c r="G85" i="62"/>
  <c r="K85" i="62"/>
  <c r="G86" i="62"/>
  <c r="K86" i="62"/>
  <c r="H85" i="62"/>
  <c r="L85" i="62"/>
  <c r="H86" i="62"/>
  <c r="L86" i="62"/>
  <c r="P62" i="62"/>
  <c r="R63" i="62"/>
  <c r="R62" i="62" s="1"/>
  <c r="R12" i="62"/>
  <c r="R4" i="62" s="1"/>
  <c r="R23" i="62" s="1"/>
  <c r="N12" i="62"/>
  <c r="N4" i="62" s="1"/>
  <c r="N23" i="62" s="1"/>
  <c r="N89" i="62" s="1"/>
  <c r="O12" i="62"/>
  <c r="O4" i="62" s="1"/>
  <c r="O23" i="62" s="1"/>
  <c r="O89" i="62" s="1"/>
  <c r="P12" i="62"/>
  <c r="P4" i="62" s="1"/>
  <c r="P23" i="62" s="1"/>
  <c r="AB63" i="62"/>
  <c r="AB62" i="62" s="1"/>
  <c r="AB12" i="62"/>
  <c r="AB4" i="62" s="1"/>
  <c r="AB23" i="62" s="1"/>
  <c r="AA55" i="62" l="1"/>
  <c r="Q55" i="62"/>
  <c r="W55" i="62"/>
  <c r="R55" i="62"/>
  <c r="R54" i="62" s="1"/>
  <c r="R73" i="62" s="1"/>
  <c r="R90" i="62" s="1"/>
  <c r="Z55" i="62"/>
  <c r="S55" i="62"/>
  <c r="V55" i="62"/>
  <c r="AB55" i="62"/>
  <c r="AB54" i="62" s="1"/>
  <c r="AB73" i="62" s="1"/>
  <c r="X55" i="62"/>
  <c r="T55" i="62"/>
  <c r="Y55" i="62"/>
  <c r="U55" i="62"/>
  <c r="N55" i="62"/>
  <c r="N54" i="62" s="1"/>
  <c r="N73" i="62" s="1"/>
  <c r="N90" i="62" s="1"/>
  <c r="AB26" i="67"/>
  <c r="AB92" i="67" s="1"/>
  <c r="AB89" i="67"/>
  <c r="AB24" i="67"/>
  <c r="AB27" i="67" s="1"/>
  <c r="P55" i="62"/>
  <c r="P54" i="62" s="1"/>
  <c r="P73" i="62" s="1"/>
  <c r="O55" i="62"/>
  <c r="O54" i="62" s="1"/>
  <c r="O73" i="62" s="1"/>
  <c r="O90" i="62" s="1"/>
  <c r="P89" i="62"/>
  <c r="P25" i="62"/>
  <c r="P92" i="62" s="1"/>
  <c r="J97" i="62"/>
  <c r="I97" i="62"/>
  <c r="M97" i="62"/>
  <c r="K97" i="62"/>
  <c r="F97" i="62"/>
  <c r="G97" i="62"/>
  <c r="L97" i="62"/>
  <c r="H97" i="62"/>
  <c r="N25" i="62"/>
  <c r="N92" i="62" s="1"/>
  <c r="N85" i="62" s="1"/>
  <c r="Z63" i="62"/>
  <c r="Z62" i="62" s="1"/>
  <c r="Z12" i="62"/>
  <c r="Z4" i="62" s="1"/>
  <c r="Z23" i="62" s="1"/>
  <c r="Z89" i="62" s="1"/>
  <c r="Y63" i="62"/>
  <c r="Y62" i="62" s="1"/>
  <c r="Y12" i="62"/>
  <c r="Y4" i="62" s="1"/>
  <c r="Y23" i="62" s="1"/>
  <c r="V63" i="62"/>
  <c r="V62" i="62" s="1"/>
  <c r="V12" i="62"/>
  <c r="V4" i="62" s="1"/>
  <c r="V23" i="62" s="1"/>
  <c r="V89" i="62" s="1"/>
  <c r="R89" i="62"/>
  <c r="R25" i="62"/>
  <c r="T63" i="62"/>
  <c r="T62" i="62" s="1"/>
  <c r="T54" i="62" s="1"/>
  <c r="T73" i="62" s="1"/>
  <c r="T12" i="62"/>
  <c r="T4" i="62" s="1"/>
  <c r="T23" i="62" s="1"/>
  <c r="Q63" i="62"/>
  <c r="Q62" i="62" s="1"/>
  <c r="Q12" i="62"/>
  <c r="Q4" i="62" s="1"/>
  <c r="Q23" i="62" s="1"/>
  <c r="Q89" i="62" s="1"/>
  <c r="AA63" i="62"/>
  <c r="AA62" i="62" s="1"/>
  <c r="AA12" i="62"/>
  <c r="AA4" i="62" s="1"/>
  <c r="AA23" i="62" s="1"/>
  <c r="AA89" i="62" s="1"/>
  <c r="W63" i="62"/>
  <c r="W62" i="62" s="1"/>
  <c r="W12" i="62"/>
  <c r="W4" i="62" s="1"/>
  <c r="W23" i="62" s="1"/>
  <c r="W25" i="62" s="1"/>
  <c r="S12" i="62"/>
  <c r="S4" i="62" s="1"/>
  <c r="S23" i="62" s="1"/>
  <c r="S25" i="62" s="1"/>
  <c r="S63" i="62"/>
  <c r="S62" i="62" s="1"/>
  <c r="O25" i="62"/>
  <c r="O92" i="62" s="1"/>
  <c r="O85" i="62" s="1"/>
  <c r="AB89" i="62"/>
  <c r="AB25" i="62"/>
  <c r="Y89" i="62"/>
  <c r="Y25" i="62"/>
  <c r="X63" i="62"/>
  <c r="X62" i="62" s="1"/>
  <c r="X54" i="62" s="1"/>
  <c r="X73" i="62" s="1"/>
  <c r="X12" i="62"/>
  <c r="X4" i="62" s="1"/>
  <c r="X23" i="62" s="1"/>
  <c r="S89" i="62"/>
  <c r="V25" i="62"/>
  <c r="U63" i="62"/>
  <c r="U62" i="62" s="1"/>
  <c r="U12" i="62"/>
  <c r="U4" i="62" s="1"/>
  <c r="U23" i="62" s="1"/>
  <c r="AB85" i="67" l="1"/>
  <c r="AA54" i="62"/>
  <c r="AA73" i="62" s="1"/>
  <c r="AA90" i="62" s="1"/>
  <c r="Z54" i="62"/>
  <c r="Z73" i="62" s="1"/>
  <c r="Z75" i="62" s="1"/>
  <c r="V54" i="62"/>
  <c r="V73" i="62" s="1"/>
  <c r="V75" i="62" s="1"/>
  <c r="U54" i="62"/>
  <c r="U73" i="62" s="1"/>
  <c r="U90" i="62" s="1"/>
  <c r="W54" i="62"/>
  <c r="W73" i="62" s="1"/>
  <c r="W75" i="62" s="1"/>
  <c r="Q54" i="62"/>
  <c r="Q73" i="62" s="1"/>
  <c r="Q90" i="62" s="1"/>
  <c r="P85" i="62"/>
  <c r="S54" i="62"/>
  <c r="S73" i="62" s="1"/>
  <c r="S75" i="62" s="1"/>
  <c r="Y54" i="62"/>
  <c r="Y73" i="62" s="1"/>
  <c r="Y90" i="62" s="1"/>
  <c r="AA25" i="62"/>
  <c r="N75" i="62"/>
  <c r="N93" i="62" s="1"/>
  <c r="O75" i="62"/>
  <c r="O93" i="62" s="1"/>
  <c r="Q25" i="62"/>
  <c r="Q92" i="62" s="1"/>
  <c r="W89" i="62"/>
  <c r="U89" i="62"/>
  <c r="U25" i="62"/>
  <c r="U92" i="62" s="1"/>
  <c r="X89" i="62"/>
  <c r="X25" i="62"/>
  <c r="X92" i="62" s="1"/>
  <c r="T89" i="62"/>
  <c r="T25" i="62"/>
  <c r="T92" i="62" s="1"/>
  <c r="Z25" i="62"/>
  <c r="Z92" i="62" s="1"/>
  <c r="R75" i="62"/>
  <c r="R93" i="62" s="1"/>
  <c r="P90" i="62"/>
  <c r="P75" i="62"/>
  <c r="W90" i="62"/>
  <c r="Z90" i="62"/>
  <c r="AA92" i="62"/>
  <c r="AB92" i="62"/>
  <c r="AB85" i="62" s="1"/>
  <c r="S92" i="62"/>
  <c r="AB90" i="62"/>
  <c r="AB75" i="62"/>
  <c r="V92" i="62"/>
  <c r="Y92" i="62"/>
  <c r="R92" i="62"/>
  <c r="W92" i="62"/>
  <c r="T90" i="62"/>
  <c r="T75" i="62"/>
  <c r="X90" i="62"/>
  <c r="X75" i="62"/>
  <c r="AA75" i="62" l="1"/>
  <c r="V90" i="62"/>
  <c r="U75" i="62"/>
  <c r="T85" i="62"/>
  <c r="U85" i="62"/>
  <c r="X85" i="62"/>
  <c r="Q75" i="62"/>
  <c r="Q93" i="62" s="1"/>
  <c r="S90" i="62"/>
  <c r="Y75" i="62"/>
  <c r="Y93" i="62" s="1"/>
  <c r="O86" i="62"/>
  <c r="N86" i="62"/>
  <c r="N97" i="62" s="1"/>
  <c r="P93" i="62"/>
  <c r="V85" i="62"/>
  <c r="AB93" i="62"/>
  <c r="AB86" i="62" s="1"/>
  <c r="AC97" i="62" s="1"/>
  <c r="Z85" i="62"/>
  <c r="Q85" i="62"/>
  <c r="S93" i="62"/>
  <c r="R86" i="62"/>
  <c r="U93" i="62"/>
  <c r="Y85" i="62"/>
  <c r="AA93" i="62"/>
  <c r="V93" i="62"/>
  <c r="S85" i="62"/>
  <c r="AA85" i="62"/>
  <c r="W93" i="62"/>
  <c r="X93" i="62"/>
  <c r="T93" i="62"/>
  <c r="W85" i="62"/>
  <c r="R85" i="62"/>
  <c r="Z93" i="62"/>
  <c r="O97" i="62" l="1"/>
  <c r="P86" i="62"/>
  <c r="T86" i="62"/>
  <c r="W86" i="62"/>
  <c r="V86" i="62"/>
  <c r="Y86" i="62"/>
  <c r="Q86" i="62"/>
  <c r="R97" i="62" s="1"/>
  <c r="Z86" i="62"/>
  <c r="X86" i="62"/>
  <c r="AA86" i="62"/>
  <c r="AB97" i="62" s="1"/>
  <c r="U86" i="62"/>
  <c r="S86" i="62"/>
  <c r="V97" i="62" l="1"/>
  <c r="T97" i="62"/>
  <c r="X97" i="62"/>
  <c r="Q97" i="62"/>
  <c r="P97" i="62"/>
  <c r="U97" i="62"/>
  <c r="AA97" i="62"/>
  <c r="Z97" i="62"/>
  <c r="S97" i="62"/>
  <c r="Y97" i="62"/>
  <c r="W97" i="62"/>
  <c r="AB83" i="109" l="1"/>
  <c r="AA83" i="109"/>
  <c r="Z83" i="109"/>
  <c r="Y83" i="109"/>
  <c r="X83" i="109"/>
  <c r="W83" i="109"/>
  <c r="V83" i="109"/>
  <c r="U83" i="109"/>
  <c r="T83" i="109"/>
  <c r="S83" i="109"/>
  <c r="R83" i="109"/>
  <c r="Q83" i="109"/>
  <c r="P83" i="109"/>
  <c r="O83" i="109"/>
  <c r="N83" i="109"/>
  <c r="M83" i="109"/>
  <c r="L83" i="109"/>
  <c r="K83" i="109"/>
  <c r="J83" i="109"/>
  <c r="I83" i="109"/>
  <c r="H83" i="109"/>
  <c r="G83" i="109"/>
  <c r="F83" i="109"/>
  <c r="L79" i="109"/>
  <c r="K79" i="109"/>
  <c r="J79" i="109"/>
  <c r="I79" i="109"/>
  <c r="H79" i="109"/>
  <c r="G79" i="109"/>
  <c r="F79" i="109"/>
  <c r="E79" i="109"/>
  <c r="L76" i="109"/>
  <c r="K76" i="109"/>
  <c r="J76" i="109"/>
  <c r="I76" i="109"/>
  <c r="H76" i="109"/>
  <c r="G76" i="109"/>
  <c r="F76" i="109"/>
  <c r="E76" i="109"/>
  <c r="L72" i="109"/>
  <c r="K72" i="109"/>
  <c r="J72" i="109"/>
  <c r="I72" i="109"/>
  <c r="H72" i="109"/>
  <c r="G72" i="109"/>
  <c r="F72" i="109"/>
  <c r="E72" i="109"/>
  <c r="AA62" i="109"/>
  <c r="Z62" i="109"/>
  <c r="Y62" i="109"/>
  <c r="X62" i="109"/>
  <c r="W62" i="109"/>
  <c r="V62" i="109"/>
  <c r="U62" i="109"/>
  <c r="T62" i="109"/>
  <c r="S62" i="109"/>
  <c r="R62" i="109"/>
  <c r="Q62" i="109"/>
  <c r="P62" i="109"/>
  <c r="O62" i="109"/>
  <c r="N62" i="109"/>
  <c r="M62" i="109"/>
  <c r="L62" i="109"/>
  <c r="K62" i="109"/>
  <c r="J62" i="109"/>
  <c r="I62" i="109"/>
  <c r="H62" i="109"/>
  <c r="G62" i="109"/>
  <c r="F62" i="109"/>
  <c r="E62" i="109"/>
  <c r="AA60" i="109"/>
  <c r="Z60" i="109"/>
  <c r="Y60" i="109"/>
  <c r="X60" i="109"/>
  <c r="W60" i="109"/>
  <c r="V60" i="109"/>
  <c r="U60" i="109"/>
  <c r="T60" i="109"/>
  <c r="S60" i="109"/>
  <c r="R60" i="109"/>
  <c r="Q60" i="109"/>
  <c r="P60" i="109"/>
  <c r="O60" i="109"/>
  <c r="N60" i="109"/>
  <c r="M60" i="109"/>
  <c r="L60" i="109"/>
  <c r="K60" i="109"/>
  <c r="J60" i="109"/>
  <c r="I60" i="109"/>
  <c r="H60" i="109"/>
  <c r="G60" i="109"/>
  <c r="F60" i="109"/>
  <c r="E60" i="109"/>
  <c r="AA58" i="109"/>
  <c r="Z58" i="109"/>
  <c r="Y58" i="109"/>
  <c r="X58" i="109"/>
  <c r="W58" i="109"/>
  <c r="V58" i="109"/>
  <c r="U58" i="109"/>
  <c r="T58" i="109"/>
  <c r="S58" i="109"/>
  <c r="R58" i="109"/>
  <c r="Q58" i="109"/>
  <c r="P58" i="109"/>
  <c r="O58" i="109"/>
  <c r="N58" i="109"/>
  <c r="M58" i="109"/>
  <c r="L58" i="109"/>
  <c r="K58" i="109"/>
  <c r="J58" i="109"/>
  <c r="I58" i="109"/>
  <c r="H58" i="109"/>
  <c r="G58" i="109"/>
  <c r="F58" i="109"/>
  <c r="E58" i="109"/>
  <c r="AA56" i="109"/>
  <c r="Z56" i="109"/>
  <c r="Y56" i="109"/>
  <c r="X56" i="109"/>
  <c r="W56" i="109"/>
  <c r="V56" i="109"/>
  <c r="U56" i="109"/>
  <c r="T56" i="109"/>
  <c r="S56" i="109"/>
  <c r="R56" i="109"/>
  <c r="Q56" i="109"/>
  <c r="P56" i="109"/>
  <c r="O56" i="109"/>
  <c r="N56" i="109"/>
  <c r="M56" i="109"/>
  <c r="L56" i="109"/>
  <c r="K56" i="109"/>
  <c r="J56" i="109"/>
  <c r="I56" i="109"/>
  <c r="H56" i="109"/>
  <c r="G56" i="109"/>
  <c r="F56" i="109"/>
  <c r="E56" i="109"/>
  <c r="AA54" i="109"/>
  <c r="Z54" i="109"/>
  <c r="Y54" i="109"/>
  <c r="X54" i="109"/>
  <c r="W54" i="109"/>
  <c r="V54" i="109"/>
  <c r="U54" i="109"/>
  <c r="T54" i="109"/>
  <c r="S54" i="109"/>
  <c r="R54" i="109"/>
  <c r="Q54" i="109"/>
  <c r="P54" i="109"/>
  <c r="O54" i="109"/>
  <c r="N54" i="109"/>
  <c r="M54" i="109"/>
  <c r="L54" i="109"/>
  <c r="K54" i="109"/>
  <c r="J54" i="109"/>
  <c r="I54" i="109"/>
  <c r="H54" i="109"/>
  <c r="G54" i="109"/>
  <c r="F54" i="109"/>
  <c r="E54" i="109"/>
  <c r="AB37" i="109"/>
  <c r="AA37" i="109"/>
  <c r="Z37" i="109"/>
  <c r="Y37" i="109"/>
  <c r="X37" i="109"/>
  <c r="W37" i="109"/>
  <c r="V37" i="109"/>
  <c r="U37" i="109"/>
  <c r="U51" i="109" s="1"/>
  <c r="T37" i="109"/>
  <c r="S37" i="109"/>
  <c r="R37" i="109"/>
  <c r="Q37" i="109"/>
  <c r="P37" i="109"/>
  <c r="O37" i="109"/>
  <c r="N37" i="109"/>
  <c r="M37" i="109"/>
  <c r="M55" i="109" s="1"/>
  <c r="L37" i="109"/>
  <c r="K37" i="109"/>
  <c r="J37" i="109"/>
  <c r="I37" i="109"/>
  <c r="H37" i="109"/>
  <c r="G37" i="109"/>
  <c r="F37" i="109"/>
  <c r="E37" i="109"/>
  <c r="E51" i="109" s="1"/>
  <c r="AB32" i="109"/>
  <c r="AA32" i="109"/>
  <c r="Z32" i="109"/>
  <c r="Y32" i="109"/>
  <c r="X32" i="109"/>
  <c r="W32" i="109"/>
  <c r="V32" i="109"/>
  <c r="U32" i="109"/>
  <c r="T32" i="109"/>
  <c r="S32" i="109"/>
  <c r="R32" i="109"/>
  <c r="Q32" i="109"/>
  <c r="AB31" i="109"/>
  <c r="AB52" i="109" s="1"/>
  <c r="AA31" i="109"/>
  <c r="Z31" i="109"/>
  <c r="Y31" i="109"/>
  <c r="Y50" i="109" s="1"/>
  <c r="X31" i="109"/>
  <c r="X52" i="109" s="1"/>
  <c r="W31" i="109"/>
  <c r="V31" i="109"/>
  <c r="V48" i="109" s="1"/>
  <c r="U31" i="109"/>
  <c r="U52" i="109" s="1"/>
  <c r="T31" i="109"/>
  <c r="T52" i="109" s="1"/>
  <c r="S31" i="109"/>
  <c r="R31" i="109"/>
  <c r="Q31" i="109"/>
  <c r="Q52" i="109" s="1"/>
  <c r="P31" i="109"/>
  <c r="P52" i="109" s="1"/>
  <c r="O31" i="109"/>
  <c r="N31" i="109"/>
  <c r="N48" i="109" s="1"/>
  <c r="M31" i="109"/>
  <c r="M52" i="109" s="1"/>
  <c r="L31" i="109"/>
  <c r="L48" i="109" s="1"/>
  <c r="K31" i="109"/>
  <c r="J31" i="109"/>
  <c r="I31" i="109"/>
  <c r="I52" i="109" s="1"/>
  <c r="H31" i="109"/>
  <c r="H50" i="109" s="1"/>
  <c r="G31" i="109"/>
  <c r="F31" i="109"/>
  <c r="E31" i="109"/>
  <c r="E49" i="109" s="1"/>
  <c r="AB62" i="109"/>
  <c r="AB60" i="109"/>
  <c r="AB58" i="109"/>
  <c r="AB56" i="109"/>
  <c r="AB12" i="109"/>
  <c r="AB54" i="109"/>
  <c r="AA12" i="109"/>
  <c r="Z12" i="109"/>
  <c r="Y12" i="109"/>
  <c r="X12" i="109"/>
  <c r="W12" i="109"/>
  <c r="V12" i="109"/>
  <c r="U12" i="109"/>
  <c r="T12" i="109"/>
  <c r="S12" i="109"/>
  <c r="R12" i="109"/>
  <c r="Q12" i="109"/>
  <c r="P12" i="109"/>
  <c r="O12" i="109"/>
  <c r="N12" i="109"/>
  <c r="M12" i="109"/>
  <c r="AA5" i="109"/>
  <c r="AA4" i="109" s="1"/>
  <c r="Z5" i="109"/>
  <c r="Y5" i="109"/>
  <c r="X5" i="109"/>
  <c r="W5" i="109"/>
  <c r="W4" i="109" s="1"/>
  <c r="V5" i="109"/>
  <c r="U5" i="109"/>
  <c r="T5" i="109"/>
  <c r="S5" i="109"/>
  <c r="S4" i="109" s="1"/>
  <c r="R5" i="109"/>
  <c r="Q5" i="109"/>
  <c r="P5" i="109"/>
  <c r="O5" i="109"/>
  <c r="O4" i="109" s="1"/>
  <c r="N5" i="109"/>
  <c r="M5" i="109"/>
  <c r="M51" i="109" l="1"/>
  <c r="AB48" i="109"/>
  <c r="Q4" i="109"/>
  <c r="Q23" i="109" s="1"/>
  <c r="Q76" i="109" s="1"/>
  <c r="U4" i="109"/>
  <c r="U23" i="109" s="1"/>
  <c r="U76" i="109" s="1"/>
  <c r="Y4" i="109"/>
  <c r="Y23" i="109" s="1"/>
  <c r="Y76" i="109" s="1"/>
  <c r="M4" i="109"/>
  <c r="M23" i="109" s="1"/>
  <c r="M76" i="109" s="1"/>
  <c r="N4" i="109"/>
  <c r="N23" i="109" s="1"/>
  <c r="N24" i="109" s="1"/>
  <c r="R4" i="109"/>
  <c r="R23" i="109" s="1"/>
  <c r="V4" i="109"/>
  <c r="V23" i="109" s="1"/>
  <c r="V26" i="109" s="1"/>
  <c r="Z4" i="109"/>
  <c r="Z23" i="109" s="1"/>
  <c r="Z76" i="109" s="1"/>
  <c r="AB49" i="109"/>
  <c r="L47" i="109"/>
  <c r="T48" i="109"/>
  <c r="U49" i="109"/>
  <c r="P4" i="109"/>
  <c r="P23" i="109" s="1"/>
  <c r="T4" i="109"/>
  <c r="T23" i="109" s="1"/>
  <c r="X4" i="109"/>
  <c r="X23" i="109" s="1"/>
  <c r="P47" i="109"/>
  <c r="H48" i="109"/>
  <c r="X48" i="109"/>
  <c r="E50" i="109"/>
  <c r="Y52" i="109"/>
  <c r="T47" i="109"/>
  <c r="M50" i="109"/>
  <c r="H47" i="109"/>
  <c r="X47" i="109"/>
  <c r="P48" i="109"/>
  <c r="M49" i="109"/>
  <c r="U50" i="109"/>
  <c r="M53" i="109"/>
  <c r="P51" i="109"/>
  <c r="Q51" i="109"/>
  <c r="U55" i="109"/>
  <c r="U53" i="109" s="1"/>
  <c r="Y55" i="109"/>
  <c r="Y53" i="109" s="1"/>
  <c r="H51" i="109"/>
  <c r="AB51" i="109"/>
  <c r="X51" i="109"/>
  <c r="O23" i="109"/>
  <c r="S23" i="109"/>
  <c r="W23" i="109"/>
  <c r="AA23" i="109"/>
  <c r="R76" i="109"/>
  <c r="R26" i="109"/>
  <c r="R24" i="109"/>
  <c r="V76" i="109"/>
  <c r="F52" i="109"/>
  <c r="F50" i="109"/>
  <c r="F49" i="109"/>
  <c r="R52" i="109"/>
  <c r="R50" i="109"/>
  <c r="R49" i="109"/>
  <c r="F55" i="109"/>
  <c r="F53" i="109" s="1"/>
  <c r="F51" i="109"/>
  <c r="J55" i="109"/>
  <c r="J53" i="109" s="1"/>
  <c r="J51" i="109"/>
  <c r="N55" i="109"/>
  <c r="N53" i="109" s="1"/>
  <c r="N51" i="109"/>
  <c r="R55" i="109"/>
  <c r="R53" i="109" s="1"/>
  <c r="R51" i="109"/>
  <c r="V55" i="109"/>
  <c r="V53" i="109" s="1"/>
  <c r="V51" i="109"/>
  <c r="Z55" i="109"/>
  <c r="Z53" i="109" s="1"/>
  <c r="Z51" i="109"/>
  <c r="G52" i="109"/>
  <c r="G50" i="109"/>
  <c r="G49" i="109"/>
  <c r="K52" i="109"/>
  <c r="K50" i="109"/>
  <c r="K49" i="109"/>
  <c r="O52" i="109"/>
  <c r="O50" i="109"/>
  <c r="O49" i="109"/>
  <c r="S52" i="109"/>
  <c r="S50" i="109"/>
  <c r="S49" i="109"/>
  <c r="W52" i="109"/>
  <c r="W50" i="109"/>
  <c r="W49" i="109"/>
  <c r="AA52" i="109"/>
  <c r="AA50" i="109"/>
  <c r="AA49" i="109"/>
  <c r="AA48" i="109"/>
  <c r="G55" i="109"/>
  <c r="G53" i="109" s="1"/>
  <c r="G51" i="109"/>
  <c r="K55" i="109"/>
  <c r="K53" i="109" s="1"/>
  <c r="K51" i="109"/>
  <c r="O55" i="109"/>
  <c r="O53" i="109" s="1"/>
  <c r="O51" i="109"/>
  <c r="S55" i="109"/>
  <c r="S53" i="109" s="1"/>
  <c r="S51" i="109"/>
  <c r="W55" i="109"/>
  <c r="W53" i="109" s="1"/>
  <c r="W51" i="109"/>
  <c r="AA55" i="109"/>
  <c r="AA53" i="109" s="1"/>
  <c r="AA51" i="109"/>
  <c r="E47" i="109"/>
  <c r="I47" i="109"/>
  <c r="M47" i="109"/>
  <c r="Q47" i="109"/>
  <c r="U47" i="109"/>
  <c r="Y47" i="109"/>
  <c r="E48" i="109"/>
  <c r="I48" i="109"/>
  <c r="M48" i="109"/>
  <c r="Q48" i="109"/>
  <c r="U48" i="109"/>
  <c r="Y48" i="109"/>
  <c r="H49" i="109"/>
  <c r="P49" i="109"/>
  <c r="X49" i="109"/>
  <c r="P50" i="109"/>
  <c r="X50" i="109"/>
  <c r="Q55" i="109"/>
  <c r="Q53" i="109" s="1"/>
  <c r="J52" i="109"/>
  <c r="J50" i="109"/>
  <c r="J49" i="109"/>
  <c r="Z52" i="109"/>
  <c r="Z50" i="109"/>
  <c r="Z49" i="109"/>
  <c r="AB55" i="109"/>
  <c r="AB53" i="109" s="1"/>
  <c r="H52" i="109"/>
  <c r="L52" i="109"/>
  <c r="H55" i="109"/>
  <c r="H53" i="109" s="1"/>
  <c r="L55" i="109"/>
  <c r="L53" i="109" s="1"/>
  <c r="P55" i="109"/>
  <c r="P53" i="109" s="1"/>
  <c r="T55" i="109"/>
  <c r="T53" i="109" s="1"/>
  <c r="X55" i="109"/>
  <c r="X53" i="109" s="1"/>
  <c r="F47" i="109"/>
  <c r="J47" i="109"/>
  <c r="N47" i="109"/>
  <c r="R47" i="109"/>
  <c r="V47" i="109"/>
  <c r="Z47" i="109"/>
  <c r="F48" i="109"/>
  <c r="J48" i="109"/>
  <c r="R48" i="109"/>
  <c r="Z48" i="109"/>
  <c r="I49" i="109"/>
  <c r="Q49" i="109"/>
  <c r="Y49" i="109"/>
  <c r="I50" i="109"/>
  <c r="Q50" i="109"/>
  <c r="I51" i="109"/>
  <c r="Y51" i="109"/>
  <c r="E55" i="109"/>
  <c r="E53" i="109" s="1"/>
  <c r="N52" i="109"/>
  <c r="N50" i="109"/>
  <c r="N49" i="109"/>
  <c r="V52" i="109"/>
  <c r="V50" i="109"/>
  <c r="V49" i="109"/>
  <c r="Q24" i="109"/>
  <c r="U24" i="109"/>
  <c r="Y24" i="109"/>
  <c r="Q26" i="109"/>
  <c r="U26" i="109"/>
  <c r="Y26" i="109"/>
  <c r="G47" i="109"/>
  <c r="K47" i="109"/>
  <c r="O47" i="109"/>
  <c r="S47" i="109"/>
  <c r="W47" i="109"/>
  <c r="AA47" i="109"/>
  <c r="G48" i="109"/>
  <c r="K48" i="109"/>
  <c r="O48" i="109"/>
  <c r="S48" i="109"/>
  <c r="W48" i="109"/>
  <c r="L49" i="109"/>
  <c r="T49" i="109"/>
  <c r="L50" i="109"/>
  <c r="T50" i="109"/>
  <c r="L51" i="109"/>
  <c r="T51" i="109"/>
  <c r="E52" i="109"/>
  <c r="I55" i="109"/>
  <c r="I53" i="109" s="1"/>
  <c r="N76" i="109" l="1"/>
  <c r="M26" i="109"/>
  <c r="M79" i="109" s="1"/>
  <c r="M24" i="109"/>
  <c r="N26" i="109"/>
  <c r="Z24" i="109"/>
  <c r="Z26" i="109"/>
  <c r="Z27" i="109" s="1"/>
  <c r="V24" i="109"/>
  <c r="H46" i="109"/>
  <c r="H45" i="109" s="1"/>
  <c r="H64" i="109" s="1"/>
  <c r="H67" i="109" s="1"/>
  <c r="H80" i="109" s="1"/>
  <c r="AB47" i="109"/>
  <c r="U46" i="109"/>
  <c r="U45" i="109" s="1"/>
  <c r="U64" i="109" s="1"/>
  <c r="E46" i="109"/>
  <c r="E45" i="109" s="1"/>
  <c r="E64" i="109" s="1"/>
  <c r="AA46" i="109"/>
  <c r="AA45" i="109" s="1"/>
  <c r="AA64" i="109" s="1"/>
  <c r="S46" i="109"/>
  <c r="S45" i="109" s="1"/>
  <c r="S64" i="109" s="1"/>
  <c r="S77" i="109" s="1"/>
  <c r="F46" i="109"/>
  <c r="F45" i="109" s="1"/>
  <c r="F64" i="109" s="1"/>
  <c r="F67" i="109" s="1"/>
  <c r="F80" i="109" s="1"/>
  <c r="Y79" i="109"/>
  <c r="Y27" i="109"/>
  <c r="AA76" i="109"/>
  <c r="AA26" i="109"/>
  <c r="AA24" i="109"/>
  <c r="O46" i="109"/>
  <c r="O45" i="109" s="1"/>
  <c r="O64" i="109" s="1"/>
  <c r="U79" i="109"/>
  <c r="U27" i="109"/>
  <c r="R46" i="109"/>
  <c r="R45" i="109" s="1"/>
  <c r="R64" i="109" s="1"/>
  <c r="Q46" i="109"/>
  <c r="Q45" i="109" s="1"/>
  <c r="Q64" i="109" s="1"/>
  <c r="P76" i="109"/>
  <c r="P26" i="109"/>
  <c r="P24" i="109"/>
  <c r="R79" i="109"/>
  <c r="R27" i="109"/>
  <c r="O76" i="109"/>
  <c r="O26" i="109"/>
  <c r="O24" i="109"/>
  <c r="L46" i="109"/>
  <c r="L45" i="109" s="1"/>
  <c r="L64" i="109" s="1"/>
  <c r="K46" i="109"/>
  <c r="K45" i="109" s="1"/>
  <c r="K64" i="109" s="1"/>
  <c r="Q79" i="109"/>
  <c r="Q27" i="109"/>
  <c r="N46" i="109"/>
  <c r="N45" i="109" s="1"/>
  <c r="N64" i="109" s="1"/>
  <c r="X46" i="109"/>
  <c r="X45" i="109" s="1"/>
  <c r="X64" i="109" s="1"/>
  <c r="M46" i="109"/>
  <c r="M45" i="109" s="1"/>
  <c r="M64" i="109" s="1"/>
  <c r="V79" i="109"/>
  <c r="V27" i="109"/>
  <c r="T76" i="109"/>
  <c r="T26" i="109"/>
  <c r="T24" i="109"/>
  <c r="S76" i="109"/>
  <c r="S26" i="109"/>
  <c r="S24" i="109"/>
  <c r="V46" i="109"/>
  <c r="V45" i="109" s="1"/>
  <c r="V64" i="109" s="1"/>
  <c r="N79" i="109"/>
  <c r="N27" i="109"/>
  <c r="T46" i="109"/>
  <c r="T45" i="109" s="1"/>
  <c r="T64" i="109" s="1"/>
  <c r="W46" i="109"/>
  <c r="W45" i="109" s="1"/>
  <c r="W64" i="109" s="1"/>
  <c r="G46" i="109"/>
  <c r="G45" i="109" s="1"/>
  <c r="G64" i="109" s="1"/>
  <c r="Z46" i="109"/>
  <c r="Z45" i="109" s="1"/>
  <c r="Z64" i="109" s="1"/>
  <c r="J46" i="109"/>
  <c r="J45" i="109" s="1"/>
  <c r="J64" i="109" s="1"/>
  <c r="P46" i="109"/>
  <c r="P45" i="109" s="1"/>
  <c r="P64" i="109" s="1"/>
  <c r="Y46" i="109"/>
  <c r="Y45" i="109" s="1"/>
  <c r="Y64" i="109" s="1"/>
  <c r="I46" i="109"/>
  <c r="I45" i="109" s="1"/>
  <c r="I64" i="109" s="1"/>
  <c r="X76" i="109"/>
  <c r="X26" i="109"/>
  <c r="X24" i="109"/>
  <c r="W76" i="109"/>
  <c r="W26" i="109"/>
  <c r="W24" i="109"/>
  <c r="M27" i="109" l="1"/>
  <c r="Z79" i="109"/>
  <c r="Z72" i="109" s="1"/>
  <c r="AB50" i="109"/>
  <c r="AB46" i="109" s="1"/>
  <c r="AB45" i="109" s="1"/>
  <c r="AB64" i="109" s="1"/>
  <c r="AB65" i="109" s="1"/>
  <c r="AB5" i="109"/>
  <c r="AB4" i="109" s="1"/>
  <c r="AB23" i="109" s="1"/>
  <c r="U65" i="109"/>
  <c r="U77" i="109"/>
  <c r="U67" i="109"/>
  <c r="U80" i="109" s="1"/>
  <c r="F77" i="109"/>
  <c r="F73" i="109" s="1"/>
  <c r="H65" i="109"/>
  <c r="H77" i="109"/>
  <c r="H73" i="109" s="1"/>
  <c r="S67" i="109"/>
  <c r="S80" i="109" s="1"/>
  <c r="S73" i="109" s="1"/>
  <c r="F65" i="109"/>
  <c r="F68" i="109" s="1"/>
  <c r="S65" i="109"/>
  <c r="S68" i="109" s="1"/>
  <c r="W79" i="109"/>
  <c r="W27" i="109"/>
  <c r="X79" i="109"/>
  <c r="X27" i="109"/>
  <c r="P67" i="109"/>
  <c r="P80" i="109" s="1"/>
  <c r="P65" i="109"/>
  <c r="P77" i="109"/>
  <c r="J67" i="109"/>
  <c r="J80" i="109" s="1"/>
  <c r="J65" i="109"/>
  <c r="J77" i="109"/>
  <c r="V67" i="109"/>
  <c r="V80" i="109" s="1"/>
  <c r="V65" i="109"/>
  <c r="V77" i="109"/>
  <c r="S79" i="109"/>
  <c r="S27" i="109"/>
  <c r="X67" i="109"/>
  <c r="X80" i="109" s="1"/>
  <c r="X65" i="109"/>
  <c r="X77" i="109"/>
  <c r="Q72" i="109"/>
  <c r="Q67" i="109"/>
  <c r="Q80" i="109" s="1"/>
  <c r="Q65" i="109"/>
  <c r="Q77" i="109"/>
  <c r="Y72" i="109"/>
  <c r="Z67" i="109"/>
  <c r="Z80" i="109" s="1"/>
  <c r="Z65" i="109"/>
  <c r="Z77" i="109"/>
  <c r="G67" i="109"/>
  <c r="G80" i="109" s="1"/>
  <c r="G65" i="109"/>
  <c r="G77" i="109"/>
  <c r="N72" i="109"/>
  <c r="N67" i="109"/>
  <c r="N80" i="109" s="1"/>
  <c r="N65" i="109"/>
  <c r="N77" i="109"/>
  <c r="K67" i="109"/>
  <c r="K80" i="109" s="1"/>
  <c r="K65" i="109"/>
  <c r="K77" i="109"/>
  <c r="O79" i="109"/>
  <c r="O27" i="109"/>
  <c r="R72" i="109"/>
  <c r="U72" i="109"/>
  <c r="AA79" i="109"/>
  <c r="AA27" i="109"/>
  <c r="I77" i="109"/>
  <c r="I65" i="109"/>
  <c r="I67" i="109"/>
  <c r="I80" i="109" s="1"/>
  <c r="AA67" i="109"/>
  <c r="AA80" i="109" s="1"/>
  <c r="AA65" i="109"/>
  <c r="AA77" i="109"/>
  <c r="W67" i="109"/>
  <c r="W80" i="109" s="1"/>
  <c r="W65" i="109"/>
  <c r="W77" i="109"/>
  <c r="V72" i="109"/>
  <c r="O67" i="109"/>
  <c r="O80" i="109" s="1"/>
  <c r="O65" i="109"/>
  <c r="O77" i="109"/>
  <c r="Y65" i="109"/>
  <c r="Y67" i="109"/>
  <c r="Y80" i="109" s="1"/>
  <c r="Y77" i="109"/>
  <c r="M72" i="109"/>
  <c r="T67" i="109"/>
  <c r="T80" i="109" s="1"/>
  <c r="T65" i="109"/>
  <c r="T77" i="109"/>
  <c r="T79" i="109"/>
  <c r="T27" i="109"/>
  <c r="M65" i="109"/>
  <c r="M67" i="109"/>
  <c r="M80" i="109" s="1"/>
  <c r="M77" i="109"/>
  <c r="E77" i="109"/>
  <c r="E65" i="109"/>
  <c r="E67" i="109"/>
  <c r="E80" i="109" s="1"/>
  <c r="L67" i="109"/>
  <c r="L80" i="109" s="1"/>
  <c r="L65" i="109"/>
  <c r="L77" i="109"/>
  <c r="P79" i="109"/>
  <c r="P27" i="109"/>
  <c r="R67" i="109"/>
  <c r="R80" i="109" s="1"/>
  <c r="R65" i="109"/>
  <c r="R77" i="109"/>
  <c r="AB68" i="109" l="1"/>
  <c r="AB67" i="109"/>
  <c r="AB80" i="109" s="1"/>
  <c r="AB77" i="109"/>
  <c r="AB24" i="109"/>
  <c r="AB76" i="109" s="1"/>
  <c r="AB26" i="109"/>
  <c r="U73" i="109"/>
  <c r="H68" i="109"/>
  <c r="U68" i="109"/>
  <c r="G68" i="109"/>
  <c r="Q68" i="109"/>
  <c r="X73" i="109"/>
  <c r="P72" i="109"/>
  <c r="E73" i="109"/>
  <c r="F84" i="109" s="1"/>
  <c r="M73" i="109"/>
  <c r="T73" i="109"/>
  <c r="Y73" i="109"/>
  <c r="W68" i="109"/>
  <c r="N68" i="109"/>
  <c r="G73" i="109"/>
  <c r="H84" i="109" s="1"/>
  <c r="Q73" i="109"/>
  <c r="V73" i="109"/>
  <c r="X72" i="109"/>
  <c r="T72" i="109"/>
  <c r="T68" i="109"/>
  <c r="AA72" i="109"/>
  <c r="Z73" i="109"/>
  <c r="V68" i="109"/>
  <c r="R68" i="109"/>
  <c r="E68" i="109"/>
  <c r="M68" i="109"/>
  <c r="Y68" i="109"/>
  <c r="O68" i="109"/>
  <c r="W73" i="109"/>
  <c r="AA68" i="109"/>
  <c r="I73" i="109"/>
  <c r="I84" i="109" s="1"/>
  <c r="O72" i="109"/>
  <c r="K68" i="109"/>
  <c r="N73" i="109"/>
  <c r="S72" i="109"/>
  <c r="P68" i="109"/>
  <c r="L73" i="109"/>
  <c r="J73" i="109"/>
  <c r="R73" i="109"/>
  <c r="S84" i="109" s="1"/>
  <c r="L68" i="109"/>
  <c r="O73" i="109"/>
  <c r="AA73" i="109"/>
  <c r="I68" i="109"/>
  <c r="K73" i="109"/>
  <c r="Z68" i="109"/>
  <c r="X68" i="109"/>
  <c r="J68" i="109"/>
  <c r="P73" i="109"/>
  <c r="W72" i="109"/>
  <c r="AB73" i="109" l="1"/>
  <c r="AC84" i="109" s="1"/>
  <c r="U84" i="109"/>
  <c r="AB27" i="109"/>
  <c r="AB79" i="109"/>
  <c r="AB72" i="109" s="1"/>
  <c r="T84" i="109"/>
  <c r="G84" i="109"/>
  <c r="AB84" i="109"/>
  <c r="W84" i="109"/>
  <c r="L84" i="109"/>
  <c r="X84" i="109"/>
  <c r="AA84" i="109"/>
  <c r="R84" i="109"/>
  <c r="Z84" i="109"/>
  <c r="P84" i="109"/>
  <c r="N84" i="109"/>
  <c r="Q84" i="109"/>
  <c r="O84" i="109"/>
  <c r="V84" i="109"/>
  <c r="M84" i="109"/>
  <c r="Y84" i="109"/>
  <c r="K84" i="109"/>
  <c r="J84" i="109"/>
  <c r="AB12" i="39" l="1"/>
  <c r="AB5" i="39"/>
  <c r="AB4" i="39" s="1"/>
  <c r="AB23" i="39" s="1"/>
  <c r="AB96" i="39"/>
  <c r="AB59" i="39"/>
  <c r="AB60" i="39"/>
  <c r="AB63" i="39"/>
  <c r="AB64" i="39"/>
  <c r="AB65" i="39"/>
  <c r="AB67" i="39"/>
  <c r="AB69" i="39"/>
  <c r="AB71" i="39"/>
  <c r="AB62" i="39" l="1"/>
  <c r="AB89" i="39"/>
  <c r="AB25" i="39"/>
  <c r="AB92" i="39" s="1"/>
  <c r="AB85" i="39" l="1"/>
  <c r="AB83" i="30" l="1"/>
  <c r="AB51" i="30"/>
  <c r="AB54" i="30"/>
  <c r="AB55" i="30"/>
  <c r="AB56" i="30"/>
  <c r="AB58" i="30"/>
  <c r="AB60" i="30"/>
  <c r="AB62" i="30"/>
  <c r="AB37" i="30"/>
  <c r="AB12" i="30"/>
  <c r="AB5" i="30"/>
  <c r="E51" i="30"/>
  <c r="F51" i="30"/>
  <c r="G51" i="30"/>
  <c r="H51" i="30"/>
  <c r="I51" i="30"/>
  <c r="J51" i="30"/>
  <c r="K51" i="30"/>
  <c r="L51" i="30"/>
  <c r="M51" i="30"/>
  <c r="N51" i="30"/>
  <c r="O51" i="30"/>
  <c r="P51" i="30"/>
  <c r="Q51" i="30"/>
  <c r="R51" i="30"/>
  <c r="S51" i="30"/>
  <c r="T51" i="30"/>
  <c r="U51" i="30"/>
  <c r="V51" i="30"/>
  <c r="W51" i="30"/>
  <c r="X51" i="30"/>
  <c r="Y51" i="30"/>
  <c r="Z51" i="30"/>
  <c r="AA51" i="30"/>
  <c r="E54" i="30"/>
  <c r="F54" i="30"/>
  <c r="G54" i="30"/>
  <c r="H54" i="30"/>
  <c r="I54" i="30"/>
  <c r="J54" i="30"/>
  <c r="K54" i="30"/>
  <c r="L54" i="30"/>
  <c r="M54" i="30"/>
  <c r="N54" i="30"/>
  <c r="O54" i="30"/>
  <c r="P54" i="30"/>
  <c r="Q54" i="30"/>
  <c r="R54" i="30"/>
  <c r="S54" i="30"/>
  <c r="T54" i="30"/>
  <c r="U54" i="30"/>
  <c r="V54" i="30"/>
  <c r="W54" i="30"/>
  <c r="X54" i="30"/>
  <c r="Y54" i="30"/>
  <c r="Z54" i="30"/>
  <c r="AA54" i="30"/>
  <c r="E55" i="30"/>
  <c r="F55" i="30"/>
  <c r="G55" i="30"/>
  <c r="H55" i="30"/>
  <c r="I55" i="30"/>
  <c r="J55" i="30"/>
  <c r="K55" i="30"/>
  <c r="L55" i="30"/>
  <c r="M55" i="30"/>
  <c r="N55" i="30"/>
  <c r="O55" i="30"/>
  <c r="P55" i="30"/>
  <c r="Q55" i="30"/>
  <c r="R55" i="30"/>
  <c r="S55" i="30"/>
  <c r="T55" i="30"/>
  <c r="U55" i="30"/>
  <c r="V55" i="30"/>
  <c r="W55" i="30"/>
  <c r="X55" i="30"/>
  <c r="Y55" i="30"/>
  <c r="Z55" i="30"/>
  <c r="AA55" i="30"/>
  <c r="E56" i="30"/>
  <c r="F56" i="30"/>
  <c r="G56" i="30"/>
  <c r="H56" i="30"/>
  <c r="I56" i="30"/>
  <c r="J56" i="30"/>
  <c r="K56" i="30"/>
  <c r="L56" i="30"/>
  <c r="M56" i="30"/>
  <c r="N56" i="30"/>
  <c r="O56" i="30"/>
  <c r="P56" i="30"/>
  <c r="Q56" i="30"/>
  <c r="R56" i="30"/>
  <c r="S56" i="30"/>
  <c r="T56" i="30"/>
  <c r="U56" i="30"/>
  <c r="V56" i="30"/>
  <c r="W56" i="30"/>
  <c r="X56" i="30"/>
  <c r="Y56" i="30"/>
  <c r="Z56" i="30"/>
  <c r="AA56" i="30"/>
  <c r="E58" i="30"/>
  <c r="F58" i="30"/>
  <c r="G58" i="30"/>
  <c r="H58" i="30"/>
  <c r="I58" i="30"/>
  <c r="J58" i="30"/>
  <c r="K58" i="30"/>
  <c r="L58" i="30"/>
  <c r="M58" i="30"/>
  <c r="N58" i="30"/>
  <c r="O58" i="30"/>
  <c r="P58" i="30"/>
  <c r="Q58" i="30"/>
  <c r="R58" i="30"/>
  <c r="S58" i="30"/>
  <c r="T58" i="30"/>
  <c r="U58" i="30"/>
  <c r="V58" i="30"/>
  <c r="W58" i="30"/>
  <c r="X58" i="30"/>
  <c r="Y58" i="30"/>
  <c r="Z58" i="30"/>
  <c r="AA58" i="30"/>
  <c r="E60" i="30"/>
  <c r="F60" i="30"/>
  <c r="G60" i="30"/>
  <c r="H60" i="30"/>
  <c r="I60" i="30"/>
  <c r="J60" i="30"/>
  <c r="K60" i="30"/>
  <c r="L60" i="30"/>
  <c r="M60" i="30"/>
  <c r="N60" i="30"/>
  <c r="O60" i="30"/>
  <c r="P60" i="30"/>
  <c r="Q60" i="30"/>
  <c r="R60" i="30"/>
  <c r="S60" i="30"/>
  <c r="T60" i="30"/>
  <c r="U60" i="30"/>
  <c r="V60" i="30"/>
  <c r="W60" i="30"/>
  <c r="X60" i="30"/>
  <c r="Y60" i="30"/>
  <c r="Z60" i="30"/>
  <c r="AA60" i="30"/>
  <c r="E62" i="30"/>
  <c r="F62" i="30"/>
  <c r="G62" i="30"/>
  <c r="H62" i="30"/>
  <c r="I62" i="30"/>
  <c r="J62" i="30"/>
  <c r="K62" i="30"/>
  <c r="L62" i="30"/>
  <c r="M62" i="30"/>
  <c r="N62" i="30"/>
  <c r="O62" i="30"/>
  <c r="P62" i="30"/>
  <c r="Q62" i="30"/>
  <c r="R62" i="30"/>
  <c r="S62" i="30"/>
  <c r="T62" i="30"/>
  <c r="U62" i="30"/>
  <c r="V62" i="30"/>
  <c r="W62" i="30"/>
  <c r="X62" i="30"/>
  <c r="Y62" i="30"/>
  <c r="Z62" i="30"/>
  <c r="AA62" i="30"/>
  <c r="AB53" i="30" l="1"/>
  <c r="AB4" i="30"/>
  <c r="AB23" i="30" s="1"/>
  <c r="AB26" i="30" l="1"/>
  <c r="AB79" i="30" s="1"/>
  <c r="AB76" i="30"/>
  <c r="AB24" i="30"/>
  <c r="AB72" i="30" l="1"/>
  <c r="AB96" i="51"/>
  <c r="AB59" i="51"/>
  <c r="AB60" i="51"/>
  <c r="AB63" i="51"/>
  <c r="AB64" i="51"/>
  <c r="AB65" i="51"/>
  <c r="AB67" i="51"/>
  <c r="AB69" i="51"/>
  <c r="AB71" i="51"/>
  <c r="AB12" i="51"/>
  <c r="AB5" i="51"/>
  <c r="AB4" i="51" s="1"/>
  <c r="AB23" i="51" s="1"/>
  <c r="AB62" i="51" l="1"/>
  <c r="AB89" i="51"/>
  <c r="AB85" i="51" s="1"/>
  <c r="AB25" i="51"/>
  <c r="AB92" i="51" s="1"/>
  <c r="AB53" i="41" l="1"/>
  <c r="AB54" i="41"/>
  <c r="AB57" i="41"/>
  <c r="AB58" i="41"/>
  <c r="AB59" i="41"/>
  <c r="AB61" i="41"/>
  <c r="AB63" i="41"/>
  <c r="AB65" i="41"/>
  <c r="AB84" i="41"/>
  <c r="AB12" i="41"/>
  <c r="AB5" i="41"/>
  <c r="AB4" i="41" s="1"/>
  <c r="AB23" i="41" s="1"/>
  <c r="AB25" i="41" s="1"/>
  <c r="AB80" i="41" s="1"/>
  <c r="AB56" i="41" l="1"/>
  <c r="AB77" i="41"/>
  <c r="AB73" i="41" s="1"/>
  <c r="AB83" i="34" l="1"/>
  <c r="AB51" i="34"/>
  <c r="AB54" i="34"/>
  <c r="AB55" i="34"/>
  <c r="AB56" i="34"/>
  <c r="AB58" i="34"/>
  <c r="AB60" i="34"/>
  <c r="AB62" i="34"/>
  <c r="AB12" i="34"/>
  <c r="AB5" i="34"/>
  <c r="AB85" i="43"/>
  <c r="AB54" i="43"/>
  <c r="AB55" i="43"/>
  <c r="AB58" i="43"/>
  <c r="AB59" i="43"/>
  <c r="AB60" i="43"/>
  <c r="AB62" i="43"/>
  <c r="AB64" i="43"/>
  <c r="AB66" i="43"/>
  <c r="AB13" i="43"/>
  <c r="AB5" i="43" s="1"/>
  <c r="AB24" i="43" l="1"/>
  <c r="AB26" i="43" s="1"/>
  <c r="AB81" i="43" s="1"/>
  <c r="AB57" i="43"/>
  <c r="AB53" i="34"/>
  <c r="AB4" i="34"/>
  <c r="AB23" i="34" s="1"/>
  <c r="AB78" i="43"/>
  <c r="AB74" i="43" l="1"/>
  <c r="AB24" i="34"/>
  <c r="AB27" i="34" s="1"/>
  <c r="AB76" i="34"/>
  <c r="AB26" i="34"/>
  <c r="AB79" i="34" s="1"/>
  <c r="AB72" i="34" s="1"/>
  <c r="AB54" i="73" l="1"/>
  <c r="AB55" i="73"/>
  <c r="AB56" i="73"/>
  <c r="AB58" i="73"/>
  <c r="AB60" i="73"/>
  <c r="AB62" i="73"/>
  <c r="AB83" i="73"/>
  <c r="AB5" i="73"/>
  <c r="AB12" i="73"/>
  <c r="AB4" i="73" l="1"/>
  <c r="AB23" i="73" s="1"/>
  <c r="AB76" i="73" s="1"/>
  <c r="AB53" i="73"/>
  <c r="AB26" i="73" l="1"/>
  <c r="AB79" i="73" s="1"/>
  <c r="AB72" i="73" s="1"/>
  <c r="AB24" i="73"/>
  <c r="AB27" i="73" s="1"/>
  <c r="AB53" i="45"/>
  <c r="AB54" i="45"/>
  <c r="AB57" i="45"/>
  <c r="AB58" i="45"/>
  <c r="AB59" i="45"/>
  <c r="AB61" i="45"/>
  <c r="AB63" i="45"/>
  <c r="AB65" i="45"/>
  <c r="AB12" i="45"/>
  <c r="AB5" i="45"/>
  <c r="AB4" i="45" l="1"/>
  <c r="AB23" i="45" s="1"/>
  <c r="AB56" i="45"/>
  <c r="AB25" i="45"/>
  <c r="AB80" i="45" s="1"/>
  <c r="AB77" i="45"/>
  <c r="AB73" i="45" l="1"/>
  <c r="AB51" i="71"/>
  <c r="AB54" i="71"/>
  <c r="AB55" i="71"/>
  <c r="AB56" i="71"/>
  <c r="AB58" i="71"/>
  <c r="AB60" i="71"/>
  <c r="AB62" i="71"/>
  <c r="AB83" i="71"/>
  <c r="AB12" i="71"/>
  <c r="AB5" i="71"/>
  <c r="AB4" i="71" l="1"/>
  <c r="AB23" i="71" s="1"/>
  <c r="AB26" i="71" s="1"/>
  <c r="AB53" i="71"/>
  <c r="AB76" i="71" l="1"/>
  <c r="AB24" i="71"/>
  <c r="AB27" i="71" s="1"/>
  <c r="AB79" i="71"/>
  <c r="AB72" i="71" s="1"/>
  <c r="AB53" i="47" l="1"/>
  <c r="AB54" i="47"/>
  <c r="AB57" i="47"/>
  <c r="AB58" i="47"/>
  <c r="AB59" i="47"/>
  <c r="AB61" i="47"/>
  <c r="AB63" i="47"/>
  <c r="AB65" i="47"/>
  <c r="AB12" i="47"/>
  <c r="AB5" i="47"/>
  <c r="AB56" i="47" l="1"/>
  <c r="AB4" i="47"/>
  <c r="AB23" i="47" s="1"/>
  <c r="AB25" i="47" l="1"/>
  <c r="AB86" i="47" s="1"/>
  <c r="AB83" i="47"/>
  <c r="AB79" i="47" l="1"/>
  <c r="AB53" i="20"/>
  <c r="AB54" i="20"/>
  <c r="AB57" i="20"/>
  <c r="AB58" i="20"/>
  <c r="AB59" i="20"/>
  <c r="AB61" i="20"/>
  <c r="AB63" i="20"/>
  <c r="AB65" i="20"/>
  <c r="AB90" i="20"/>
  <c r="AB12" i="20"/>
  <c r="AB5" i="20"/>
  <c r="AB4" i="20" l="1"/>
  <c r="AB23" i="20" s="1"/>
  <c r="AB25" i="20" s="1"/>
  <c r="AB86" i="20" s="1"/>
  <c r="AB56" i="20"/>
  <c r="AB83" i="20"/>
  <c r="AB79" i="20" s="1"/>
  <c r="AB37" i="107" l="1"/>
  <c r="AB51" i="107" s="1"/>
  <c r="AB54" i="107"/>
  <c r="AB56" i="107"/>
  <c r="AB58" i="107"/>
  <c r="AB60" i="107"/>
  <c r="AB62" i="107"/>
  <c r="AB83" i="107"/>
  <c r="AB12" i="107"/>
  <c r="AB5" i="107"/>
  <c r="AA83" i="107"/>
  <c r="Z83" i="107"/>
  <c r="Y83" i="107"/>
  <c r="X83" i="107"/>
  <c r="W83" i="107"/>
  <c r="V83" i="107"/>
  <c r="U83" i="107"/>
  <c r="T83" i="107"/>
  <c r="S83" i="107"/>
  <c r="R83" i="107"/>
  <c r="Q83" i="107"/>
  <c r="P83" i="107"/>
  <c r="O83" i="107"/>
  <c r="N83" i="107"/>
  <c r="M83" i="107"/>
  <c r="L83" i="107"/>
  <c r="K83" i="107"/>
  <c r="J83" i="107"/>
  <c r="I83" i="107"/>
  <c r="H83" i="107"/>
  <c r="G83" i="107"/>
  <c r="F83" i="107"/>
  <c r="AA62" i="107"/>
  <c r="Z62" i="107"/>
  <c r="Y62" i="107"/>
  <c r="X62" i="107"/>
  <c r="W62" i="107"/>
  <c r="V62" i="107"/>
  <c r="U62" i="107"/>
  <c r="T62" i="107"/>
  <c r="S62" i="107"/>
  <c r="R62" i="107"/>
  <c r="Q62" i="107"/>
  <c r="P62" i="107"/>
  <c r="O62" i="107"/>
  <c r="N62" i="107"/>
  <c r="M62" i="107"/>
  <c r="L62" i="107"/>
  <c r="K62" i="107"/>
  <c r="J62" i="107"/>
  <c r="I62" i="107"/>
  <c r="H62" i="107"/>
  <c r="G62" i="107"/>
  <c r="F62" i="107"/>
  <c r="E62" i="107"/>
  <c r="AA60" i="107"/>
  <c r="Z60" i="107"/>
  <c r="Y60" i="107"/>
  <c r="X60" i="107"/>
  <c r="W60" i="107"/>
  <c r="V60" i="107"/>
  <c r="U60" i="107"/>
  <c r="T60" i="107"/>
  <c r="S60" i="107"/>
  <c r="R60" i="107"/>
  <c r="Q60" i="107"/>
  <c r="P60" i="107"/>
  <c r="O60" i="107"/>
  <c r="N60" i="107"/>
  <c r="M60" i="107"/>
  <c r="L60" i="107"/>
  <c r="K60" i="107"/>
  <c r="J60" i="107"/>
  <c r="I60" i="107"/>
  <c r="H60" i="107"/>
  <c r="G60" i="107"/>
  <c r="F60" i="107"/>
  <c r="E60" i="107"/>
  <c r="AA58" i="107"/>
  <c r="Z58" i="107"/>
  <c r="Y58" i="107"/>
  <c r="X58" i="107"/>
  <c r="W58" i="107"/>
  <c r="V58" i="107"/>
  <c r="U58" i="107"/>
  <c r="T58" i="107"/>
  <c r="S58" i="107"/>
  <c r="R58" i="107"/>
  <c r="Q58" i="107"/>
  <c r="P58" i="107"/>
  <c r="O58" i="107"/>
  <c r="N58" i="107"/>
  <c r="M58" i="107"/>
  <c r="L58" i="107"/>
  <c r="K58" i="107"/>
  <c r="J58" i="107"/>
  <c r="I58" i="107"/>
  <c r="H58" i="107"/>
  <c r="G58" i="107"/>
  <c r="F58" i="107"/>
  <c r="E58" i="107"/>
  <c r="AA56" i="107"/>
  <c r="Z56" i="107"/>
  <c r="Y56" i="107"/>
  <c r="X56" i="107"/>
  <c r="W56" i="107"/>
  <c r="V56" i="107"/>
  <c r="U56" i="107"/>
  <c r="T56" i="107"/>
  <c r="S56" i="107"/>
  <c r="R56" i="107"/>
  <c r="Q56" i="107"/>
  <c r="P56" i="107"/>
  <c r="O56" i="107"/>
  <c r="N56" i="107"/>
  <c r="M56" i="107"/>
  <c r="L56" i="107"/>
  <c r="K56" i="107"/>
  <c r="J56" i="107"/>
  <c r="I56" i="107"/>
  <c r="H56" i="107"/>
  <c r="G56" i="107"/>
  <c r="F56" i="107"/>
  <c r="E56" i="107"/>
  <c r="AA54" i="107"/>
  <c r="Z54" i="107"/>
  <c r="Y54" i="107"/>
  <c r="X54" i="107"/>
  <c r="W54" i="107"/>
  <c r="V54" i="107"/>
  <c r="U54" i="107"/>
  <c r="T54" i="107"/>
  <c r="S54" i="107"/>
  <c r="R54" i="107"/>
  <c r="Q54" i="107"/>
  <c r="P54" i="107"/>
  <c r="O54" i="107"/>
  <c r="N54" i="107"/>
  <c r="M54" i="107"/>
  <c r="L54" i="107"/>
  <c r="K54" i="107"/>
  <c r="J54" i="107"/>
  <c r="I54" i="107"/>
  <c r="H54" i="107"/>
  <c r="G54" i="107"/>
  <c r="F54" i="107"/>
  <c r="E54" i="107"/>
  <c r="AA37" i="107"/>
  <c r="AA51" i="107" s="1"/>
  <c r="Z37" i="107"/>
  <c r="Y37" i="107"/>
  <c r="X37" i="107"/>
  <c r="X55" i="107" s="1"/>
  <c r="W37" i="107"/>
  <c r="W51" i="107" s="1"/>
  <c r="V37" i="107"/>
  <c r="U37" i="107"/>
  <c r="T37" i="107"/>
  <c r="T55" i="107" s="1"/>
  <c r="S37" i="107"/>
  <c r="S51" i="107" s="1"/>
  <c r="R37" i="107"/>
  <c r="Q37" i="107"/>
  <c r="Q55" i="107" s="1"/>
  <c r="P37" i="107"/>
  <c r="P55" i="107" s="1"/>
  <c r="O37" i="107"/>
  <c r="O55" i="107" s="1"/>
  <c r="N37" i="107"/>
  <c r="M37" i="107"/>
  <c r="L37" i="107"/>
  <c r="L55" i="107" s="1"/>
  <c r="K37" i="107"/>
  <c r="K55" i="107" s="1"/>
  <c r="J37" i="107"/>
  <c r="I37" i="107"/>
  <c r="I51" i="107" s="1"/>
  <c r="H37" i="107"/>
  <c r="H55" i="107" s="1"/>
  <c r="G37" i="107"/>
  <c r="G55" i="107" s="1"/>
  <c r="F37" i="107"/>
  <c r="E37" i="107"/>
  <c r="AB32" i="107"/>
  <c r="AA32" i="107"/>
  <c r="Z32" i="107"/>
  <c r="Y32" i="107"/>
  <c r="X32" i="107"/>
  <c r="W32" i="107"/>
  <c r="V32" i="107"/>
  <c r="U32" i="107"/>
  <c r="T32" i="107"/>
  <c r="S32" i="107"/>
  <c r="R32" i="107"/>
  <c r="Q32" i="107"/>
  <c r="P32" i="107"/>
  <c r="O32" i="107"/>
  <c r="N32" i="107"/>
  <c r="AB31" i="107"/>
  <c r="AB49" i="107" s="1"/>
  <c r="AA31" i="107"/>
  <c r="AA50" i="107" s="1"/>
  <c r="Z31" i="107"/>
  <c r="Z47" i="107" s="1"/>
  <c r="Y31" i="107"/>
  <c r="Y50" i="107" s="1"/>
  <c r="X31" i="107"/>
  <c r="X47" i="107" s="1"/>
  <c r="W31" i="107"/>
  <c r="W49" i="107" s="1"/>
  <c r="V31" i="107"/>
  <c r="V47" i="107" s="1"/>
  <c r="U31" i="107"/>
  <c r="U50" i="107" s="1"/>
  <c r="T31" i="107"/>
  <c r="S31" i="107"/>
  <c r="S47" i="107" s="1"/>
  <c r="R31" i="107"/>
  <c r="R47" i="107" s="1"/>
  <c r="Q31" i="107"/>
  <c r="Q50" i="107" s="1"/>
  <c r="P31" i="107"/>
  <c r="O31" i="107"/>
  <c r="O50" i="107" s="1"/>
  <c r="N31" i="107"/>
  <c r="N47" i="107" s="1"/>
  <c r="M31" i="107"/>
  <c r="M50" i="107" s="1"/>
  <c r="L31" i="107"/>
  <c r="L48" i="107" s="1"/>
  <c r="K31" i="107"/>
  <c r="K50" i="107" s="1"/>
  <c r="J31" i="107"/>
  <c r="J47" i="107" s="1"/>
  <c r="I31" i="107"/>
  <c r="I50" i="107" s="1"/>
  <c r="H31" i="107"/>
  <c r="G31" i="107"/>
  <c r="G49" i="107" s="1"/>
  <c r="F31" i="107"/>
  <c r="F47" i="107" s="1"/>
  <c r="E31" i="107"/>
  <c r="E50" i="107" s="1"/>
  <c r="AA12" i="107"/>
  <c r="Z12" i="107"/>
  <c r="Y12" i="107"/>
  <c r="X12" i="107"/>
  <c r="W12" i="107"/>
  <c r="V12" i="107"/>
  <c r="U12" i="107"/>
  <c r="T12" i="107"/>
  <c r="S12" i="107"/>
  <c r="R12" i="107"/>
  <c r="Q12" i="107"/>
  <c r="P12" i="107"/>
  <c r="O12" i="107"/>
  <c r="N12" i="107"/>
  <c r="M12" i="107"/>
  <c r="L12" i="107"/>
  <c r="K12" i="107"/>
  <c r="J12" i="107"/>
  <c r="I12" i="107"/>
  <c r="AA5" i="107"/>
  <c r="Z5" i="107"/>
  <c r="Y5" i="107"/>
  <c r="X5" i="107"/>
  <c r="W5" i="107"/>
  <c r="W4" i="107" s="1"/>
  <c r="V5" i="107"/>
  <c r="U5" i="107"/>
  <c r="T5" i="107"/>
  <c r="S5" i="107"/>
  <c r="S4" i="107" s="1"/>
  <c r="R5" i="107"/>
  <c r="Q5" i="107"/>
  <c r="P5" i="107"/>
  <c r="O5" i="107"/>
  <c r="N5" i="107"/>
  <c r="M5" i="107"/>
  <c r="L5" i="107"/>
  <c r="K5" i="107"/>
  <c r="J5" i="107"/>
  <c r="I5" i="107"/>
  <c r="N4" i="107" l="1"/>
  <c r="N23" i="107" s="1"/>
  <c r="N26" i="107" s="1"/>
  <c r="R4" i="107"/>
  <c r="R23" i="107" s="1"/>
  <c r="V4" i="107"/>
  <c r="V23" i="107" s="1"/>
  <c r="P4" i="107"/>
  <c r="P23" i="107" s="1"/>
  <c r="K53" i="107"/>
  <c r="O53" i="107"/>
  <c r="T4" i="107"/>
  <c r="T23" i="107" s="1"/>
  <c r="L4" i="107"/>
  <c r="L23" i="107" s="1"/>
  <c r="X4" i="107"/>
  <c r="X23" i="107" s="1"/>
  <c r="AB4" i="107"/>
  <c r="AB23" i="107" s="1"/>
  <c r="AB24" i="107" s="1"/>
  <c r="AB27" i="107" s="1"/>
  <c r="E47" i="107"/>
  <c r="U47" i="107"/>
  <c r="I48" i="107"/>
  <c r="Q48" i="107"/>
  <c r="Y48" i="107"/>
  <c r="I49" i="107"/>
  <c r="O49" i="107"/>
  <c r="Y49" i="107"/>
  <c r="N50" i="107"/>
  <c r="X50" i="107"/>
  <c r="J52" i="107"/>
  <c r="V52" i="107"/>
  <c r="AB48" i="107"/>
  <c r="K4" i="107"/>
  <c r="K23" i="107" s="1"/>
  <c r="M47" i="107"/>
  <c r="J48" i="107"/>
  <c r="R48" i="107"/>
  <c r="Z48" i="107"/>
  <c r="J49" i="107"/>
  <c r="R49" i="107"/>
  <c r="Z49" i="107"/>
  <c r="R50" i="107"/>
  <c r="Z50" i="107"/>
  <c r="N52" i="107"/>
  <c r="Z52" i="107"/>
  <c r="AB52" i="107"/>
  <c r="AB47" i="107"/>
  <c r="Q47" i="107"/>
  <c r="E48" i="107"/>
  <c r="U48" i="107"/>
  <c r="E49" i="107"/>
  <c r="M49" i="107"/>
  <c r="U49" i="107"/>
  <c r="F50" i="107"/>
  <c r="S50" i="107"/>
  <c r="E52" i="107"/>
  <c r="R52" i="107"/>
  <c r="AB50" i="107"/>
  <c r="F48" i="107"/>
  <c r="N48" i="107"/>
  <c r="V48" i="107"/>
  <c r="F49" i="107"/>
  <c r="N49" i="107"/>
  <c r="V49" i="107"/>
  <c r="J50" i="107"/>
  <c r="V50" i="107"/>
  <c r="F52" i="107"/>
  <c r="U52" i="107"/>
  <c r="AB55" i="107"/>
  <c r="AB53" i="107" s="1"/>
  <c r="Q4" i="107"/>
  <c r="Q23" i="107" s="1"/>
  <c r="Q24" i="107" s="1"/>
  <c r="J4" i="107"/>
  <c r="J23" i="107" s="1"/>
  <c r="Z4" i="107"/>
  <c r="Z23" i="107" s="1"/>
  <c r="AA4" i="107"/>
  <c r="AA23" i="107" s="1"/>
  <c r="Q53" i="107"/>
  <c r="O4" i="107"/>
  <c r="O23" i="107" s="1"/>
  <c r="I4" i="107"/>
  <c r="I23" i="107" s="1"/>
  <c r="M4" i="107"/>
  <c r="U4" i="107"/>
  <c r="Y4" i="107"/>
  <c r="Y23" i="107" s="1"/>
  <c r="N24" i="107"/>
  <c r="N76" i="107" s="1"/>
  <c r="G53" i="107"/>
  <c r="O51" i="107"/>
  <c r="S55" i="107"/>
  <c r="S53" i="107" s="1"/>
  <c r="G51" i="107"/>
  <c r="W55" i="107"/>
  <c r="W53" i="107" s="1"/>
  <c r="K51" i="107"/>
  <c r="AA55" i="107"/>
  <c r="AA53" i="107" s="1"/>
  <c r="L51" i="107"/>
  <c r="M23" i="107"/>
  <c r="S23" i="107"/>
  <c r="H49" i="107"/>
  <c r="H52" i="107"/>
  <c r="H48" i="107"/>
  <c r="L49" i="107"/>
  <c r="L50" i="107"/>
  <c r="L47" i="107"/>
  <c r="L52" i="107"/>
  <c r="P49" i="107"/>
  <c r="P48" i="107"/>
  <c r="P50" i="107"/>
  <c r="P47" i="107"/>
  <c r="T49" i="107"/>
  <c r="T52" i="107"/>
  <c r="T48" i="107"/>
  <c r="T50" i="107"/>
  <c r="T47" i="107"/>
  <c r="X49" i="107"/>
  <c r="X52" i="107"/>
  <c r="X48" i="107"/>
  <c r="E51" i="107"/>
  <c r="E55" i="107"/>
  <c r="E53" i="107" s="1"/>
  <c r="M55" i="107"/>
  <c r="M53" i="107" s="1"/>
  <c r="M51" i="107"/>
  <c r="U51" i="107"/>
  <c r="U55" i="107"/>
  <c r="U53" i="107" s="1"/>
  <c r="Y51" i="107"/>
  <c r="Y55" i="107"/>
  <c r="Y53" i="107" s="1"/>
  <c r="H50" i="107"/>
  <c r="Q51" i="107"/>
  <c r="P52" i="107"/>
  <c r="I55" i="107"/>
  <c r="I53" i="107" s="1"/>
  <c r="H47" i="107"/>
  <c r="N27" i="107"/>
  <c r="N79" i="107" s="1"/>
  <c r="W23" i="107"/>
  <c r="F55" i="107"/>
  <c r="F53" i="107" s="1"/>
  <c r="F51" i="107"/>
  <c r="J55" i="107"/>
  <c r="J53" i="107" s="1"/>
  <c r="J51" i="107"/>
  <c r="N55" i="107"/>
  <c r="N53" i="107" s="1"/>
  <c r="N51" i="107"/>
  <c r="R55" i="107"/>
  <c r="R53" i="107" s="1"/>
  <c r="R51" i="107"/>
  <c r="V55" i="107"/>
  <c r="V53" i="107" s="1"/>
  <c r="V51" i="107"/>
  <c r="Z55" i="107"/>
  <c r="Z53" i="107" s="1"/>
  <c r="Z51" i="107"/>
  <c r="I47" i="107"/>
  <c r="O47" i="107"/>
  <c r="Y47" i="107"/>
  <c r="M48" i="107"/>
  <c r="K49" i="107"/>
  <c r="Q49" i="107"/>
  <c r="AA49" i="107"/>
  <c r="H51" i="107"/>
  <c r="X51" i="107"/>
  <c r="Q52" i="107"/>
  <c r="K47" i="107"/>
  <c r="AA47" i="107"/>
  <c r="T51" i="107"/>
  <c r="M52" i="107"/>
  <c r="H53" i="107"/>
  <c r="L53" i="107"/>
  <c r="P53" i="107"/>
  <c r="T53" i="107"/>
  <c r="X53" i="107"/>
  <c r="G52" i="107"/>
  <c r="G48" i="107"/>
  <c r="K52" i="107"/>
  <c r="K48" i="107"/>
  <c r="O52" i="107"/>
  <c r="O48" i="107"/>
  <c r="S52" i="107"/>
  <c r="S48" i="107"/>
  <c r="W52" i="107"/>
  <c r="W48" i="107"/>
  <c r="AA52" i="107"/>
  <c r="AA48" i="107"/>
  <c r="G47" i="107"/>
  <c r="W47" i="107"/>
  <c r="S49" i="107"/>
  <c r="G50" i="107"/>
  <c r="W50" i="107"/>
  <c r="P51" i="107"/>
  <c r="I52" i="107"/>
  <c r="Y52" i="107"/>
  <c r="Q26" i="107" l="1"/>
  <c r="AB26" i="107"/>
  <c r="AB79" i="107" s="1"/>
  <c r="F46" i="107"/>
  <c r="F45" i="107" s="1"/>
  <c r="F64" i="107" s="1"/>
  <c r="F77" i="107" s="1"/>
  <c r="AB76" i="107"/>
  <c r="AB46" i="107"/>
  <c r="AB45" i="107" s="1"/>
  <c r="AB64" i="107" s="1"/>
  <c r="AB65" i="107" s="1"/>
  <c r="U46" i="107"/>
  <c r="U45" i="107" s="1"/>
  <c r="U64" i="107" s="1"/>
  <c r="U77" i="107" s="1"/>
  <c r="AB72" i="107"/>
  <c r="I46" i="107"/>
  <c r="I45" i="107" s="1"/>
  <c r="I64" i="107" s="1"/>
  <c r="E46" i="107"/>
  <c r="E45" i="107" s="1"/>
  <c r="E64" i="107" s="1"/>
  <c r="E65" i="107" s="1"/>
  <c r="N46" i="107"/>
  <c r="N45" i="107" s="1"/>
  <c r="N64" i="107" s="1"/>
  <c r="N65" i="107" s="1"/>
  <c r="Z46" i="107"/>
  <c r="Z45" i="107" s="1"/>
  <c r="Z64" i="107" s="1"/>
  <c r="R46" i="107"/>
  <c r="R45" i="107" s="1"/>
  <c r="R64" i="107" s="1"/>
  <c r="J46" i="107"/>
  <c r="J45" i="107" s="1"/>
  <c r="J64" i="107" s="1"/>
  <c r="V46" i="107"/>
  <c r="V45" i="107" s="1"/>
  <c r="V64" i="107" s="1"/>
  <c r="V65" i="107" s="1"/>
  <c r="N72" i="107"/>
  <c r="U23" i="107"/>
  <c r="Q46" i="107"/>
  <c r="Q45" i="107" s="1"/>
  <c r="Q64" i="107" s="1"/>
  <c r="Q77" i="107" s="1"/>
  <c r="M46" i="107"/>
  <c r="M45" i="107" s="1"/>
  <c r="M64" i="107" s="1"/>
  <c r="M65" i="107" s="1"/>
  <c r="S46" i="107"/>
  <c r="S45" i="107" s="1"/>
  <c r="S64" i="107" s="1"/>
  <c r="Y46" i="107"/>
  <c r="Y45" i="107" s="1"/>
  <c r="Y64" i="107" s="1"/>
  <c r="X46" i="107"/>
  <c r="X45" i="107" s="1"/>
  <c r="X64" i="107" s="1"/>
  <c r="K46" i="107"/>
  <c r="K45" i="107" s="1"/>
  <c r="K64" i="107" s="1"/>
  <c r="AA46" i="107"/>
  <c r="AA45" i="107" s="1"/>
  <c r="AA64" i="107" s="1"/>
  <c r="AA67" i="107" s="1"/>
  <c r="AA80" i="107" s="1"/>
  <c r="O46" i="107"/>
  <c r="O45" i="107" s="1"/>
  <c r="O64" i="107" s="1"/>
  <c r="T46" i="107"/>
  <c r="T45" i="107" s="1"/>
  <c r="T64" i="107" s="1"/>
  <c r="S24" i="107"/>
  <c r="S26" i="107"/>
  <c r="L24" i="107"/>
  <c r="L26" i="107"/>
  <c r="O24" i="107"/>
  <c r="O26" i="107"/>
  <c r="U26" i="107"/>
  <c r="F76" i="107"/>
  <c r="F79" i="107"/>
  <c r="H46" i="107"/>
  <c r="H45" i="107" s="1"/>
  <c r="H64" i="107" s="1"/>
  <c r="P46" i="107"/>
  <c r="P45" i="107" s="1"/>
  <c r="P64" i="107" s="1"/>
  <c r="V26" i="107"/>
  <c r="V24" i="107"/>
  <c r="T24" i="107"/>
  <c r="T26" i="107"/>
  <c r="K24" i="107"/>
  <c r="K26" i="107"/>
  <c r="Y24" i="107"/>
  <c r="Y26" i="107"/>
  <c r="J26" i="107"/>
  <c r="J24" i="107"/>
  <c r="G46" i="107"/>
  <c r="G45" i="107" s="1"/>
  <c r="G64" i="107" s="1"/>
  <c r="W46" i="107"/>
  <c r="W45" i="107" s="1"/>
  <c r="W64" i="107" s="1"/>
  <c r="AA24" i="107"/>
  <c r="AA26" i="107"/>
  <c r="X24" i="107"/>
  <c r="X26" i="107"/>
  <c r="L46" i="107"/>
  <c r="L45" i="107" s="1"/>
  <c r="L64" i="107" s="1"/>
  <c r="I24" i="107"/>
  <c r="I26" i="107"/>
  <c r="Q76" i="107"/>
  <c r="Q27" i="107"/>
  <c r="Q79" i="107" s="1"/>
  <c r="Z26" i="107"/>
  <c r="Z24" i="107"/>
  <c r="W26" i="107"/>
  <c r="W24" i="107"/>
  <c r="P24" i="107"/>
  <c r="P26" i="107"/>
  <c r="R26" i="107"/>
  <c r="R24" i="107"/>
  <c r="M24" i="107"/>
  <c r="M26" i="107"/>
  <c r="F72" i="107" l="1"/>
  <c r="U24" i="107"/>
  <c r="Q72" i="107"/>
  <c r="V77" i="107"/>
  <c r="AB77" i="107"/>
  <c r="F65" i="107"/>
  <c r="AB67" i="107"/>
  <c r="AB80" i="107" s="1"/>
  <c r="AB68" i="107"/>
  <c r="Q65" i="107"/>
  <c r="M67" i="107"/>
  <c r="M80" i="107" s="1"/>
  <c r="Q67" i="107"/>
  <c r="Q80" i="107" s="1"/>
  <c r="M77" i="107"/>
  <c r="E67" i="107"/>
  <c r="E80" i="107" s="1"/>
  <c r="V67" i="107"/>
  <c r="V80" i="107" s="1"/>
  <c r="E77" i="107"/>
  <c r="AA77" i="107"/>
  <c r="AA73" i="107" s="1"/>
  <c r="N77" i="107"/>
  <c r="U67" i="107"/>
  <c r="U80" i="107" s="1"/>
  <c r="N67" i="107"/>
  <c r="N80" i="107" s="1"/>
  <c r="F67" i="107"/>
  <c r="F80" i="107" s="1"/>
  <c r="X77" i="107"/>
  <c r="X65" i="107"/>
  <c r="X68" i="107" s="1"/>
  <c r="X67" i="107"/>
  <c r="X80" i="107" s="1"/>
  <c r="AA65" i="107"/>
  <c r="AA68" i="107" s="1"/>
  <c r="U65" i="107"/>
  <c r="J76" i="107"/>
  <c r="J27" i="107"/>
  <c r="J79" i="107" s="1"/>
  <c r="Y76" i="107"/>
  <c r="Y27" i="107"/>
  <c r="Y79" i="107" s="1"/>
  <c r="L76" i="107"/>
  <c r="L27" i="107"/>
  <c r="L79" i="107" s="1"/>
  <c r="R65" i="107"/>
  <c r="R77" i="107"/>
  <c r="R67" i="107"/>
  <c r="R80" i="107" s="1"/>
  <c r="M76" i="107"/>
  <c r="M27" i="107"/>
  <c r="M79" i="107" s="1"/>
  <c r="W76" i="107"/>
  <c r="W27" i="107"/>
  <c r="W79" i="107" s="1"/>
  <c r="E68" i="107"/>
  <c r="X76" i="107"/>
  <c r="X27" i="107"/>
  <c r="X79" i="107" s="1"/>
  <c r="W77" i="107"/>
  <c r="W67" i="107"/>
  <c r="W80" i="107" s="1"/>
  <c r="W65" i="107"/>
  <c r="T76" i="107"/>
  <c r="T27" i="107"/>
  <c r="T79" i="107" s="1"/>
  <c r="O76" i="107"/>
  <c r="O27" i="107"/>
  <c r="O79" i="107" s="1"/>
  <c r="T77" i="107"/>
  <c r="T65" i="107"/>
  <c r="T67" i="107"/>
  <c r="T80" i="107" s="1"/>
  <c r="Z65" i="107"/>
  <c r="Z67" i="107"/>
  <c r="Z80" i="107" s="1"/>
  <c r="Z77" i="107"/>
  <c r="N68" i="107"/>
  <c r="R76" i="107"/>
  <c r="R27" i="107"/>
  <c r="R79" i="107" s="1"/>
  <c r="P76" i="107"/>
  <c r="P27" i="107"/>
  <c r="P79" i="107" s="1"/>
  <c r="Y77" i="107"/>
  <c r="Y67" i="107"/>
  <c r="Y80" i="107" s="1"/>
  <c r="Y65" i="107"/>
  <c r="Z76" i="107"/>
  <c r="Z27" i="107"/>
  <c r="Z79" i="107" s="1"/>
  <c r="AA76" i="107"/>
  <c r="AA27" i="107"/>
  <c r="AA79" i="107" s="1"/>
  <c r="K77" i="107"/>
  <c r="K67" i="107"/>
  <c r="K80" i="107" s="1"/>
  <c r="K65" i="107"/>
  <c r="E76" i="107"/>
  <c r="E79" i="107"/>
  <c r="G76" i="107"/>
  <c r="G79" i="107"/>
  <c r="H76" i="107"/>
  <c r="H79" i="107"/>
  <c r="G77" i="107"/>
  <c r="G67" i="107"/>
  <c r="G80" i="107" s="1"/>
  <c r="G65" i="107"/>
  <c r="K76" i="107"/>
  <c r="K27" i="107"/>
  <c r="K79" i="107" s="1"/>
  <c r="P77" i="107"/>
  <c r="P65" i="107"/>
  <c r="P67" i="107"/>
  <c r="P80" i="107" s="1"/>
  <c r="I77" i="107"/>
  <c r="I67" i="107"/>
  <c r="I80" i="107" s="1"/>
  <c r="I65" i="107"/>
  <c r="S77" i="107"/>
  <c r="S67" i="107"/>
  <c r="S80" i="107" s="1"/>
  <c r="S65" i="107"/>
  <c r="M68" i="107"/>
  <c r="I76" i="107"/>
  <c r="I27" i="107"/>
  <c r="I79" i="107" s="1"/>
  <c r="L77" i="107"/>
  <c r="L65" i="107"/>
  <c r="L67" i="107"/>
  <c r="L80" i="107" s="1"/>
  <c r="V76" i="107"/>
  <c r="V27" i="107"/>
  <c r="V79" i="107" s="1"/>
  <c r="H77" i="107"/>
  <c r="H65" i="107"/>
  <c r="H67" i="107"/>
  <c r="H80" i="107" s="1"/>
  <c r="U76" i="107"/>
  <c r="U27" i="107"/>
  <c r="U79" i="107" s="1"/>
  <c r="S76" i="107"/>
  <c r="S27" i="107"/>
  <c r="S79" i="107" s="1"/>
  <c r="O77" i="107"/>
  <c r="O67" i="107"/>
  <c r="O80" i="107" s="1"/>
  <c r="O65" i="107"/>
  <c r="J65" i="107"/>
  <c r="J67" i="107"/>
  <c r="J80" i="107" s="1"/>
  <c r="J77" i="107"/>
  <c r="V68" i="107"/>
  <c r="G72" i="107" l="1"/>
  <c r="R72" i="107"/>
  <c r="T72" i="107"/>
  <c r="I72" i="107"/>
  <c r="S72" i="107"/>
  <c r="L72" i="107"/>
  <c r="J72" i="107"/>
  <c r="U72" i="107"/>
  <c r="H72" i="107"/>
  <c r="E72" i="107"/>
  <c r="P72" i="107"/>
  <c r="O72" i="107"/>
  <c r="Y72" i="107"/>
  <c r="K72" i="107"/>
  <c r="Z72" i="107"/>
  <c r="X72" i="107"/>
  <c r="W72" i="107"/>
  <c r="V72" i="107"/>
  <c r="AA72" i="107"/>
  <c r="M72" i="107"/>
  <c r="P73" i="107"/>
  <c r="W73" i="107"/>
  <c r="E73" i="107"/>
  <c r="Z73" i="107"/>
  <c r="J73" i="107"/>
  <c r="M73" i="107"/>
  <c r="R73" i="107"/>
  <c r="U73" i="107"/>
  <c r="O73" i="107"/>
  <c r="L73" i="107"/>
  <c r="V73" i="107"/>
  <c r="I73" i="107"/>
  <c r="G73" i="107"/>
  <c r="Y73" i="107"/>
  <c r="T73" i="107"/>
  <c r="F73" i="107"/>
  <c r="H73" i="107"/>
  <c r="S73" i="107"/>
  <c r="K73" i="107"/>
  <c r="X73" i="107"/>
  <c r="N73" i="107"/>
  <c r="AB73" i="107"/>
  <c r="Q73" i="107"/>
  <c r="F68" i="107"/>
  <c r="Q68" i="107"/>
  <c r="U68" i="107"/>
  <c r="H68" i="107"/>
  <c r="K68" i="107"/>
  <c r="L68" i="107"/>
  <c r="Y68" i="107"/>
  <c r="Z68" i="107"/>
  <c r="W68" i="107"/>
  <c r="R68" i="107"/>
  <c r="O68" i="107"/>
  <c r="I68" i="107"/>
  <c r="P68" i="107"/>
  <c r="G68" i="107"/>
  <c r="J68" i="107"/>
  <c r="S68" i="107"/>
  <c r="T68" i="107"/>
  <c r="R84" i="107" l="1"/>
  <c r="P84" i="107"/>
  <c r="AB84" i="107"/>
  <c r="AC84" i="107"/>
  <c r="F84" i="107"/>
  <c r="Q84" i="107"/>
  <c r="T84" i="107"/>
  <c r="H84" i="107"/>
  <c r="W84" i="107"/>
  <c r="N84" i="107"/>
  <c r="S84" i="107"/>
  <c r="X84" i="107"/>
  <c r="Z84" i="107"/>
  <c r="AA84" i="107"/>
  <c r="U84" i="107"/>
  <c r="K84" i="107"/>
  <c r="J84" i="107"/>
  <c r="V84" i="107"/>
  <c r="G84" i="107"/>
  <c r="Y84" i="107"/>
  <c r="L84" i="107"/>
  <c r="M84" i="107"/>
  <c r="O84" i="107"/>
  <c r="AB37" i="32"/>
  <c r="AB51" i="32" s="1"/>
  <c r="AB54" i="32"/>
  <c r="AB56" i="32"/>
  <c r="AB58" i="32"/>
  <c r="AB60" i="32"/>
  <c r="AB62" i="32"/>
  <c r="AB83" i="32"/>
  <c r="AB5" i="32"/>
  <c r="AB12" i="32"/>
  <c r="AB4" i="32" l="1"/>
  <c r="AB23" i="32" s="1"/>
  <c r="AB26" i="32" s="1"/>
  <c r="AB79" i="32" s="1"/>
  <c r="AB55" i="32"/>
  <c r="AB53" i="32" s="1"/>
  <c r="AB24" i="32" l="1"/>
  <c r="AB27" i="32" s="1"/>
  <c r="AB76" i="32"/>
  <c r="AB72" i="32" s="1"/>
  <c r="AB54" i="25" l="1"/>
  <c r="AB56" i="25"/>
  <c r="AB58" i="25"/>
  <c r="AB60" i="25"/>
  <c r="AB62" i="25"/>
  <c r="AB83" i="25"/>
  <c r="X37" i="25"/>
  <c r="Y37" i="25"/>
  <c r="Z37" i="25"/>
  <c r="AA37" i="25"/>
  <c r="AB51" i="25"/>
  <c r="AB79" i="25" l="1"/>
  <c r="AB76" i="25"/>
  <c r="AB55" i="25"/>
  <c r="AB53" i="25" s="1"/>
  <c r="AB72" i="25" l="1"/>
  <c r="AB90" i="53"/>
  <c r="AB53" i="53"/>
  <c r="AB54" i="53"/>
  <c r="AB57" i="53"/>
  <c r="AB58" i="53"/>
  <c r="AB59" i="53"/>
  <c r="AB61" i="53"/>
  <c r="AB63" i="53"/>
  <c r="AB65" i="53"/>
  <c r="AB12" i="53"/>
  <c r="AB5" i="53"/>
  <c r="H53" i="53"/>
  <c r="I53" i="53"/>
  <c r="J53" i="53"/>
  <c r="K53" i="53"/>
  <c r="L53" i="53"/>
  <c r="M53" i="53"/>
  <c r="N53" i="53"/>
  <c r="O53" i="53"/>
  <c r="P53" i="53"/>
  <c r="Q53" i="53"/>
  <c r="R53" i="53"/>
  <c r="S53" i="53"/>
  <c r="T53" i="53"/>
  <c r="U53" i="53"/>
  <c r="V53" i="53"/>
  <c r="W53" i="53"/>
  <c r="X53" i="53"/>
  <c r="Y53" i="53"/>
  <c r="Z53" i="53"/>
  <c r="AA53" i="53"/>
  <c r="AB4" i="53" l="1"/>
  <c r="AB23" i="53" s="1"/>
  <c r="AB25" i="53" s="1"/>
  <c r="AB86" i="53" s="1"/>
  <c r="AB56" i="53"/>
  <c r="AB83" i="53"/>
  <c r="AB79" i="53" l="1"/>
  <c r="N30" i="49"/>
  <c r="O30" i="49"/>
  <c r="P30" i="49"/>
  <c r="AB84" i="49"/>
  <c r="AB53" i="49"/>
  <c r="AB54" i="49"/>
  <c r="AB57" i="49"/>
  <c r="AB58" i="49"/>
  <c r="AB59" i="49"/>
  <c r="AB61" i="49"/>
  <c r="AB63" i="49"/>
  <c r="AB65" i="49"/>
  <c r="AB12" i="49"/>
  <c r="AB5" i="49"/>
  <c r="AB4" i="49" l="1"/>
  <c r="AB23" i="49" s="1"/>
  <c r="AB77" i="49" s="1"/>
  <c r="AB56" i="49"/>
  <c r="AB25" i="49" l="1"/>
  <c r="AB80" i="49" s="1"/>
  <c r="AB73" i="49"/>
  <c r="AB31" i="32"/>
  <c r="AB32" i="32"/>
  <c r="AB29" i="20"/>
  <c r="AB30" i="20"/>
  <c r="AB29" i="47"/>
  <c r="AB30" i="47"/>
  <c r="AB29" i="45"/>
  <c r="AB30" i="45"/>
  <c r="AB31" i="34"/>
  <c r="AB32" i="34"/>
  <c r="AB31" i="30"/>
  <c r="AB32" i="30"/>
  <c r="AB35" i="39"/>
  <c r="AB36" i="39"/>
  <c r="AB38" i="67"/>
  <c r="AB39" i="67"/>
  <c r="AB35" i="51"/>
  <c r="AB36" i="51"/>
  <c r="AB29" i="41"/>
  <c r="AB30" i="41"/>
  <c r="E37" i="34"/>
  <c r="E51" i="34" s="1"/>
  <c r="E54" i="34"/>
  <c r="E56" i="34"/>
  <c r="AB30" i="43"/>
  <c r="AB31" i="43"/>
  <c r="AB31" i="73"/>
  <c r="AB32" i="73"/>
  <c r="AB31" i="71"/>
  <c r="AB32" i="71"/>
  <c r="AB47" i="73" l="1"/>
  <c r="AB48" i="73"/>
  <c r="AB49" i="73"/>
  <c r="AB50" i="73"/>
  <c r="AB57" i="39"/>
  <c r="AB61" i="39"/>
  <c r="AB58" i="39"/>
  <c r="AB56" i="39"/>
  <c r="AB57" i="51"/>
  <c r="AB56" i="51"/>
  <c r="AB61" i="51"/>
  <c r="AB58" i="51"/>
  <c r="AB57" i="67"/>
  <c r="AB54" i="67"/>
  <c r="AB55" i="67"/>
  <c r="AB59" i="67"/>
  <c r="AB56" i="67"/>
  <c r="AB50" i="30"/>
  <c r="AB47" i="30"/>
  <c r="AB48" i="30"/>
  <c r="AB52" i="30"/>
  <c r="AB49" i="30"/>
  <c r="AB50" i="41"/>
  <c r="AB51" i="41"/>
  <c r="AB55" i="41"/>
  <c r="AB52" i="41"/>
  <c r="AB48" i="34"/>
  <c r="AB52" i="34"/>
  <c r="AB49" i="34"/>
  <c r="AB50" i="34"/>
  <c r="AB47" i="34"/>
  <c r="AB53" i="43"/>
  <c r="AB51" i="43"/>
  <c r="AB52" i="43"/>
  <c r="AB56" i="43"/>
  <c r="AB52" i="73"/>
  <c r="AB50" i="45"/>
  <c r="AB51" i="45"/>
  <c r="AB55" i="45"/>
  <c r="AB52" i="45"/>
  <c r="AB50" i="71"/>
  <c r="AB47" i="71"/>
  <c r="AB48" i="71"/>
  <c r="AB52" i="71"/>
  <c r="AB49" i="71"/>
  <c r="AB50" i="20"/>
  <c r="AB51" i="20"/>
  <c r="AB55" i="20"/>
  <c r="AB52" i="20"/>
  <c r="AB50" i="32"/>
  <c r="AB47" i="32"/>
  <c r="AB52" i="32"/>
  <c r="AB48" i="32"/>
  <c r="AB49" i="32"/>
  <c r="AB52" i="25"/>
  <c r="AB48" i="25"/>
  <c r="AB49" i="25"/>
  <c r="AB50" i="25"/>
  <c r="AB50" i="47"/>
  <c r="AB51" i="47"/>
  <c r="AB55" i="47"/>
  <c r="AB52" i="47"/>
  <c r="E55" i="34"/>
  <c r="E53" i="34" s="1"/>
  <c r="AB29" i="49"/>
  <c r="AB30" i="49"/>
  <c r="AB29" i="53"/>
  <c r="AB30" i="53"/>
  <c r="E29" i="20"/>
  <c r="AB55" i="39" l="1"/>
  <c r="AB54" i="39" s="1"/>
  <c r="AB73" i="39" s="1"/>
  <c r="AB75" i="39" s="1"/>
  <c r="AB93" i="39" s="1"/>
  <c r="AB55" i="51"/>
  <c r="AB54" i="51" s="1"/>
  <c r="AB73" i="51" s="1"/>
  <c r="AB53" i="67"/>
  <c r="AB52" i="67" s="1"/>
  <c r="AB71" i="67" s="1"/>
  <c r="AB46" i="25"/>
  <c r="AB45" i="25" s="1"/>
  <c r="AB64" i="25" s="1"/>
  <c r="AB46" i="30"/>
  <c r="AB45" i="30" s="1"/>
  <c r="AB64" i="30" s="1"/>
  <c r="AB49" i="41"/>
  <c r="AB48" i="41" s="1"/>
  <c r="AB67" i="41" s="1"/>
  <c r="AB46" i="34"/>
  <c r="AB45" i="34" s="1"/>
  <c r="AB64" i="34" s="1"/>
  <c r="AB50" i="43"/>
  <c r="AB49" i="43" s="1"/>
  <c r="AB68" i="43" s="1"/>
  <c r="AB46" i="73"/>
  <c r="AB45" i="73" s="1"/>
  <c r="AB64" i="73" s="1"/>
  <c r="AB49" i="45"/>
  <c r="AB48" i="45" s="1"/>
  <c r="AB67" i="45" s="1"/>
  <c r="AB46" i="71"/>
  <c r="AB45" i="71" s="1"/>
  <c r="AB64" i="71" s="1"/>
  <c r="AB49" i="20"/>
  <c r="AB48" i="20" s="1"/>
  <c r="AB67" i="20" s="1"/>
  <c r="AB46" i="32"/>
  <c r="AB45" i="32" s="1"/>
  <c r="AB64" i="32" s="1"/>
  <c r="AB55" i="53"/>
  <c r="AB52" i="53"/>
  <c r="AB50" i="53"/>
  <c r="AB51" i="53"/>
  <c r="AB50" i="49"/>
  <c r="AB51" i="49"/>
  <c r="AB55" i="49"/>
  <c r="AB52" i="49"/>
  <c r="AB49" i="47"/>
  <c r="AB48" i="47" s="1"/>
  <c r="AB67" i="47" s="1"/>
  <c r="AB90" i="39" l="1"/>
  <c r="AB86" i="39" s="1"/>
  <c r="AC97" i="39" s="1"/>
  <c r="AB75" i="51"/>
  <c r="AB93" i="51" s="1"/>
  <c r="AB90" i="51"/>
  <c r="AB86" i="51" s="1"/>
  <c r="AC97" i="51" s="1"/>
  <c r="AB90" i="67"/>
  <c r="AB72" i="67"/>
  <c r="AB75" i="67" s="1"/>
  <c r="AB74" i="67"/>
  <c r="AB93" i="67" s="1"/>
  <c r="AB77" i="30"/>
  <c r="AB67" i="30"/>
  <c r="AB80" i="30" s="1"/>
  <c r="AB65" i="30"/>
  <c r="AB68" i="30" s="1"/>
  <c r="AB78" i="41"/>
  <c r="AB69" i="41"/>
  <c r="AB81" i="41" s="1"/>
  <c r="AB77" i="34"/>
  <c r="AB67" i="34"/>
  <c r="AB80" i="34" s="1"/>
  <c r="AB65" i="34"/>
  <c r="AB68" i="34" s="1"/>
  <c r="AB79" i="43"/>
  <c r="AB70" i="43"/>
  <c r="AB82" i="43" s="1"/>
  <c r="AB67" i="73"/>
  <c r="AB80" i="73" s="1"/>
  <c r="AB65" i="73"/>
  <c r="AB68" i="73" s="1"/>
  <c r="AB77" i="73"/>
  <c r="AB69" i="45"/>
  <c r="AB78" i="45"/>
  <c r="AB77" i="71"/>
  <c r="AB65" i="71"/>
  <c r="AB68" i="71" s="1"/>
  <c r="AB67" i="71"/>
  <c r="AB80" i="71" s="1"/>
  <c r="AB69" i="20"/>
  <c r="AB87" i="20" s="1"/>
  <c r="AB84" i="20"/>
  <c r="AB77" i="32"/>
  <c r="AB65" i="32"/>
  <c r="AB68" i="32" s="1"/>
  <c r="AB67" i="32"/>
  <c r="AB80" i="32" s="1"/>
  <c r="AB77" i="25"/>
  <c r="AB67" i="25"/>
  <c r="AB80" i="25" s="1"/>
  <c r="AB65" i="25"/>
  <c r="AB68" i="25" s="1"/>
  <c r="AB49" i="53"/>
  <c r="AB48" i="53" s="1"/>
  <c r="AB67" i="53" s="1"/>
  <c r="AB49" i="49"/>
  <c r="AB48" i="49" s="1"/>
  <c r="AB67" i="49" s="1"/>
  <c r="AB84" i="47"/>
  <c r="AB69" i="47"/>
  <c r="AB87" i="47" s="1"/>
  <c r="E29" i="49"/>
  <c r="E50" i="49" s="1"/>
  <c r="E52" i="49"/>
  <c r="E53" i="49"/>
  <c r="E54" i="49"/>
  <c r="E57" i="49"/>
  <c r="E58" i="49"/>
  <c r="E59" i="49"/>
  <c r="E61" i="49"/>
  <c r="E63" i="49"/>
  <c r="E65" i="49"/>
  <c r="AB86" i="67" l="1"/>
  <c r="AB73" i="32"/>
  <c r="AC84" i="32" s="1"/>
  <c r="AB80" i="20"/>
  <c r="AC91" i="20" s="1"/>
  <c r="AB73" i="30"/>
  <c r="AC84" i="30" s="1"/>
  <c r="AB73" i="73"/>
  <c r="AC84" i="73" s="1"/>
  <c r="AB75" i="43"/>
  <c r="AC86" i="43" s="1"/>
  <c r="AB73" i="34"/>
  <c r="AC84" i="34" s="1"/>
  <c r="AB73" i="71"/>
  <c r="AC84" i="71" s="1"/>
  <c r="AB73" i="25"/>
  <c r="AC84" i="25" s="1"/>
  <c r="AB74" i="41"/>
  <c r="AC85" i="41" s="1"/>
  <c r="AB81" i="45"/>
  <c r="AB74" i="45" s="1"/>
  <c r="AC85" i="45" s="1"/>
  <c r="AB69" i="53"/>
  <c r="AB87" i="53" s="1"/>
  <c r="AB84" i="53"/>
  <c r="E55" i="49"/>
  <c r="E51" i="49"/>
  <c r="E49" i="49" s="1"/>
  <c r="AB78" i="49"/>
  <c r="AB69" i="49"/>
  <c r="AB80" i="47"/>
  <c r="AC91" i="47" s="1"/>
  <c r="E56" i="49"/>
  <c r="AB80" i="53" l="1"/>
  <c r="AC91" i="53" s="1"/>
  <c r="AB81" i="49"/>
  <c r="AB74" i="49" s="1"/>
  <c r="AC85" i="49" s="1"/>
  <c r="E48" i="49"/>
  <c r="E67" i="49" s="1"/>
  <c r="E69" i="49" s="1"/>
  <c r="N32" i="34" l="1"/>
  <c r="O32" i="34"/>
  <c r="P32" i="34"/>
  <c r="Q36" i="51" l="1"/>
  <c r="Q30" i="41"/>
  <c r="Q31" i="43" l="1"/>
  <c r="Q30" i="45" l="1"/>
  <c r="Q30" i="47"/>
  <c r="Q30" i="20"/>
  <c r="Q30" i="53"/>
  <c r="Q30" i="49"/>
  <c r="Q29" i="49"/>
  <c r="H12" i="49" l="1"/>
  <c r="I12" i="49"/>
  <c r="J12" i="49"/>
  <c r="K12" i="49"/>
  <c r="E84" i="49" l="1"/>
  <c r="Q59" i="51" l="1"/>
  <c r="Q60" i="51"/>
  <c r="Q63" i="51"/>
  <c r="Q64" i="51"/>
  <c r="Q65" i="51"/>
  <c r="Q67" i="51"/>
  <c r="Q69" i="51"/>
  <c r="Q71" i="51"/>
  <c r="Q53" i="41"/>
  <c r="Q54" i="41"/>
  <c r="Q57" i="41"/>
  <c r="Q58" i="41"/>
  <c r="Q59" i="41"/>
  <c r="Q61" i="41"/>
  <c r="Q63" i="41"/>
  <c r="Q65" i="41"/>
  <c r="Q62" i="51" l="1"/>
  <c r="Q56" i="41"/>
  <c r="Q83" i="30"/>
  <c r="N39" i="67"/>
  <c r="O39" i="67"/>
  <c r="P39" i="67"/>
  <c r="F96" i="39" l="1"/>
  <c r="N32" i="32" l="1"/>
  <c r="O32" i="32"/>
  <c r="P32" i="32"/>
  <c r="Q32" i="32"/>
  <c r="N83" i="32"/>
  <c r="O83" i="32"/>
  <c r="P83" i="32"/>
  <c r="Q83" i="73"/>
  <c r="G69" i="67" l="1"/>
  <c r="G67" i="67"/>
  <c r="H67" i="67"/>
  <c r="I67" i="67"/>
  <c r="J67" i="67"/>
  <c r="K67" i="67"/>
  <c r="L67" i="67"/>
  <c r="M67" i="67"/>
  <c r="N67" i="67"/>
  <c r="O67" i="67"/>
  <c r="P67" i="67"/>
  <c r="Q67" i="67"/>
  <c r="R67" i="67"/>
  <c r="S67" i="67"/>
  <c r="T67" i="67"/>
  <c r="U67" i="67"/>
  <c r="V67" i="67"/>
  <c r="W67" i="67"/>
  <c r="X67" i="67"/>
  <c r="Y67" i="67"/>
  <c r="Z67" i="67"/>
  <c r="AA67" i="67"/>
  <c r="K65" i="49" l="1"/>
  <c r="J65" i="49"/>
  <c r="I65" i="49"/>
  <c r="H65" i="49"/>
  <c r="G65" i="49"/>
  <c r="F65" i="49"/>
  <c r="K63" i="49"/>
  <c r="J63" i="49"/>
  <c r="I63" i="49"/>
  <c r="H63" i="49"/>
  <c r="G63" i="49"/>
  <c r="F63" i="49"/>
  <c r="K61" i="49"/>
  <c r="J61" i="49"/>
  <c r="I61" i="49"/>
  <c r="H61" i="49"/>
  <c r="G61" i="49"/>
  <c r="F61" i="49"/>
  <c r="K59" i="49"/>
  <c r="J59" i="49"/>
  <c r="I59" i="49"/>
  <c r="H59" i="49"/>
  <c r="G59" i="49"/>
  <c r="F59" i="49"/>
  <c r="K58" i="49"/>
  <c r="J58" i="49"/>
  <c r="I58" i="49"/>
  <c r="H58" i="49"/>
  <c r="G58" i="49"/>
  <c r="F58" i="49"/>
  <c r="K57" i="49"/>
  <c r="J57" i="49"/>
  <c r="I57" i="49"/>
  <c r="H57" i="49"/>
  <c r="G57" i="49"/>
  <c r="F57" i="49"/>
  <c r="K54" i="49"/>
  <c r="J54" i="49"/>
  <c r="I54" i="49"/>
  <c r="H54" i="49"/>
  <c r="G54" i="49"/>
  <c r="F54" i="49"/>
  <c r="K53" i="49"/>
  <c r="J53" i="49"/>
  <c r="I53" i="49"/>
  <c r="H53" i="49"/>
  <c r="G53" i="49"/>
  <c r="F53" i="49"/>
  <c r="H5" i="49"/>
  <c r="H4" i="49" s="1"/>
  <c r="H23" i="49" s="1"/>
  <c r="I5" i="49"/>
  <c r="I4" i="49" s="1"/>
  <c r="I23" i="49" s="1"/>
  <c r="J5" i="49"/>
  <c r="J4" i="49" s="1"/>
  <c r="J23" i="49" s="1"/>
  <c r="K5" i="49"/>
  <c r="K4" i="49" s="1"/>
  <c r="K23" i="49" s="1"/>
  <c r="L12" i="49"/>
  <c r="M12" i="49"/>
  <c r="N12" i="49"/>
  <c r="O12" i="49"/>
  <c r="P12" i="49"/>
  <c r="Q12" i="49"/>
  <c r="R12" i="49"/>
  <c r="S12" i="49"/>
  <c r="T12" i="49"/>
  <c r="U12" i="49"/>
  <c r="V12" i="49"/>
  <c r="W12" i="49"/>
  <c r="X12" i="49"/>
  <c r="Y12" i="49"/>
  <c r="Z12" i="49"/>
  <c r="AA12" i="49"/>
  <c r="E59" i="51"/>
  <c r="F59" i="51"/>
  <c r="G59" i="51"/>
  <c r="H59" i="51"/>
  <c r="I59" i="51"/>
  <c r="J59" i="51"/>
  <c r="K59" i="51"/>
  <c r="E60" i="51"/>
  <c r="F60" i="51"/>
  <c r="G60" i="51"/>
  <c r="H60" i="51"/>
  <c r="I60" i="51"/>
  <c r="J60" i="51"/>
  <c r="K60" i="51"/>
  <c r="E63" i="51"/>
  <c r="F63" i="51"/>
  <c r="G63" i="51"/>
  <c r="H63" i="51"/>
  <c r="I63" i="51"/>
  <c r="J63" i="51"/>
  <c r="K63" i="51"/>
  <c r="E64" i="51"/>
  <c r="F64" i="51"/>
  <c r="G64" i="51"/>
  <c r="H64" i="51"/>
  <c r="I64" i="51"/>
  <c r="J64" i="51"/>
  <c r="K64" i="51"/>
  <c r="E65" i="51"/>
  <c r="F65" i="51"/>
  <c r="G65" i="51"/>
  <c r="H65" i="51"/>
  <c r="I65" i="51"/>
  <c r="J65" i="51"/>
  <c r="K65" i="51"/>
  <c r="E67" i="51"/>
  <c r="F67" i="51"/>
  <c r="G67" i="51"/>
  <c r="H67" i="51"/>
  <c r="I67" i="51"/>
  <c r="J67" i="51"/>
  <c r="K67" i="51"/>
  <c r="E69" i="51"/>
  <c r="F69" i="51"/>
  <c r="G69" i="51"/>
  <c r="H69" i="51"/>
  <c r="I69" i="51"/>
  <c r="J69" i="51"/>
  <c r="K69" i="51"/>
  <c r="E71" i="51"/>
  <c r="F71" i="51"/>
  <c r="G71" i="51"/>
  <c r="H71" i="51"/>
  <c r="I71" i="51"/>
  <c r="J71" i="51"/>
  <c r="K71" i="51"/>
  <c r="E5" i="51"/>
  <c r="F5" i="51"/>
  <c r="G5" i="51"/>
  <c r="H5" i="51"/>
  <c r="I5" i="51"/>
  <c r="J5" i="51"/>
  <c r="K5" i="51"/>
  <c r="E12" i="51"/>
  <c r="F12" i="51"/>
  <c r="G12" i="51"/>
  <c r="H12" i="51"/>
  <c r="I12" i="51"/>
  <c r="J12" i="51"/>
  <c r="K12" i="51"/>
  <c r="K62" i="51" l="1"/>
  <c r="G62" i="51"/>
  <c r="G56" i="49"/>
  <c r="H56" i="49"/>
  <c r="I62" i="51"/>
  <c r="E62" i="51"/>
  <c r="H62" i="51"/>
  <c r="K56" i="49"/>
  <c r="J4" i="51"/>
  <c r="J23" i="51" s="1"/>
  <c r="J25" i="51" s="1"/>
  <c r="F4" i="51"/>
  <c r="F23" i="51" s="1"/>
  <c r="F25" i="51" s="1"/>
  <c r="I4" i="51"/>
  <c r="I23" i="51" s="1"/>
  <c r="I25" i="51" s="1"/>
  <c r="K4" i="51"/>
  <c r="K23" i="51" s="1"/>
  <c r="K25" i="51" s="1"/>
  <c r="G4" i="51"/>
  <c r="G23" i="51" s="1"/>
  <c r="G25" i="51" s="1"/>
  <c r="H4" i="51"/>
  <c r="H23" i="51" s="1"/>
  <c r="H25" i="51" s="1"/>
  <c r="J62" i="51"/>
  <c r="F62" i="51"/>
  <c r="E4" i="51"/>
  <c r="E23" i="51" s="1"/>
  <c r="E25" i="51" s="1"/>
  <c r="F56" i="49"/>
  <c r="J56" i="49"/>
  <c r="I56" i="49"/>
  <c r="I25" i="49"/>
  <c r="H25" i="49"/>
  <c r="J25" i="49"/>
  <c r="K25" i="49"/>
  <c r="H54" i="53" l="1"/>
  <c r="I54" i="53"/>
  <c r="J54" i="53"/>
  <c r="K54" i="53"/>
  <c r="H57" i="53"/>
  <c r="I57" i="53"/>
  <c r="J57" i="53"/>
  <c r="K57" i="53"/>
  <c r="H58" i="53"/>
  <c r="I58" i="53"/>
  <c r="J58" i="53"/>
  <c r="K58" i="53"/>
  <c r="H59" i="53"/>
  <c r="I59" i="53"/>
  <c r="J59" i="53"/>
  <c r="K59" i="53"/>
  <c r="H61" i="53"/>
  <c r="I61" i="53"/>
  <c r="J61" i="53"/>
  <c r="K61" i="53"/>
  <c r="H63" i="53"/>
  <c r="I63" i="53"/>
  <c r="J63" i="53"/>
  <c r="K63" i="53"/>
  <c r="H65" i="53"/>
  <c r="I65" i="53"/>
  <c r="J65" i="53"/>
  <c r="K65" i="53"/>
  <c r="K5" i="53"/>
  <c r="J5" i="53"/>
  <c r="I5" i="53"/>
  <c r="H5" i="53"/>
  <c r="K12" i="53"/>
  <c r="K4" i="53" s="1"/>
  <c r="K23" i="53" s="1"/>
  <c r="J12" i="53"/>
  <c r="J4" i="53" s="1"/>
  <c r="J23" i="53" s="1"/>
  <c r="I12" i="53"/>
  <c r="H12" i="53"/>
  <c r="H4" i="53" l="1"/>
  <c r="H23" i="53" s="1"/>
  <c r="H25" i="53" s="1"/>
  <c r="I4" i="53"/>
  <c r="I23" i="53" s="1"/>
  <c r="I25" i="53" s="1"/>
  <c r="K56" i="53"/>
  <c r="J56" i="53"/>
  <c r="I56" i="53"/>
  <c r="H56" i="53"/>
  <c r="J25" i="53"/>
  <c r="K25" i="53"/>
  <c r="AA37" i="71"/>
  <c r="Z37" i="71"/>
  <c r="Y37" i="71"/>
  <c r="X37" i="71"/>
  <c r="W37" i="71"/>
  <c r="V37" i="71"/>
  <c r="U37" i="71"/>
  <c r="T37" i="71"/>
  <c r="S37" i="71"/>
  <c r="R37" i="71"/>
  <c r="Q37" i="71"/>
  <c r="P37" i="71"/>
  <c r="O37" i="71"/>
  <c r="N37" i="71"/>
  <c r="M37" i="71"/>
  <c r="L37" i="71"/>
  <c r="K37" i="71"/>
  <c r="J37" i="71"/>
  <c r="H37" i="71"/>
  <c r="G37" i="71"/>
  <c r="F37" i="71"/>
  <c r="E37" i="71"/>
  <c r="AA44" i="67"/>
  <c r="Z44" i="67"/>
  <c r="Y44" i="67"/>
  <c r="X44" i="67"/>
  <c r="W44" i="67"/>
  <c r="V44" i="67"/>
  <c r="U44" i="67"/>
  <c r="T44" i="67"/>
  <c r="S44" i="67"/>
  <c r="R44" i="67"/>
  <c r="Q44" i="67"/>
  <c r="P44" i="67"/>
  <c r="O44" i="67"/>
  <c r="N44" i="67"/>
  <c r="M44" i="67"/>
  <c r="L44" i="67"/>
  <c r="K44" i="67"/>
  <c r="J44" i="67"/>
  <c r="I44" i="67"/>
  <c r="H44" i="67"/>
  <c r="G44" i="67"/>
  <c r="F44" i="67"/>
  <c r="E44" i="67"/>
  <c r="F61" i="41" l="1"/>
  <c r="G61" i="41"/>
  <c r="H61" i="41"/>
  <c r="I61" i="41"/>
  <c r="J61" i="41"/>
  <c r="K61" i="41"/>
  <c r="L61" i="41"/>
  <c r="M61" i="41"/>
  <c r="N61" i="41"/>
  <c r="O61" i="41"/>
  <c r="P61" i="41"/>
  <c r="R61" i="41"/>
  <c r="S61" i="41"/>
  <c r="T61" i="41"/>
  <c r="U61" i="41"/>
  <c r="V61" i="41"/>
  <c r="W61" i="41"/>
  <c r="X61" i="41"/>
  <c r="Y61" i="41"/>
  <c r="Z61" i="41"/>
  <c r="AA61" i="41"/>
  <c r="E61" i="41"/>
  <c r="AA83" i="73"/>
  <c r="Z83" i="73"/>
  <c r="Y83" i="73"/>
  <c r="X83" i="73"/>
  <c r="W83" i="73"/>
  <c r="V83" i="73"/>
  <c r="U83" i="73"/>
  <c r="T83" i="73"/>
  <c r="S83" i="73"/>
  <c r="R83" i="73"/>
  <c r="P83" i="73"/>
  <c r="O83" i="73"/>
  <c r="N83" i="73"/>
  <c r="M83" i="73"/>
  <c r="L83" i="73"/>
  <c r="K83" i="73"/>
  <c r="J83" i="73"/>
  <c r="I83" i="73"/>
  <c r="H83" i="73"/>
  <c r="G83" i="73"/>
  <c r="AA62" i="73"/>
  <c r="Z62" i="73"/>
  <c r="Y62" i="73"/>
  <c r="X62" i="73"/>
  <c r="W62" i="73"/>
  <c r="V62" i="73"/>
  <c r="U62" i="73"/>
  <c r="T62" i="73"/>
  <c r="S62" i="73"/>
  <c r="R62" i="73"/>
  <c r="Q62" i="73"/>
  <c r="P62" i="73"/>
  <c r="O62" i="73"/>
  <c r="N62" i="73"/>
  <c r="M62" i="73"/>
  <c r="L62" i="73"/>
  <c r="K62" i="73"/>
  <c r="J62" i="73"/>
  <c r="I62" i="73"/>
  <c r="H62" i="73"/>
  <c r="G62" i="73"/>
  <c r="AA60" i="73"/>
  <c r="Z60" i="73"/>
  <c r="Y60" i="73"/>
  <c r="X60" i="73"/>
  <c r="W60" i="73"/>
  <c r="V60" i="73"/>
  <c r="U60" i="73"/>
  <c r="T60" i="73"/>
  <c r="S60" i="73"/>
  <c r="R60" i="73"/>
  <c r="Q60" i="73"/>
  <c r="P60" i="73"/>
  <c r="O60" i="73"/>
  <c r="N60" i="73"/>
  <c r="M60" i="73"/>
  <c r="L60" i="73"/>
  <c r="K60" i="73"/>
  <c r="J60" i="73"/>
  <c r="I60" i="73"/>
  <c r="H60" i="73"/>
  <c r="G60" i="73"/>
  <c r="AA58" i="73"/>
  <c r="Z58" i="73"/>
  <c r="Y58" i="73"/>
  <c r="X58" i="73"/>
  <c r="W58" i="73"/>
  <c r="V58" i="73"/>
  <c r="U58" i="73"/>
  <c r="T58" i="73"/>
  <c r="S58" i="73"/>
  <c r="R58" i="73"/>
  <c r="Q58" i="73"/>
  <c r="P58" i="73"/>
  <c r="O58" i="73"/>
  <c r="N58" i="73"/>
  <c r="M58" i="73"/>
  <c r="L58" i="73"/>
  <c r="K58" i="73"/>
  <c r="J58" i="73"/>
  <c r="I58" i="73"/>
  <c r="H58" i="73"/>
  <c r="G58" i="73"/>
  <c r="AA56" i="73"/>
  <c r="Z56" i="73"/>
  <c r="Y56" i="73"/>
  <c r="X56" i="73"/>
  <c r="W56" i="73"/>
  <c r="V56" i="73"/>
  <c r="U56" i="73"/>
  <c r="T56" i="73"/>
  <c r="S56" i="73"/>
  <c r="R56" i="73"/>
  <c r="Q56" i="73"/>
  <c r="P56" i="73"/>
  <c r="O56" i="73"/>
  <c r="N56" i="73"/>
  <c r="M56" i="73"/>
  <c r="L56" i="73"/>
  <c r="K56" i="73"/>
  <c r="J56" i="73"/>
  <c r="I56" i="73"/>
  <c r="H56" i="73"/>
  <c r="G56" i="73"/>
  <c r="AA54" i="73"/>
  <c r="Z54" i="73"/>
  <c r="Y54" i="73"/>
  <c r="X54" i="73"/>
  <c r="W54" i="73"/>
  <c r="V54" i="73"/>
  <c r="U54" i="73"/>
  <c r="T54" i="73"/>
  <c r="S54" i="73"/>
  <c r="R54" i="73"/>
  <c r="Q54" i="73"/>
  <c r="P54" i="73"/>
  <c r="O54" i="73"/>
  <c r="N54" i="73"/>
  <c r="M54" i="73"/>
  <c r="L54" i="73"/>
  <c r="K54" i="73"/>
  <c r="J54" i="73"/>
  <c r="I54" i="73"/>
  <c r="H54" i="73"/>
  <c r="G54" i="73"/>
  <c r="AA37" i="73"/>
  <c r="Z37" i="73"/>
  <c r="Y37" i="73"/>
  <c r="X37" i="73"/>
  <c r="W37" i="73"/>
  <c r="V37" i="73"/>
  <c r="U37" i="73"/>
  <c r="T37" i="73"/>
  <c r="S37" i="73"/>
  <c r="R37" i="73"/>
  <c r="Q37" i="73"/>
  <c r="P37" i="73"/>
  <c r="O37" i="73"/>
  <c r="N37" i="73"/>
  <c r="M37" i="73"/>
  <c r="L37" i="73"/>
  <c r="K37" i="73"/>
  <c r="J37" i="73"/>
  <c r="I37" i="73"/>
  <c r="H37" i="73"/>
  <c r="G37" i="73"/>
  <c r="F37" i="73"/>
  <c r="E37" i="73"/>
  <c r="AA32" i="73"/>
  <c r="Z32" i="73"/>
  <c r="Y32" i="73"/>
  <c r="X32" i="73"/>
  <c r="W32" i="73"/>
  <c r="V32" i="73"/>
  <c r="U32" i="73"/>
  <c r="T32" i="73"/>
  <c r="S32" i="73"/>
  <c r="R32" i="73"/>
  <c r="Q32" i="73"/>
  <c r="AA31" i="73"/>
  <c r="Z31" i="73"/>
  <c r="Y31" i="73"/>
  <c r="X31" i="73"/>
  <c r="W31" i="73"/>
  <c r="V31" i="73"/>
  <c r="U31" i="73"/>
  <c r="T31" i="73"/>
  <c r="S31" i="73"/>
  <c r="R31" i="73"/>
  <c r="Q31" i="73"/>
  <c r="P31" i="73"/>
  <c r="O31" i="73"/>
  <c r="N31" i="73"/>
  <c r="M31" i="73"/>
  <c r="L31" i="73"/>
  <c r="K31" i="73"/>
  <c r="J31" i="73"/>
  <c r="I31" i="73"/>
  <c r="H31" i="73"/>
  <c r="G31" i="73"/>
  <c r="F31" i="73"/>
  <c r="E31" i="73"/>
  <c r="AA12" i="73"/>
  <c r="Z12" i="73"/>
  <c r="Y12" i="73"/>
  <c r="X12" i="73"/>
  <c r="W12" i="73"/>
  <c r="V12" i="73"/>
  <c r="U12" i="73"/>
  <c r="T12" i="73"/>
  <c r="S12" i="73"/>
  <c r="R12" i="73"/>
  <c r="Q12" i="73"/>
  <c r="P12" i="73"/>
  <c r="O12" i="73"/>
  <c r="N12" i="73"/>
  <c r="M12" i="73"/>
  <c r="L12" i="73"/>
  <c r="K12" i="73"/>
  <c r="J12" i="73"/>
  <c r="I12" i="73"/>
  <c r="H12" i="73"/>
  <c r="G12" i="73"/>
  <c r="AA5" i="73"/>
  <c r="Z5" i="73"/>
  <c r="Y5" i="73"/>
  <c r="X5" i="73"/>
  <c r="W5" i="73"/>
  <c r="V5" i="73"/>
  <c r="U5" i="73"/>
  <c r="T5" i="73"/>
  <c r="S5" i="73"/>
  <c r="R5" i="73"/>
  <c r="Q5" i="73"/>
  <c r="P5" i="73"/>
  <c r="O5" i="73"/>
  <c r="N5" i="73"/>
  <c r="M5" i="73"/>
  <c r="L5" i="73"/>
  <c r="K5" i="73"/>
  <c r="J5" i="73"/>
  <c r="I5" i="73"/>
  <c r="H5" i="73"/>
  <c r="G5" i="73"/>
  <c r="G52" i="73" l="1"/>
  <c r="G47" i="73"/>
  <c r="G48" i="73"/>
  <c r="G49" i="73"/>
  <c r="G50" i="73"/>
  <c r="H47" i="73"/>
  <c r="H48" i="73"/>
  <c r="H49" i="73"/>
  <c r="H50" i="73"/>
  <c r="I47" i="73"/>
  <c r="I48" i="73"/>
  <c r="I49" i="73"/>
  <c r="I50" i="73"/>
  <c r="J47" i="73"/>
  <c r="J48" i="73"/>
  <c r="J49" i="73"/>
  <c r="J50" i="73"/>
  <c r="K47" i="73"/>
  <c r="K48" i="73"/>
  <c r="K49" i="73"/>
  <c r="K50" i="73"/>
  <c r="L47" i="73"/>
  <c r="L48" i="73"/>
  <c r="L49" i="73"/>
  <c r="L50" i="73"/>
  <c r="M47" i="73"/>
  <c r="M48" i="73"/>
  <c r="M49" i="73"/>
  <c r="M50" i="73"/>
  <c r="N47" i="73"/>
  <c r="N48" i="73"/>
  <c r="N49" i="73"/>
  <c r="N50" i="73"/>
  <c r="O47" i="73"/>
  <c r="O48" i="73"/>
  <c r="O49" i="73"/>
  <c r="O50" i="73"/>
  <c r="P47" i="73"/>
  <c r="P48" i="73"/>
  <c r="P49" i="73"/>
  <c r="P50" i="73"/>
  <c r="Q47" i="73"/>
  <c r="Q48" i="73"/>
  <c r="Q49" i="73"/>
  <c r="Q50" i="73"/>
  <c r="R47" i="73"/>
  <c r="R48" i="73"/>
  <c r="R49" i="73"/>
  <c r="R50" i="73"/>
  <c r="S47" i="73"/>
  <c r="S48" i="73"/>
  <c r="S49" i="73"/>
  <c r="S50" i="73"/>
  <c r="T47" i="73"/>
  <c r="T48" i="73"/>
  <c r="T49" i="73"/>
  <c r="T50" i="73"/>
  <c r="U47" i="73"/>
  <c r="U48" i="73"/>
  <c r="U49" i="73"/>
  <c r="U50" i="73"/>
  <c r="V47" i="73"/>
  <c r="V48" i="73"/>
  <c r="V49" i="73"/>
  <c r="V50" i="73"/>
  <c r="W52" i="73"/>
  <c r="W47" i="73"/>
  <c r="W48" i="73"/>
  <c r="W49" i="73"/>
  <c r="W50" i="73"/>
  <c r="X47" i="73"/>
  <c r="X48" i="73"/>
  <c r="X49" i="73"/>
  <c r="X50" i="73"/>
  <c r="Y47" i="73"/>
  <c r="Y48" i="73"/>
  <c r="Y49" i="73"/>
  <c r="Y50" i="73"/>
  <c r="Z47" i="73"/>
  <c r="Z48" i="73"/>
  <c r="Z49" i="73"/>
  <c r="Z50" i="73"/>
  <c r="AA52" i="73"/>
  <c r="AA47" i="73"/>
  <c r="AA48" i="73"/>
  <c r="AA49" i="73"/>
  <c r="AA50" i="73"/>
  <c r="R4" i="73"/>
  <c r="R23" i="73" s="1"/>
  <c r="H4" i="73"/>
  <c r="H23" i="73" s="1"/>
  <c r="G4" i="73"/>
  <c r="G23" i="73" s="1"/>
  <c r="G24" i="73" s="1"/>
  <c r="G27" i="73" s="1"/>
  <c r="K4" i="73"/>
  <c r="K23" i="73" s="1"/>
  <c r="O4" i="73"/>
  <c r="O23" i="73" s="1"/>
  <c r="O26" i="73" s="1"/>
  <c r="S4" i="73"/>
  <c r="S23" i="73" s="1"/>
  <c r="S26" i="73" s="1"/>
  <c r="W4" i="73"/>
  <c r="W23" i="73" s="1"/>
  <c r="W24" i="73" s="1"/>
  <c r="W27" i="73" s="1"/>
  <c r="AA4" i="73"/>
  <c r="AA23" i="73" s="1"/>
  <c r="AA26" i="73" s="1"/>
  <c r="P4" i="73"/>
  <c r="P23" i="73" s="1"/>
  <c r="X4" i="73"/>
  <c r="T52" i="73"/>
  <c r="L4" i="73"/>
  <c r="L23" i="73" s="1"/>
  <c r="T4" i="73"/>
  <c r="J4" i="73"/>
  <c r="I4" i="73"/>
  <c r="I23" i="73" s="1"/>
  <c r="M4" i="73"/>
  <c r="M23" i="73" s="1"/>
  <c r="Q4" i="73"/>
  <c r="Q23" i="73" s="1"/>
  <c r="U4" i="73"/>
  <c r="U23" i="73" s="1"/>
  <c r="Y4" i="73"/>
  <c r="Y23" i="73" s="1"/>
  <c r="N4" i="73"/>
  <c r="V4" i="73"/>
  <c r="V23" i="73" s="1"/>
  <c r="Z4" i="73"/>
  <c r="Z23" i="73" s="1"/>
  <c r="S24" i="73"/>
  <c r="S27" i="73" s="1"/>
  <c r="H52" i="73"/>
  <c r="L52" i="73"/>
  <c r="P52" i="73"/>
  <c r="J55" i="73"/>
  <c r="J53" i="73" s="1"/>
  <c r="N55" i="73"/>
  <c r="N53" i="73" s="1"/>
  <c r="R55" i="73"/>
  <c r="R53" i="73" s="1"/>
  <c r="V55" i="73"/>
  <c r="V53" i="73" s="1"/>
  <c r="Z55" i="73"/>
  <c r="Z53" i="73" s="1"/>
  <c r="I52" i="73"/>
  <c r="N52" i="73"/>
  <c r="S52" i="73"/>
  <c r="Y52" i="73"/>
  <c r="Q55" i="73"/>
  <c r="Q53" i="73" s="1"/>
  <c r="G55" i="73"/>
  <c r="G53" i="73" s="1"/>
  <c r="K55" i="73"/>
  <c r="K53" i="73" s="1"/>
  <c r="O55" i="73"/>
  <c r="O53" i="73" s="1"/>
  <c r="S55" i="73"/>
  <c r="S53" i="73" s="1"/>
  <c r="W55" i="73"/>
  <c r="W53" i="73" s="1"/>
  <c r="AA55" i="73"/>
  <c r="AA53" i="73" s="1"/>
  <c r="J52" i="73"/>
  <c r="O52" i="73"/>
  <c r="U52" i="73"/>
  <c r="Z52" i="73"/>
  <c r="U55" i="73"/>
  <c r="U53" i="73" s="1"/>
  <c r="X52" i="73"/>
  <c r="H55" i="73"/>
  <c r="H53" i="73" s="1"/>
  <c r="L55" i="73"/>
  <c r="L53" i="73" s="1"/>
  <c r="P55" i="73"/>
  <c r="P53" i="73" s="1"/>
  <c r="T55" i="73"/>
  <c r="T53" i="73" s="1"/>
  <c r="X55" i="73"/>
  <c r="X53" i="73" s="1"/>
  <c r="K52" i="73"/>
  <c r="Q52" i="73"/>
  <c r="V52" i="73"/>
  <c r="I55" i="73"/>
  <c r="I53" i="73" s="1"/>
  <c r="Y55" i="73"/>
  <c r="Y53" i="73" s="1"/>
  <c r="M52" i="73"/>
  <c r="R52" i="73"/>
  <c r="M55" i="73"/>
  <c r="M53" i="73" s="1"/>
  <c r="AA83" i="71"/>
  <c r="Z83" i="71"/>
  <c r="Y83" i="71"/>
  <c r="X83" i="71"/>
  <c r="W83" i="71"/>
  <c r="V83" i="71"/>
  <c r="U83" i="71"/>
  <c r="T83" i="71"/>
  <c r="S83" i="71"/>
  <c r="R83" i="71"/>
  <c r="Q83" i="71"/>
  <c r="P83" i="71"/>
  <c r="O83" i="71"/>
  <c r="N83" i="71"/>
  <c r="M83" i="71"/>
  <c r="L83" i="71"/>
  <c r="K83" i="71"/>
  <c r="J83" i="71"/>
  <c r="I83" i="71"/>
  <c r="H83" i="71"/>
  <c r="G83" i="71"/>
  <c r="F83" i="71"/>
  <c r="AA62" i="71"/>
  <c r="Z62" i="71"/>
  <c r="Y62" i="71"/>
  <c r="X62" i="71"/>
  <c r="W62" i="71"/>
  <c r="V62" i="71"/>
  <c r="U62" i="71"/>
  <c r="T62" i="71"/>
  <c r="S62" i="71"/>
  <c r="R62" i="71"/>
  <c r="Q62" i="71"/>
  <c r="P62" i="71"/>
  <c r="O62" i="71"/>
  <c r="N62" i="71"/>
  <c r="M62" i="71"/>
  <c r="L62" i="71"/>
  <c r="K62" i="71"/>
  <c r="J62" i="71"/>
  <c r="I62" i="71"/>
  <c r="H62" i="71"/>
  <c r="G62" i="71"/>
  <c r="F62" i="71"/>
  <c r="E62" i="71"/>
  <c r="AA60" i="71"/>
  <c r="Z60" i="71"/>
  <c r="Y60" i="71"/>
  <c r="X60" i="71"/>
  <c r="W60" i="71"/>
  <c r="V60" i="71"/>
  <c r="U60" i="71"/>
  <c r="T60" i="71"/>
  <c r="S60" i="71"/>
  <c r="R60" i="71"/>
  <c r="Q60" i="71"/>
  <c r="P60" i="71"/>
  <c r="O60" i="71"/>
  <c r="N60" i="71"/>
  <c r="M60" i="71"/>
  <c r="L60" i="71"/>
  <c r="K60" i="71"/>
  <c r="J60" i="71"/>
  <c r="I60" i="71"/>
  <c r="H60" i="71"/>
  <c r="G60" i="71"/>
  <c r="F60" i="71"/>
  <c r="E60" i="71"/>
  <c r="AA58" i="71"/>
  <c r="Z58" i="71"/>
  <c r="Y58" i="71"/>
  <c r="X58" i="71"/>
  <c r="W58" i="71"/>
  <c r="V58" i="71"/>
  <c r="U58" i="71"/>
  <c r="T58" i="71"/>
  <c r="S58" i="71"/>
  <c r="R58" i="71"/>
  <c r="Q58" i="71"/>
  <c r="P58" i="71"/>
  <c r="O58" i="71"/>
  <c r="N58" i="71"/>
  <c r="M58" i="71"/>
  <c r="L58" i="71"/>
  <c r="K58" i="71"/>
  <c r="J58" i="71"/>
  <c r="I58" i="71"/>
  <c r="H58" i="71"/>
  <c r="G58" i="71"/>
  <c r="F58" i="71"/>
  <c r="E58" i="71"/>
  <c r="AA56" i="71"/>
  <c r="Z56" i="71"/>
  <c r="Y56" i="71"/>
  <c r="X56" i="71"/>
  <c r="W56" i="71"/>
  <c r="V56" i="71"/>
  <c r="U56" i="71"/>
  <c r="T56" i="71"/>
  <c r="S56" i="71"/>
  <c r="R56" i="71"/>
  <c r="Q56" i="71"/>
  <c r="P56" i="71"/>
  <c r="O56" i="71"/>
  <c r="N56" i="71"/>
  <c r="M56" i="71"/>
  <c r="L56" i="71"/>
  <c r="K56" i="71"/>
  <c r="J56" i="71"/>
  <c r="I56" i="71"/>
  <c r="H56" i="71"/>
  <c r="G56" i="71"/>
  <c r="F56" i="71"/>
  <c r="E56" i="71"/>
  <c r="AA54" i="71"/>
  <c r="Z54" i="71"/>
  <c r="Y54" i="71"/>
  <c r="X54" i="71"/>
  <c r="W54" i="71"/>
  <c r="V54" i="71"/>
  <c r="U54" i="71"/>
  <c r="T54" i="71"/>
  <c r="S54" i="71"/>
  <c r="R54" i="71"/>
  <c r="Q54" i="71"/>
  <c r="P54" i="71"/>
  <c r="O54" i="71"/>
  <c r="N54" i="71"/>
  <c r="M54" i="71"/>
  <c r="L54" i="71"/>
  <c r="K54" i="71"/>
  <c r="J54" i="71"/>
  <c r="I54" i="71"/>
  <c r="H54" i="71"/>
  <c r="G54" i="71"/>
  <c r="F54" i="71"/>
  <c r="E54" i="71"/>
  <c r="AA32" i="71"/>
  <c r="Z32" i="71"/>
  <c r="Y32" i="71"/>
  <c r="X32" i="71"/>
  <c r="W32" i="71"/>
  <c r="V32" i="71"/>
  <c r="U32" i="71"/>
  <c r="T32" i="71"/>
  <c r="S32" i="71"/>
  <c r="R32" i="71"/>
  <c r="Q32" i="71"/>
  <c r="AA31" i="71"/>
  <c r="Z31" i="71"/>
  <c r="Z48" i="71" s="1"/>
  <c r="Y31" i="71"/>
  <c r="X31" i="71"/>
  <c r="X49" i="71" s="1"/>
  <c r="W31" i="71"/>
  <c r="V31" i="71"/>
  <c r="V50" i="71" s="1"/>
  <c r="U31" i="71"/>
  <c r="T31" i="71"/>
  <c r="T49" i="71" s="1"/>
  <c r="S31" i="71"/>
  <c r="R31" i="71"/>
  <c r="R52" i="71" s="1"/>
  <c r="Q31" i="71"/>
  <c r="P31" i="71"/>
  <c r="P49" i="71" s="1"/>
  <c r="O31" i="71"/>
  <c r="O52" i="71" s="1"/>
  <c r="N31" i="71"/>
  <c r="N48" i="71" s="1"/>
  <c r="M31" i="71"/>
  <c r="L31" i="71"/>
  <c r="L49" i="71" s="1"/>
  <c r="K31" i="71"/>
  <c r="J31" i="71"/>
  <c r="J48" i="71" s="1"/>
  <c r="I31" i="71"/>
  <c r="H31" i="71"/>
  <c r="H49" i="71" s="1"/>
  <c r="G31" i="71"/>
  <c r="F31" i="71"/>
  <c r="F50" i="71" s="1"/>
  <c r="E31" i="71"/>
  <c r="AA12" i="71"/>
  <c r="Z12" i="71"/>
  <c r="Y12" i="71"/>
  <c r="X12" i="71"/>
  <c r="W12" i="71"/>
  <c r="V12" i="71"/>
  <c r="U12" i="71"/>
  <c r="T12" i="71"/>
  <c r="S12" i="71"/>
  <c r="R12" i="71"/>
  <c r="Q12" i="71"/>
  <c r="P12" i="71"/>
  <c r="O12" i="71"/>
  <c r="N12" i="71"/>
  <c r="M12" i="71"/>
  <c r="L12" i="71"/>
  <c r="K12" i="71"/>
  <c r="J12" i="71"/>
  <c r="I12" i="71"/>
  <c r="H12" i="71"/>
  <c r="G12" i="71"/>
  <c r="F12" i="71"/>
  <c r="E12" i="71"/>
  <c r="AA5" i="71"/>
  <c r="Z5" i="71"/>
  <c r="Y5" i="71"/>
  <c r="X5" i="71"/>
  <c r="W5" i="71"/>
  <c r="V5" i="71"/>
  <c r="U5" i="71"/>
  <c r="T5" i="71"/>
  <c r="S5" i="71"/>
  <c r="R5" i="71"/>
  <c r="Q5" i="71"/>
  <c r="P5" i="71"/>
  <c r="O5" i="71"/>
  <c r="N5" i="71"/>
  <c r="M5" i="71"/>
  <c r="L5" i="71"/>
  <c r="K5" i="71"/>
  <c r="J5" i="71"/>
  <c r="I5" i="71"/>
  <c r="H5" i="71"/>
  <c r="G5" i="71"/>
  <c r="F5" i="71"/>
  <c r="E5" i="71"/>
  <c r="Z4" i="71"/>
  <c r="AA96" i="67"/>
  <c r="Z96" i="67"/>
  <c r="Y96" i="67"/>
  <c r="X96" i="67"/>
  <c r="W96" i="67"/>
  <c r="V96" i="67"/>
  <c r="U96" i="67"/>
  <c r="T96" i="67"/>
  <c r="S96" i="67"/>
  <c r="R96" i="67"/>
  <c r="Q96" i="67"/>
  <c r="P96" i="67"/>
  <c r="O96" i="67"/>
  <c r="N96" i="67"/>
  <c r="M96" i="67"/>
  <c r="L96" i="67"/>
  <c r="K96" i="67"/>
  <c r="J96" i="67"/>
  <c r="I96" i="67"/>
  <c r="H96" i="67"/>
  <c r="G96" i="67"/>
  <c r="F96" i="67"/>
  <c r="AA69" i="67"/>
  <c r="Z69" i="67"/>
  <c r="Y69" i="67"/>
  <c r="X69" i="67"/>
  <c r="W69" i="67"/>
  <c r="V69" i="67"/>
  <c r="U69" i="67"/>
  <c r="T69" i="67"/>
  <c r="S69" i="67"/>
  <c r="R69" i="67"/>
  <c r="Q69" i="67"/>
  <c r="P69" i="67"/>
  <c r="O69" i="67"/>
  <c r="N69" i="67"/>
  <c r="M69" i="67"/>
  <c r="L69" i="67"/>
  <c r="K69" i="67"/>
  <c r="J69" i="67"/>
  <c r="I69" i="67"/>
  <c r="H69" i="67"/>
  <c r="AA65" i="67"/>
  <c r="Z65" i="67"/>
  <c r="Y65" i="67"/>
  <c r="X65" i="67"/>
  <c r="W65" i="67"/>
  <c r="V65" i="67"/>
  <c r="U65" i="67"/>
  <c r="T65" i="67"/>
  <c r="S65" i="67"/>
  <c r="R65" i="67"/>
  <c r="Q65" i="67"/>
  <c r="P65" i="67"/>
  <c r="O65" i="67"/>
  <c r="N65" i="67"/>
  <c r="M65" i="67"/>
  <c r="L65" i="67"/>
  <c r="K65" i="67"/>
  <c r="J65" i="67"/>
  <c r="I65" i="67"/>
  <c r="H65" i="67"/>
  <c r="G65" i="67"/>
  <c r="AA62" i="67"/>
  <c r="Z62" i="67"/>
  <c r="Y62" i="67"/>
  <c r="X62" i="67"/>
  <c r="W62" i="67"/>
  <c r="V62" i="67"/>
  <c r="U62" i="67"/>
  <c r="T62" i="67"/>
  <c r="S62" i="67"/>
  <c r="R62" i="67"/>
  <c r="Q62" i="67"/>
  <c r="P62" i="67"/>
  <c r="O62" i="67"/>
  <c r="N62" i="67"/>
  <c r="M62" i="67"/>
  <c r="L62" i="67"/>
  <c r="K62" i="67"/>
  <c r="J62" i="67"/>
  <c r="I62" i="67"/>
  <c r="H62" i="67"/>
  <c r="G62" i="67"/>
  <c r="AA61" i="67"/>
  <c r="Z61" i="67"/>
  <c r="Y61" i="67"/>
  <c r="X61" i="67"/>
  <c r="W61" i="67"/>
  <c r="V61" i="67"/>
  <c r="U61" i="67"/>
  <c r="T61" i="67"/>
  <c r="S61" i="67"/>
  <c r="R61" i="67"/>
  <c r="Q61" i="67"/>
  <c r="P61" i="67"/>
  <c r="O61" i="67"/>
  <c r="N61" i="67"/>
  <c r="M61" i="67"/>
  <c r="L61" i="67"/>
  <c r="K61" i="67"/>
  <c r="J61" i="67"/>
  <c r="I61" i="67"/>
  <c r="H61" i="67"/>
  <c r="G61" i="67"/>
  <c r="AA58" i="67"/>
  <c r="Z58" i="67"/>
  <c r="Y58" i="67"/>
  <c r="X58" i="67"/>
  <c r="W58" i="67"/>
  <c r="V58" i="67"/>
  <c r="U58" i="67"/>
  <c r="T58" i="67"/>
  <c r="S58" i="67"/>
  <c r="R58" i="67"/>
  <c r="Q58" i="67"/>
  <c r="P58" i="67"/>
  <c r="O58" i="67"/>
  <c r="N58" i="67"/>
  <c r="L58" i="67"/>
  <c r="K58" i="67"/>
  <c r="J58" i="67"/>
  <c r="I58" i="67"/>
  <c r="H58" i="67"/>
  <c r="G58" i="67"/>
  <c r="AA39" i="67"/>
  <c r="Z39" i="67"/>
  <c r="Y39" i="67"/>
  <c r="X39" i="67"/>
  <c r="W39" i="67"/>
  <c r="V39" i="67"/>
  <c r="U39" i="67"/>
  <c r="T39" i="67"/>
  <c r="S39" i="67"/>
  <c r="R39" i="67"/>
  <c r="Q39" i="67"/>
  <c r="AA38" i="67"/>
  <c r="AA56" i="67" s="1"/>
  <c r="Z38" i="67"/>
  <c r="Y38" i="67"/>
  <c r="Y54" i="67" s="1"/>
  <c r="X38" i="67"/>
  <c r="W38" i="67"/>
  <c r="W56" i="67" s="1"/>
  <c r="V38" i="67"/>
  <c r="U38" i="67"/>
  <c r="U54" i="67" s="1"/>
  <c r="T38" i="67"/>
  <c r="S38" i="67"/>
  <c r="S56" i="67" s="1"/>
  <c r="R38" i="67"/>
  <c r="Q38" i="67"/>
  <c r="Q54" i="67" s="1"/>
  <c r="P38" i="67"/>
  <c r="P57" i="67" s="1"/>
  <c r="O38" i="67"/>
  <c r="O56" i="67" s="1"/>
  <c r="N38" i="67"/>
  <c r="N59" i="67" s="1"/>
  <c r="M38" i="67"/>
  <c r="M54" i="67" s="1"/>
  <c r="L38" i="67"/>
  <c r="L57" i="67" s="1"/>
  <c r="K38" i="67"/>
  <c r="K56" i="67" s="1"/>
  <c r="J38" i="67"/>
  <c r="J59" i="67" s="1"/>
  <c r="I38" i="67"/>
  <c r="I54" i="67" s="1"/>
  <c r="H38" i="67"/>
  <c r="H57" i="67" s="1"/>
  <c r="G38" i="67"/>
  <c r="G56" i="67" s="1"/>
  <c r="F38" i="67"/>
  <c r="E38" i="67"/>
  <c r="AA12" i="67"/>
  <c r="Z12" i="67"/>
  <c r="Y12" i="67"/>
  <c r="X12" i="67"/>
  <c r="W12" i="67"/>
  <c r="V12" i="67"/>
  <c r="U12" i="67"/>
  <c r="T12" i="67"/>
  <c r="S12" i="67"/>
  <c r="R12" i="67"/>
  <c r="Q12" i="67"/>
  <c r="P12" i="67"/>
  <c r="O12" i="67"/>
  <c r="N12" i="67"/>
  <c r="M12" i="67"/>
  <c r="L12" i="67"/>
  <c r="K12" i="67"/>
  <c r="J12" i="67"/>
  <c r="I12" i="67"/>
  <c r="H12" i="67"/>
  <c r="G12" i="67"/>
  <c r="AA5" i="67"/>
  <c r="Z5" i="67"/>
  <c r="Y5" i="67"/>
  <c r="Y4" i="67" s="1"/>
  <c r="X5" i="67"/>
  <c r="W5" i="67"/>
  <c r="V5" i="67"/>
  <c r="U5" i="67"/>
  <c r="T5" i="67"/>
  <c r="S5" i="67"/>
  <c r="R5" i="67"/>
  <c r="Q5" i="67"/>
  <c r="P5" i="67"/>
  <c r="O5" i="67"/>
  <c r="N5" i="67"/>
  <c r="M5" i="67"/>
  <c r="L5" i="67"/>
  <c r="K5" i="67"/>
  <c r="J5" i="67"/>
  <c r="I5" i="67"/>
  <c r="H5" i="67"/>
  <c r="G5" i="67"/>
  <c r="AA90" i="53"/>
  <c r="Z90" i="53"/>
  <c r="Y90" i="53"/>
  <c r="X90" i="53"/>
  <c r="W90" i="53"/>
  <c r="V90" i="53"/>
  <c r="U90" i="53"/>
  <c r="T90" i="53"/>
  <c r="S90" i="53"/>
  <c r="R90" i="53"/>
  <c r="Q90" i="53"/>
  <c r="P90" i="53"/>
  <c r="O90" i="53"/>
  <c r="N90" i="53"/>
  <c r="M90" i="53"/>
  <c r="L90" i="53"/>
  <c r="K90" i="53"/>
  <c r="J90" i="53"/>
  <c r="I90" i="53"/>
  <c r="K86" i="53"/>
  <c r="J86" i="53"/>
  <c r="I86" i="53"/>
  <c r="H86" i="53"/>
  <c r="K83" i="53"/>
  <c r="J83" i="53"/>
  <c r="I83" i="53"/>
  <c r="H83" i="53"/>
  <c r="AA65" i="53"/>
  <c r="Z65" i="53"/>
  <c r="Y65" i="53"/>
  <c r="X65" i="53"/>
  <c r="W65" i="53"/>
  <c r="V65" i="53"/>
  <c r="U65" i="53"/>
  <c r="T65" i="53"/>
  <c r="S65" i="53"/>
  <c r="R65" i="53"/>
  <c r="Q65" i="53"/>
  <c r="P65" i="53"/>
  <c r="O65" i="53"/>
  <c r="N65" i="53"/>
  <c r="M65" i="53"/>
  <c r="L65" i="53"/>
  <c r="AA63" i="53"/>
  <c r="Z63" i="53"/>
  <c r="Y63" i="53"/>
  <c r="X63" i="53"/>
  <c r="W63" i="53"/>
  <c r="V63" i="53"/>
  <c r="U63" i="53"/>
  <c r="T63" i="53"/>
  <c r="S63" i="53"/>
  <c r="R63" i="53"/>
  <c r="Q63" i="53"/>
  <c r="P63" i="53"/>
  <c r="O63" i="53"/>
  <c r="N63" i="53"/>
  <c r="M63" i="53"/>
  <c r="L63" i="53"/>
  <c r="AA61" i="53"/>
  <c r="Z61" i="53"/>
  <c r="Y61" i="53"/>
  <c r="X61" i="53"/>
  <c r="W61" i="53"/>
  <c r="V61" i="53"/>
  <c r="U61" i="53"/>
  <c r="T61" i="53"/>
  <c r="S61" i="53"/>
  <c r="R61" i="53"/>
  <c r="Q61" i="53"/>
  <c r="P61" i="53"/>
  <c r="O61" i="53"/>
  <c r="N61" i="53"/>
  <c r="M61" i="53"/>
  <c r="L61" i="53"/>
  <c r="AA59" i="53"/>
  <c r="Z59" i="53"/>
  <c r="Y59" i="53"/>
  <c r="X59" i="53"/>
  <c r="W59" i="53"/>
  <c r="V59" i="53"/>
  <c r="U59" i="53"/>
  <c r="T59" i="53"/>
  <c r="S59" i="53"/>
  <c r="R59" i="53"/>
  <c r="Q59" i="53"/>
  <c r="P59" i="53"/>
  <c r="O59" i="53"/>
  <c r="N59" i="53"/>
  <c r="M59" i="53"/>
  <c r="L59" i="53"/>
  <c r="AA58" i="53"/>
  <c r="Z58" i="53"/>
  <c r="Y58" i="53"/>
  <c r="X58" i="53"/>
  <c r="W58" i="53"/>
  <c r="V58" i="53"/>
  <c r="U58" i="53"/>
  <c r="T58" i="53"/>
  <c r="S58" i="53"/>
  <c r="R58" i="53"/>
  <c r="Q58" i="53"/>
  <c r="P58" i="53"/>
  <c r="O58" i="53"/>
  <c r="N58" i="53"/>
  <c r="M58" i="53"/>
  <c r="L58" i="53"/>
  <c r="AA57" i="53"/>
  <c r="Z57" i="53"/>
  <c r="Y57" i="53"/>
  <c r="X57" i="53"/>
  <c r="X56" i="53" s="1"/>
  <c r="W57" i="53"/>
  <c r="W56" i="53" s="1"/>
  <c r="V57" i="53"/>
  <c r="V56" i="53" s="1"/>
  <c r="U57" i="53"/>
  <c r="U56" i="53" s="1"/>
  <c r="T57" i="53"/>
  <c r="T56" i="53" s="1"/>
  <c r="S57" i="53"/>
  <c r="S56" i="53" s="1"/>
  <c r="R57" i="53"/>
  <c r="R56" i="53" s="1"/>
  <c r="Q57" i="53"/>
  <c r="Q56" i="53" s="1"/>
  <c r="P57" i="53"/>
  <c r="P56" i="53" s="1"/>
  <c r="O57" i="53"/>
  <c r="O56" i="53" s="1"/>
  <c r="N57" i="53"/>
  <c r="N56" i="53" s="1"/>
  <c r="M57" i="53"/>
  <c r="M56" i="53" s="1"/>
  <c r="L57" i="53"/>
  <c r="L56" i="53" s="1"/>
  <c r="AA56" i="53"/>
  <c r="Z56" i="53"/>
  <c r="Y56" i="53"/>
  <c r="AA54" i="53"/>
  <c r="Z54" i="53"/>
  <c r="Y54" i="53"/>
  <c r="X54" i="53"/>
  <c r="W54" i="53"/>
  <c r="V54" i="53"/>
  <c r="U54" i="53"/>
  <c r="T54" i="53"/>
  <c r="S54" i="53"/>
  <c r="R54" i="53"/>
  <c r="Q54" i="53"/>
  <c r="P54" i="53"/>
  <c r="O54" i="53"/>
  <c r="N54" i="53"/>
  <c r="M54" i="53"/>
  <c r="L54" i="53"/>
  <c r="AA30" i="53"/>
  <c r="Z30" i="53"/>
  <c r="Y30" i="53"/>
  <c r="X30" i="53"/>
  <c r="W30" i="53"/>
  <c r="V30" i="53"/>
  <c r="U30" i="53"/>
  <c r="T30" i="53"/>
  <c r="S30" i="53"/>
  <c r="R30" i="53"/>
  <c r="AA29" i="53"/>
  <c r="Z29" i="53"/>
  <c r="Y29" i="53"/>
  <c r="X29" i="53"/>
  <c r="W29" i="53"/>
  <c r="V29" i="53"/>
  <c r="U29" i="53"/>
  <c r="T29" i="53"/>
  <c r="S29" i="53"/>
  <c r="R29" i="53"/>
  <c r="Q29" i="53"/>
  <c r="P29" i="53"/>
  <c r="O29" i="53"/>
  <c r="N29" i="53"/>
  <c r="M29" i="53"/>
  <c r="L29" i="53"/>
  <c r="K29" i="53"/>
  <c r="J29" i="53"/>
  <c r="I29" i="53"/>
  <c r="H29" i="53"/>
  <c r="G29" i="53"/>
  <c r="F29" i="53"/>
  <c r="E29" i="53"/>
  <c r="AA12" i="53"/>
  <c r="Z12" i="53"/>
  <c r="Y12" i="53"/>
  <c r="X12" i="53"/>
  <c r="W12" i="53"/>
  <c r="V12" i="53"/>
  <c r="U12" i="53"/>
  <c r="T12" i="53"/>
  <c r="S12" i="53"/>
  <c r="R12" i="53"/>
  <c r="Q12" i="53"/>
  <c r="P12" i="53"/>
  <c r="O12" i="53"/>
  <c r="N12" i="53"/>
  <c r="M12" i="53"/>
  <c r="L12" i="53"/>
  <c r="AA5" i="53"/>
  <c r="Z5" i="53"/>
  <c r="Y5" i="53"/>
  <c r="X5" i="53"/>
  <c r="W5" i="53"/>
  <c r="V5" i="53"/>
  <c r="U5" i="53"/>
  <c r="T5" i="53"/>
  <c r="S5" i="53"/>
  <c r="R5" i="53"/>
  <c r="Q5" i="53"/>
  <c r="P5" i="53"/>
  <c r="P4" i="53" s="1"/>
  <c r="O5" i="53"/>
  <c r="O4" i="53" s="1"/>
  <c r="N5" i="53"/>
  <c r="N4" i="53" s="1"/>
  <c r="M5" i="53"/>
  <c r="L5" i="53"/>
  <c r="L4" i="53" s="1"/>
  <c r="AA4" i="53"/>
  <c r="Z4" i="53"/>
  <c r="Y4" i="53"/>
  <c r="X4" i="53"/>
  <c r="W4" i="53"/>
  <c r="V4" i="53"/>
  <c r="U4" i="53"/>
  <c r="T4" i="53"/>
  <c r="S4" i="53"/>
  <c r="R4" i="53"/>
  <c r="M4" i="53"/>
  <c r="AA96" i="51"/>
  <c r="Z96" i="51"/>
  <c r="Y96" i="51"/>
  <c r="X96" i="51"/>
  <c r="W96" i="51"/>
  <c r="V96" i="51"/>
  <c r="U96" i="51"/>
  <c r="T96" i="51"/>
  <c r="S96" i="51"/>
  <c r="R96" i="51"/>
  <c r="Q96" i="51"/>
  <c r="P96" i="51"/>
  <c r="O96" i="51"/>
  <c r="N96" i="51"/>
  <c r="M96" i="51"/>
  <c r="L96" i="51"/>
  <c r="K96" i="51"/>
  <c r="J96" i="51"/>
  <c r="I96" i="51"/>
  <c r="H96" i="51"/>
  <c r="G96" i="51"/>
  <c r="F96" i="51"/>
  <c r="K92" i="51"/>
  <c r="J92" i="51"/>
  <c r="I92" i="51"/>
  <c r="H92" i="51"/>
  <c r="G92" i="51"/>
  <c r="F92" i="51"/>
  <c r="E92" i="51"/>
  <c r="K89" i="51"/>
  <c r="J89" i="51"/>
  <c r="I89" i="51"/>
  <c r="H89" i="51"/>
  <c r="G89" i="51"/>
  <c r="F89" i="51"/>
  <c r="E89" i="51"/>
  <c r="AA71" i="51"/>
  <c r="Z71" i="51"/>
  <c r="Y71" i="51"/>
  <c r="X71" i="51"/>
  <c r="W71" i="51"/>
  <c r="V71" i="51"/>
  <c r="U71" i="51"/>
  <c r="T71" i="51"/>
  <c r="S71" i="51"/>
  <c r="R71" i="51"/>
  <c r="P71" i="51"/>
  <c r="O71" i="51"/>
  <c r="N71" i="51"/>
  <c r="M71" i="51"/>
  <c r="L71" i="51"/>
  <c r="AA69" i="51"/>
  <c r="Z69" i="51"/>
  <c r="Y69" i="51"/>
  <c r="X69" i="51"/>
  <c r="W69" i="51"/>
  <c r="V69" i="51"/>
  <c r="U69" i="51"/>
  <c r="T69" i="51"/>
  <c r="S69" i="51"/>
  <c r="R69" i="51"/>
  <c r="P69" i="51"/>
  <c r="O69" i="51"/>
  <c r="N69" i="51"/>
  <c r="M69" i="51"/>
  <c r="L69" i="51"/>
  <c r="AA67" i="51"/>
  <c r="Z67" i="51"/>
  <c r="Y67" i="51"/>
  <c r="X67" i="51"/>
  <c r="W67" i="51"/>
  <c r="V67" i="51"/>
  <c r="U67" i="51"/>
  <c r="T67" i="51"/>
  <c r="S67" i="51"/>
  <c r="R67" i="51"/>
  <c r="P67" i="51"/>
  <c r="O67" i="51"/>
  <c r="N67" i="51"/>
  <c r="M67" i="51"/>
  <c r="L67" i="51"/>
  <c r="AA65" i="51"/>
  <c r="Z65" i="51"/>
  <c r="Y65" i="51"/>
  <c r="X65" i="51"/>
  <c r="W65" i="51"/>
  <c r="V65" i="51"/>
  <c r="U65" i="51"/>
  <c r="T65" i="51"/>
  <c r="S65" i="51"/>
  <c r="R65" i="51"/>
  <c r="P65" i="51"/>
  <c r="O65" i="51"/>
  <c r="N65" i="51"/>
  <c r="M65" i="51"/>
  <c r="L65" i="51"/>
  <c r="AA64" i="51"/>
  <c r="Z64" i="51"/>
  <c r="Y64" i="51"/>
  <c r="X64" i="51"/>
  <c r="W64" i="51"/>
  <c r="V64" i="51"/>
  <c r="U64" i="51"/>
  <c r="T64" i="51"/>
  <c r="S64" i="51"/>
  <c r="R64" i="51"/>
  <c r="P64" i="51"/>
  <c r="O64" i="51"/>
  <c r="N64" i="51"/>
  <c r="M64" i="51"/>
  <c r="L64" i="51"/>
  <c r="AA63" i="51"/>
  <c r="AA62" i="51" s="1"/>
  <c r="Z63" i="51"/>
  <c r="Y63" i="51"/>
  <c r="X63" i="51"/>
  <c r="X62" i="51" s="1"/>
  <c r="W63" i="51"/>
  <c r="W62" i="51" s="1"/>
  <c r="V63" i="51"/>
  <c r="U63" i="51"/>
  <c r="T63" i="51"/>
  <c r="T62" i="51" s="1"/>
  <c r="S63" i="51"/>
  <c r="S62" i="51" s="1"/>
  <c r="R63" i="51"/>
  <c r="P63" i="51"/>
  <c r="O63" i="51"/>
  <c r="O62" i="51" s="1"/>
  <c r="N63" i="51"/>
  <c r="N62" i="51" s="1"/>
  <c r="M63" i="51"/>
  <c r="M62" i="51" s="1"/>
  <c r="L63" i="51"/>
  <c r="AA60" i="51"/>
  <c r="Z60" i="51"/>
  <c r="Y60" i="51"/>
  <c r="X60" i="51"/>
  <c r="W60" i="51"/>
  <c r="V60" i="51"/>
  <c r="U60" i="51"/>
  <c r="T60" i="51"/>
  <c r="S60" i="51"/>
  <c r="R60" i="51"/>
  <c r="P60" i="51"/>
  <c r="O60" i="51"/>
  <c r="N60" i="51"/>
  <c r="M60" i="51"/>
  <c r="L60" i="51"/>
  <c r="AA59" i="51"/>
  <c r="Z59" i="51"/>
  <c r="Y59" i="51"/>
  <c r="X59" i="51"/>
  <c r="W59" i="51"/>
  <c r="V59" i="51"/>
  <c r="U59" i="51"/>
  <c r="T59" i="51"/>
  <c r="S59" i="51"/>
  <c r="R59" i="51"/>
  <c r="P59" i="51"/>
  <c r="O59" i="51"/>
  <c r="N59" i="51"/>
  <c r="M59" i="51"/>
  <c r="L59" i="51"/>
  <c r="AA36" i="51"/>
  <c r="Z36" i="51"/>
  <c r="Y36" i="51"/>
  <c r="X36" i="51"/>
  <c r="W36" i="51"/>
  <c r="V36" i="51"/>
  <c r="U36" i="51"/>
  <c r="T36" i="51"/>
  <c r="S36" i="51"/>
  <c r="R36" i="51"/>
  <c r="AA35" i="51"/>
  <c r="AA56" i="51" s="1"/>
  <c r="Z35" i="51"/>
  <c r="Z57" i="51" s="1"/>
  <c r="Y35" i="51"/>
  <c r="Y57" i="51" s="1"/>
  <c r="X35" i="51"/>
  <c r="X57" i="51" s="1"/>
  <c r="W35" i="51"/>
  <c r="W57" i="51" s="1"/>
  <c r="V35" i="51"/>
  <c r="V61" i="51" s="1"/>
  <c r="U35" i="51"/>
  <c r="U61" i="51" s="1"/>
  <c r="T35" i="51"/>
  <c r="T57" i="51" s="1"/>
  <c r="S35" i="51"/>
  <c r="S57" i="51" s="1"/>
  <c r="R35" i="51"/>
  <c r="R57" i="51" s="1"/>
  <c r="Q35" i="51"/>
  <c r="P35" i="51"/>
  <c r="P57" i="51" s="1"/>
  <c r="O35" i="51"/>
  <c r="O56" i="51" s="1"/>
  <c r="N35" i="51"/>
  <c r="N61" i="51" s="1"/>
  <c r="M35" i="51"/>
  <c r="M61" i="51" s="1"/>
  <c r="L35" i="51"/>
  <c r="L61" i="51" s="1"/>
  <c r="K35" i="51"/>
  <c r="J35" i="51"/>
  <c r="I35" i="51"/>
  <c r="H35" i="51"/>
  <c r="G35" i="51"/>
  <c r="F35" i="51"/>
  <c r="E35" i="51"/>
  <c r="AA12" i="51"/>
  <c r="Z12" i="51"/>
  <c r="Y12" i="51"/>
  <c r="X12" i="51"/>
  <c r="W12" i="51"/>
  <c r="V12" i="51"/>
  <c r="U12" i="51"/>
  <c r="T12" i="51"/>
  <c r="S12" i="51"/>
  <c r="R12" i="51"/>
  <c r="Q12" i="51"/>
  <c r="P12" i="51"/>
  <c r="O12" i="51"/>
  <c r="N12" i="51"/>
  <c r="M12" i="51"/>
  <c r="L12" i="51"/>
  <c r="AA5" i="51"/>
  <c r="Z5" i="51"/>
  <c r="Y5" i="51"/>
  <c r="X5" i="51"/>
  <c r="W5" i="51"/>
  <c r="V5" i="51"/>
  <c r="U5" i="51"/>
  <c r="T5" i="51"/>
  <c r="T4" i="51" s="1"/>
  <c r="S5" i="51"/>
  <c r="R5" i="51"/>
  <c r="Q5" i="51"/>
  <c r="P5" i="51"/>
  <c r="O5" i="51"/>
  <c r="N5" i="51"/>
  <c r="M5" i="51"/>
  <c r="L5" i="51"/>
  <c r="AA4" i="51"/>
  <c r="Z4" i="51"/>
  <c r="Y4" i="51"/>
  <c r="X4" i="51"/>
  <c r="W4" i="51"/>
  <c r="V4" i="51"/>
  <c r="U4" i="51"/>
  <c r="Q4" i="51"/>
  <c r="P4" i="51"/>
  <c r="M4" i="51"/>
  <c r="L4" i="51"/>
  <c r="E85" i="49"/>
  <c r="AA84" i="49"/>
  <c r="Z84" i="49"/>
  <c r="Y84" i="49"/>
  <c r="X84" i="49"/>
  <c r="W84" i="49"/>
  <c r="V84" i="49"/>
  <c r="U84" i="49"/>
  <c r="T84" i="49"/>
  <c r="S84" i="49"/>
  <c r="R84" i="49"/>
  <c r="Q84" i="49"/>
  <c r="P84" i="49"/>
  <c r="O84" i="49"/>
  <c r="N84" i="49"/>
  <c r="M84" i="49"/>
  <c r="L84" i="49"/>
  <c r="K84" i="49"/>
  <c r="J84" i="49"/>
  <c r="I84" i="49"/>
  <c r="H84" i="49"/>
  <c r="G84" i="49"/>
  <c r="F84" i="49"/>
  <c r="K80" i="49"/>
  <c r="J80" i="49"/>
  <c r="I80" i="49"/>
  <c r="H80" i="49"/>
  <c r="G80" i="49"/>
  <c r="F80" i="49"/>
  <c r="E80" i="49"/>
  <c r="K77" i="49"/>
  <c r="J77" i="49"/>
  <c r="I77" i="49"/>
  <c r="H77" i="49"/>
  <c r="G77" i="49"/>
  <c r="F77" i="49"/>
  <c r="E77" i="49"/>
  <c r="AA65" i="49"/>
  <c r="Z65" i="49"/>
  <c r="Y65" i="49"/>
  <c r="X65" i="49"/>
  <c r="W65" i="49"/>
  <c r="V65" i="49"/>
  <c r="U65" i="49"/>
  <c r="T65" i="49"/>
  <c r="S65" i="49"/>
  <c r="R65" i="49"/>
  <c r="Q65" i="49"/>
  <c r="P65" i="49"/>
  <c r="O65" i="49"/>
  <c r="N65" i="49"/>
  <c r="M65" i="49"/>
  <c r="L65" i="49"/>
  <c r="AA63" i="49"/>
  <c r="Z63" i="49"/>
  <c r="Y63" i="49"/>
  <c r="X63" i="49"/>
  <c r="W63" i="49"/>
  <c r="V63" i="49"/>
  <c r="U63" i="49"/>
  <c r="T63" i="49"/>
  <c r="S63" i="49"/>
  <c r="R63" i="49"/>
  <c r="Q63" i="49"/>
  <c r="P63" i="49"/>
  <c r="O63" i="49"/>
  <c r="N63" i="49"/>
  <c r="M63" i="49"/>
  <c r="L63" i="49"/>
  <c r="AA61" i="49"/>
  <c r="Z61" i="49"/>
  <c r="Y61" i="49"/>
  <c r="X61" i="49"/>
  <c r="W61" i="49"/>
  <c r="V61" i="49"/>
  <c r="U61" i="49"/>
  <c r="T61" i="49"/>
  <c r="S61" i="49"/>
  <c r="R61" i="49"/>
  <c r="Q61" i="49"/>
  <c r="P61" i="49"/>
  <c r="O61" i="49"/>
  <c r="N61" i="49"/>
  <c r="M61" i="49"/>
  <c r="L61" i="49"/>
  <c r="AA59" i="49"/>
  <c r="Z59" i="49"/>
  <c r="Y59" i="49"/>
  <c r="X59" i="49"/>
  <c r="W59" i="49"/>
  <c r="V59" i="49"/>
  <c r="U59" i="49"/>
  <c r="T59" i="49"/>
  <c r="S59" i="49"/>
  <c r="R59" i="49"/>
  <c r="Q59" i="49"/>
  <c r="P59" i="49"/>
  <c r="O59" i="49"/>
  <c r="N59" i="49"/>
  <c r="M59" i="49"/>
  <c r="L59" i="49"/>
  <c r="AA58" i="49"/>
  <c r="Z58" i="49"/>
  <c r="Y58" i="49"/>
  <c r="X58" i="49"/>
  <c r="W58" i="49"/>
  <c r="V58" i="49"/>
  <c r="U58" i="49"/>
  <c r="T58" i="49"/>
  <c r="S58" i="49"/>
  <c r="R58" i="49"/>
  <c r="Q58" i="49"/>
  <c r="P58" i="49"/>
  <c r="O58" i="49"/>
  <c r="N58" i="49"/>
  <c r="M58" i="49"/>
  <c r="L58" i="49"/>
  <c r="AA57" i="49"/>
  <c r="AA56" i="49" s="1"/>
  <c r="Z57" i="49"/>
  <c r="Z56" i="49" s="1"/>
  <c r="Y57" i="49"/>
  <c r="Y56" i="49" s="1"/>
  <c r="X57" i="49"/>
  <c r="X56" i="49" s="1"/>
  <c r="W57" i="49"/>
  <c r="W56" i="49" s="1"/>
  <c r="V57" i="49"/>
  <c r="V56" i="49" s="1"/>
  <c r="U57" i="49"/>
  <c r="U56" i="49" s="1"/>
  <c r="T57" i="49"/>
  <c r="T56" i="49" s="1"/>
  <c r="S57" i="49"/>
  <c r="S56" i="49" s="1"/>
  <c r="R57" i="49"/>
  <c r="R56" i="49" s="1"/>
  <c r="Q57" i="49"/>
  <c r="Q56" i="49" s="1"/>
  <c r="P57" i="49"/>
  <c r="P56" i="49" s="1"/>
  <c r="O57" i="49"/>
  <c r="O56" i="49" s="1"/>
  <c r="N57" i="49"/>
  <c r="N56" i="49" s="1"/>
  <c r="M57" i="49"/>
  <c r="M56" i="49" s="1"/>
  <c r="L57" i="49"/>
  <c r="L56" i="49" s="1"/>
  <c r="AA54" i="49"/>
  <c r="Z54" i="49"/>
  <c r="Y54" i="49"/>
  <c r="X54" i="49"/>
  <c r="W54" i="49"/>
  <c r="V54" i="49"/>
  <c r="U54" i="49"/>
  <c r="T54" i="49"/>
  <c r="S54" i="49"/>
  <c r="R54" i="49"/>
  <c r="Q54" i="49"/>
  <c r="P54" i="49"/>
  <c r="O54" i="49"/>
  <c r="N54" i="49"/>
  <c r="M54" i="49"/>
  <c r="L54" i="49"/>
  <c r="AA53" i="49"/>
  <c r="Z53" i="49"/>
  <c r="Y53" i="49"/>
  <c r="X53" i="49"/>
  <c r="W53" i="49"/>
  <c r="V53" i="49"/>
  <c r="U53" i="49"/>
  <c r="T53" i="49"/>
  <c r="S53" i="49"/>
  <c r="R53" i="49"/>
  <c r="Q53" i="49"/>
  <c r="P53" i="49"/>
  <c r="O53" i="49"/>
  <c r="N53" i="49"/>
  <c r="M53" i="49"/>
  <c r="L53" i="49"/>
  <c r="AA30" i="49"/>
  <c r="Z30" i="49"/>
  <c r="Y30" i="49"/>
  <c r="X30" i="49"/>
  <c r="W30" i="49"/>
  <c r="V30" i="49"/>
  <c r="U30" i="49"/>
  <c r="T30" i="49"/>
  <c r="S30" i="49"/>
  <c r="R30" i="49"/>
  <c r="AA29" i="49"/>
  <c r="Z29" i="49"/>
  <c r="Z50" i="49" s="1"/>
  <c r="Y29" i="49"/>
  <c r="Y51" i="49" s="1"/>
  <c r="X29" i="49"/>
  <c r="X51" i="49" s="1"/>
  <c r="W29" i="49"/>
  <c r="V29" i="49"/>
  <c r="V51" i="49" s="1"/>
  <c r="U29" i="49"/>
  <c r="U51" i="49" s="1"/>
  <c r="T29" i="49"/>
  <c r="T51" i="49" s="1"/>
  <c r="S29" i="49"/>
  <c r="R29" i="49"/>
  <c r="R51" i="49" s="1"/>
  <c r="Q55" i="49"/>
  <c r="P29" i="49"/>
  <c r="P50" i="49" s="1"/>
  <c r="O29" i="49"/>
  <c r="O51" i="49" s="1"/>
  <c r="N29" i="49"/>
  <c r="N51" i="49" s="1"/>
  <c r="M29" i="49"/>
  <c r="M55" i="49" s="1"/>
  <c r="L29" i="49"/>
  <c r="L55" i="49" s="1"/>
  <c r="K29" i="49"/>
  <c r="J29" i="49"/>
  <c r="I29" i="49"/>
  <c r="H29" i="49"/>
  <c r="G29" i="49"/>
  <c r="F29" i="49"/>
  <c r="AA5" i="49"/>
  <c r="Z5" i="49"/>
  <c r="Y5" i="49"/>
  <c r="Y4" i="49" s="1"/>
  <c r="X5" i="49"/>
  <c r="X4" i="49" s="1"/>
  <c r="X23" i="49" s="1"/>
  <c r="W5" i="49"/>
  <c r="W4" i="49" s="1"/>
  <c r="W23" i="49" s="1"/>
  <c r="V5" i="49"/>
  <c r="V4" i="49" s="1"/>
  <c r="V23" i="49" s="1"/>
  <c r="U5" i="49"/>
  <c r="U4" i="49" s="1"/>
  <c r="T5" i="49"/>
  <c r="T4" i="49" s="1"/>
  <c r="T23" i="49" s="1"/>
  <c r="S5" i="49"/>
  <c r="S4" i="49" s="1"/>
  <c r="S23" i="49" s="1"/>
  <c r="R5" i="49"/>
  <c r="R4" i="49" s="1"/>
  <c r="R23" i="49" s="1"/>
  <c r="Q5" i="49"/>
  <c r="Q4" i="49" s="1"/>
  <c r="P5" i="49"/>
  <c r="P4" i="49" s="1"/>
  <c r="P23" i="49" s="1"/>
  <c r="O5" i="49"/>
  <c r="O4" i="49" s="1"/>
  <c r="O23" i="49" s="1"/>
  <c r="N5" i="49"/>
  <c r="N4" i="49" s="1"/>
  <c r="N23" i="49" s="1"/>
  <c r="M5" i="49"/>
  <c r="M4" i="49" s="1"/>
  <c r="L5" i="49"/>
  <c r="L4" i="49" s="1"/>
  <c r="L23" i="49" s="1"/>
  <c r="AA4" i="49"/>
  <c r="AA23" i="49" s="1"/>
  <c r="Z4" i="49"/>
  <c r="Z23" i="49" s="1"/>
  <c r="N4" i="51" l="1"/>
  <c r="O4" i="51"/>
  <c r="R4" i="51"/>
  <c r="S4" i="51"/>
  <c r="G50" i="53"/>
  <c r="G51" i="53"/>
  <c r="G52" i="53"/>
  <c r="G55" i="53"/>
  <c r="R62" i="51"/>
  <c r="V62" i="51"/>
  <c r="Z62" i="51"/>
  <c r="W76" i="73"/>
  <c r="G76" i="73"/>
  <c r="W26" i="73"/>
  <c r="O24" i="73"/>
  <c r="O27" i="73" s="1"/>
  <c r="G26" i="73"/>
  <c r="AA24" i="73"/>
  <c r="AA27" i="73" s="1"/>
  <c r="F4" i="71"/>
  <c r="R50" i="53"/>
  <c r="R51" i="53"/>
  <c r="R52" i="53"/>
  <c r="K50" i="53"/>
  <c r="K51" i="53"/>
  <c r="K52" i="53"/>
  <c r="O50" i="53"/>
  <c r="O51" i="53"/>
  <c r="O52" i="53"/>
  <c r="S50" i="53"/>
  <c r="S51" i="53"/>
  <c r="S52" i="53"/>
  <c r="W50" i="53"/>
  <c r="W51" i="53"/>
  <c r="W52" i="53"/>
  <c r="AA50" i="53"/>
  <c r="AA52" i="53"/>
  <c r="AA51" i="53"/>
  <c r="N52" i="53"/>
  <c r="N50" i="53"/>
  <c r="N51" i="53"/>
  <c r="Z51" i="53"/>
  <c r="Z50" i="53"/>
  <c r="Z52" i="53"/>
  <c r="H50" i="53"/>
  <c r="H51" i="53"/>
  <c r="H52" i="53"/>
  <c r="L50" i="53"/>
  <c r="L51" i="53"/>
  <c r="L52" i="53"/>
  <c r="P50" i="53"/>
  <c r="P51" i="53"/>
  <c r="P52" i="53"/>
  <c r="T50" i="53"/>
  <c r="T51" i="53"/>
  <c r="T52" i="53"/>
  <c r="X50" i="53"/>
  <c r="X51" i="53"/>
  <c r="X52" i="53"/>
  <c r="J50" i="53"/>
  <c r="J51" i="53"/>
  <c r="J52" i="53"/>
  <c r="V52" i="53"/>
  <c r="V50" i="53"/>
  <c r="V51" i="53"/>
  <c r="I50" i="53"/>
  <c r="I51" i="53"/>
  <c r="I52" i="53"/>
  <c r="M50" i="53"/>
  <c r="M51" i="53"/>
  <c r="M52" i="53"/>
  <c r="Q50" i="53"/>
  <c r="Q51" i="53"/>
  <c r="Q52" i="53"/>
  <c r="U50" i="53"/>
  <c r="U51" i="53"/>
  <c r="U52" i="53"/>
  <c r="Y50" i="53"/>
  <c r="Y51" i="53"/>
  <c r="Y52" i="53"/>
  <c r="K79" i="53"/>
  <c r="I79" i="53"/>
  <c r="H79" i="53"/>
  <c r="W60" i="67"/>
  <c r="L62" i="51"/>
  <c r="P62" i="51"/>
  <c r="U62" i="51"/>
  <c r="Y62" i="51"/>
  <c r="X23" i="73"/>
  <c r="X24" i="73" s="1"/>
  <c r="X27" i="73" s="1"/>
  <c r="O76" i="73"/>
  <c r="T23" i="73"/>
  <c r="T24" i="73" s="1"/>
  <c r="T27" i="73" s="1"/>
  <c r="J23" i="73"/>
  <c r="J26" i="73" s="1"/>
  <c r="H4" i="71"/>
  <c r="H23" i="71" s="1"/>
  <c r="H26" i="71" s="1"/>
  <c r="T4" i="71"/>
  <c r="T23" i="71" s="1"/>
  <c r="T24" i="71" s="1"/>
  <c r="T27" i="71" s="1"/>
  <c r="U4" i="71"/>
  <c r="U23" i="71" s="1"/>
  <c r="U24" i="71" s="1"/>
  <c r="U27" i="71" s="1"/>
  <c r="Q23" i="49"/>
  <c r="U23" i="49"/>
  <c r="M23" i="49"/>
  <c r="Y23" i="49"/>
  <c r="T57" i="67"/>
  <c r="X57" i="67"/>
  <c r="P4" i="71"/>
  <c r="P23" i="71" s="1"/>
  <c r="P24" i="71" s="1"/>
  <c r="P27" i="71" s="1"/>
  <c r="E4" i="71"/>
  <c r="E23" i="71" s="1"/>
  <c r="E26" i="71" s="1"/>
  <c r="I4" i="71"/>
  <c r="M4" i="71"/>
  <c r="M23" i="71" s="1"/>
  <c r="M24" i="71" s="1"/>
  <c r="M27" i="71" s="1"/>
  <c r="Q4" i="71"/>
  <c r="Q23" i="71" s="1"/>
  <c r="Q26" i="71" s="1"/>
  <c r="Y4" i="71"/>
  <c r="Y23" i="71" s="1"/>
  <c r="S52" i="71"/>
  <c r="W52" i="71"/>
  <c r="AA52" i="71"/>
  <c r="S76" i="73"/>
  <c r="N23" i="73"/>
  <c r="N24" i="73" s="1"/>
  <c r="AA76" i="73"/>
  <c r="Q58" i="51"/>
  <c r="Q56" i="51"/>
  <c r="Q57" i="51"/>
  <c r="Q61" i="51"/>
  <c r="R59" i="67"/>
  <c r="V59" i="67"/>
  <c r="Z59" i="67"/>
  <c r="H4" i="67"/>
  <c r="L4" i="67"/>
  <c r="P4" i="67"/>
  <c r="T4" i="67"/>
  <c r="X4" i="67"/>
  <c r="Q4" i="53"/>
  <c r="Q23" i="53" s="1"/>
  <c r="S55" i="49"/>
  <c r="W51" i="49"/>
  <c r="AA50" i="49"/>
  <c r="E85" i="51"/>
  <c r="I85" i="51"/>
  <c r="G85" i="51"/>
  <c r="K85" i="51"/>
  <c r="F85" i="51"/>
  <c r="J85" i="51"/>
  <c r="H85" i="51"/>
  <c r="J79" i="53"/>
  <c r="F73" i="49"/>
  <c r="J73" i="49"/>
  <c r="G73" i="49"/>
  <c r="K73" i="49"/>
  <c r="E73" i="49"/>
  <c r="I73" i="49"/>
  <c r="J60" i="67"/>
  <c r="N60" i="67"/>
  <c r="R60" i="67"/>
  <c r="V60" i="67"/>
  <c r="Z60" i="67"/>
  <c r="AA60" i="67"/>
  <c r="H73" i="49"/>
  <c r="K60" i="67"/>
  <c r="O60" i="67"/>
  <c r="G60" i="67"/>
  <c r="S60" i="67"/>
  <c r="K55" i="53"/>
  <c r="J55" i="53"/>
  <c r="H55" i="53"/>
  <c r="I55" i="53"/>
  <c r="G58" i="51"/>
  <c r="G57" i="51"/>
  <c r="G61" i="51"/>
  <c r="G56" i="51"/>
  <c r="K58" i="51"/>
  <c r="K57" i="51"/>
  <c r="K56" i="51"/>
  <c r="K61" i="51"/>
  <c r="H57" i="51"/>
  <c r="H56" i="51"/>
  <c r="H58" i="51"/>
  <c r="H61" i="51"/>
  <c r="E56" i="51"/>
  <c r="E58" i="51"/>
  <c r="E57" i="51"/>
  <c r="E61" i="51"/>
  <c r="I56" i="51"/>
  <c r="I57" i="51"/>
  <c r="I61" i="51"/>
  <c r="I58" i="51"/>
  <c r="F57" i="51"/>
  <c r="F61" i="51"/>
  <c r="F56" i="51"/>
  <c r="F58" i="51"/>
  <c r="J57" i="51"/>
  <c r="J61" i="51"/>
  <c r="J56" i="51"/>
  <c r="J58" i="51"/>
  <c r="F50" i="49"/>
  <c r="F55" i="49"/>
  <c r="F51" i="49"/>
  <c r="F52" i="49"/>
  <c r="J50" i="49"/>
  <c r="J55" i="49"/>
  <c r="J51" i="49"/>
  <c r="J52" i="49"/>
  <c r="G50" i="49"/>
  <c r="G55" i="49"/>
  <c r="G51" i="49"/>
  <c r="G52" i="49"/>
  <c r="K50" i="49"/>
  <c r="K55" i="49"/>
  <c r="K51" i="49"/>
  <c r="K52" i="49"/>
  <c r="H55" i="49"/>
  <c r="H51" i="49"/>
  <c r="H52" i="49"/>
  <c r="H50" i="49"/>
  <c r="I52" i="49"/>
  <c r="I50" i="49"/>
  <c r="I55" i="49"/>
  <c r="I51" i="49"/>
  <c r="L4" i="71"/>
  <c r="L23" i="71" s="1"/>
  <c r="L26" i="71" s="1"/>
  <c r="X4" i="71"/>
  <c r="X23" i="71" s="1"/>
  <c r="X26" i="71" s="1"/>
  <c r="J4" i="71"/>
  <c r="J23" i="71" s="1"/>
  <c r="R4" i="71"/>
  <c r="V4" i="71"/>
  <c r="O57" i="51"/>
  <c r="AA57" i="51"/>
  <c r="I4" i="67"/>
  <c r="M4" i="67"/>
  <c r="M23" i="67" s="1"/>
  <c r="Q4" i="67"/>
  <c r="U4" i="67"/>
  <c r="J4" i="67"/>
  <c r="N4" i="67"/>
  <c r="R4" i="67"/>
  <c r="V4" i="67"/>
  <c r="Z4" i="67"/>
  <c r="H60" i="67"/>
  <c r="L60" i="67"/>
  <c r="P60" i="67"/>
  <c r="T60" i="67"/>
  <c r="X60" i="67"/>
  <c r="I60" i="67"/>
  <c r="M60" i="67"/>
  <c r="Q60" i="67"/>
  <c r="U60" i="67"/>
  <c r="Y60" i="67"/>
  <c r="L50" i="49"/>
  <c r="T50" i="49"/>
  <c r="L51" i="49"/>
  <c r="M52" i="49"/>
  <c r="W56" i="51"/>
  <c r="G4" i="67"/>
  <c r="G23" i="67" s="1"/>
  <c r="K4" i="67"/>
  <c r="O4" i="67"/>
  <c r="S4" i="67"/>
  <c r="W4" i="67"/>
  <c r="W23" i="67" s="1"/>
  <c r="AA4" i="67"/>
  <c r="M50" i="49"/>
  <c r="U50" i="49"/>
  <c r="M51" i="49"/>
  <c r="Y61" i="51"/>
  <c r="X50" i="49"/>
  <c r="P51" i="49"/>
  <c r="I23" i="67"/>
  <c r="Y23" i="67"/>
  <c r="Q50" i="49"/>
  <c r="Y50" i="49"/>
  <c r="Q51" i="49"/>
  <c r="S56" i="51"/>
  <c r="Y58" i="51"/>
  <c r="N4" i="71"/>
  <c r="N23" i="71" s="1"/>
  <c r="N46" i="73"/>
  <c r="N45" i="73" s="1"/>
  <c r="N64" i="73" s="1"/>
  <c r="L46" i="73"/>
  <c r="L45" i="73" s="1"/>
  <c r="L64" i="73" s="1"/>
  <c r="Z46" i="73"/>
  <c r="Z45" i="73" s="1"/>
  <c r="Z64" i="73" s="1"/>
  <c r="S46" i="73"/>
  <c r="S45" i="73" s="1"/>
  <c r="S64" i="73" s="1"/>
  <c r="S65" i="73" s="1"/>
  <c r="J46" i="73"/>
  <c r="J45" i="73" s="1"/>
  <c r="J64" i="73" s="1"/>
  <c r="J77" i="73" s="1"/>
  <c r="O46" i="73"/>
  <c r="O45" i="73" s="1"/>
  <c r="O64" i="73" s="1"/>
  <c r="O77" i="73" s="1"/>
  <c r="W46" i="73"/>
  <c r="W45" i="73" s="1"/>
  <c r="W64" i="73" s="1"/>
  <c r="W67" i="73" s="1"/>
  <c r="W80" i="73" s="1"/>
  <c r="K46" i="73"/>
  <c r="K45" i="73" s="1"/>
  <c r="K64" i="73" s="1"/>
  <c r="V46" i="73"/>
  <c r="V45" i="73" s="1"/>
  <c r="V64" i="73" s="1"/>
  <c r="Y46" i="73"/>
  <c r="Y45" i="73" s="1"/>
  <c r="Y64" i="73" s="1"/>
  <c r="I46" i="73"/>
  <c r="I45" i="73" s="1"/>
  <c r="I64" i="73" s="1"/>
  <c r="T46" i="73"/>
  <c r="T45" i="73" s="1"/>
  <c r="T64" i="73" s="1"/>
  <c r="H76" i="73"/>
  <c r="H24" i="73"/>
  <c r="H27" i="73" s="1"/>
  <c r="H26" i="73"/>
  <c r="Z76" i="73"/>
  <c r="Z24" i="73"/>
  <c r="Z27" i="73" s="1"/>
  <c r="Z26" i="73"/>
  <c r="R76" i="73"/>
  <c r="R24" i="73"/>
  <c r="R27" i="73" s="1"/>
  <c r="R26" i="73"/>
  <c r="Q24" i="73"/>
  <c r="Q27" i="73" s="1"/>
  <c r="Q26" i="73"/>
  <c r="G46" i="73"/>
  <c r="G45" i="73" s="1"/>
  <c r="G64" i="73" s="1"/>
  <c r="R46" i="73"/>
  <c r="R45" i="73" s="1"/>
  <c r="R64" i="73" s="1"/>
  <c r="U46" i="73"/>
  <c r="U45" i="73" s="1"/>
  <c r="U64" i="73" s="1"/>
  <c r="P46" i="73"/>
  <c r="P45" i="73" s="1"/>
  <c r="P64" i="73" s="1"/>
  <c r="S79" i="73"/>
  <c r="G79" i="73"/>
  <c r="G72" i="73" s="1"/>
  <c r="L26" i="73"/>
  <c r="L24" i="73"/>
  <c r="L27" i="73" s="1"/>
  <c r="V24" i="73"/>
  <c r="V27" i="73" s="1"/>
  <c r="V26" i="73"/>
  <c r="U24" i="73"/>
  <c r="U27" i="73" s="1"/>
  <c r="U26" i="73"/>
  <c r="AA79" i="73"/>
  <c r="AA46" i="73"/>
  <c r="AA45" i="73" s="1"/>
  <c r="AA64" i="73" s="1"/>
  <c r="Q46" i="73"/>
  <c r="Q45" i="73" s="1"/>
  <c r="Q64" i="73" s="1"/>
  <c r="W79" i="73"/>
  <c r="P24" i="73"/>
  <c r="P27" i="73" s="1"/>
  <c r="P26" i="73"/>
  <c r="O79" i="73"/>
  <c r="Y26" i="73"/>
  <c r="Y24" i="73"/>
  <c r="Y27" i="73" s="1"/>
  <c r="I24" i="73"/>
  <c r="I27" i="73" s="1"/>
  <c r="I26" i="73"/>
  <c r="M46" i="73"/>
  <c r="M45" i="73" s="1"/>
  <c r="M64" i="73" s="1"/>
  <c r="X46" i="73"/>
  <c r="X45" i="73" s="1"/>
  <c r="X64" i="73" s="1"/>
  <c r="H46" i="73"/>
  <c r="H45" i="73" s="1"/>
  <c r="H64" i="73" s="1"/>
  <c r="T26" i="73"/>
  <c r="K26" i="73"/>
  <c r="K24" i="73"/>
  <c r="K27" i="73" s="1"/>
  <c r="M24" i="73"/>
  <c r="M27" i="73" s="1"/>
  <c r="M26" i="73"/>
  <c r="J23" i="67"/>
  <c r="N23" i="67"/>
  <c r="R23" i="67"/>
  <c r="Z23" i="67"/>
  <c r="K23" i="67"/>
  <c r="O23" i="67"/>
  <c r="S23" i="67"/>
  <c r="AA23" i="67"/>
  <c r="I24" i="67"/>
  <c r="I27" i="67" s="1"/>
  <c r="I26" i="67"/>
  <c r="L23" i="67"/>
  <c r="P23" i="67"/>
  <c r="T23" i="67"/>
  <c r="J54" i="67"/>
  <c r="N54" i="67"/>
  <c r="R54" i="67"/>
  <c r="V54" i="67"/>
  <c r="Z54" i="67"/>
  <c r="G55" i="67"/>
  <c r="K55" i="67"/>
  <c r="O55" i="67"/>
  <c r="S55" i="67"/>
  <c r="W55" i="67"/>
  <c r="AA55" i="67"/>
  <c r="H56" i="67"/>
  <c r="L56" i="67"/>
  <c r="P56" i="67"/>
  <c r="T56" i="67"/>
  <c r="X56" i="67"/>
  <c r="I57" i="67"/>
  <c r="M57" i="67"/>
  <c r="Q57" i="67"/>
  <c r="U57" i="67"/>
  <c r="Y57" i="67"/>
  <c r="G59" i="67"/>
  <c r="K59" i="67"/>
  <c r="O59" i="67"/>
  <c r="S59" i="67"/>
  <c r="W59" i="67"/>
  <c r="AA59" i="67"/>
  <c r="G54" i="67"/>
  <c r="K54" i="67"/>
  <c r="O54" i="67"/>
  <c r="S54" i="67"/>
  <c r="W54" i="67"/>
  <c r="AA54" i="67"/>
  <c r="H55" i="67"/>
  <c r="L55" i="67"/>
  <c r="P55" i="67"/>
  <c r="T55" i="67"/>
  <c r="X55" i="67"/>
  <c r="I56" i="67"/>
  <c r="M56" i="67"/>
  <c r="Q56" i="67"/>
  <c r="U56" i="67"/>
  <c r="Y56" i="67"/>
  <c r="J57" i="67"/>
  <c r="N57" i="67"/>
  <c r="R57" i="67"/>
  <c r="V57" i="67"/>
  <c r="Z57" i="67"/>
  <c r="H59" i="67"/>
  <c r="L59" i="67"/>
  <c r="P59" i="67"/>
  <c r="T59" i="67"/>
  <c r="X59" i="67"/>
  <c r="H54" i="67"/>
  <c r="L54" i="67"/>
  <c r="P54" i="67"/>
  <c r="T54" i="67"/>
  <c r="X54" i="67"/>
  <c r="I55" i="67"/>
  <c r="M55" i="67"/>
  <c r="Q55" i="67"/>
  <c r="U55" i="67"/>
  <c r="Y55" i="67"/>
  <c r="J56" i="67"/>
  <c r="N56" i="67"/>
  <c r="R56" i="67"/>
  <c r="V56" i="67"/>
  <c r="Z56" i="67"/>
  <c r="G57" i="67"/>
  <c r="K57" i="67"/>
  <c r="O57" i="67"/>
  <c r="S57" i="67"/>
  <c r="W57" i="67"/>
  <c r="AA57" i="67"/>
  <c r="I59" i="67"/>
  <c r="M59" i="67"/>
  <c r="Q59" i="67"/>
  <c r="U59" i="67"/>
  <c r="Y59" i="67"/>
  <c r="J55" i="67"/>
  <c r="N55" i="67"/>
  <c r="R55" i="67"/>
  <c r="V55" i="67"/>
  <c r="Z55" i="67"/>
  <c r="P26" i="71"/>
  <c r="I23" i="71"/>
  <c r="G4" i="71"/>
  <c r="K4" i="71"/>
  <c r="O4" i="71"/>
  <c r="S4" i="71"/>
  <c r="W4" i="71"/>
  <c r="AA4" i="71"/>
  <c r="E50" i="71"/>
  <c r="E47" i="71"/>
  <c r="E48" i="71"/>
  <c r="E52" i="71"/>
  <c r="E49" i="71"/>
  <c r="I50" i="71"/>
  <c r="I47" i="71"/>
  <c r="I48" i="71"/>
  <c r="I52" i="71"/>
  <c r="I49" i="71"/>
  <c r="M50" i="71"/>
  <c r="M52" i="71"/>
  <c r="M49" i="71"/>
  <c r="M47" i="71"/>
  <c r="M48" i="71"/>
  <c r="Q50" i="71"/>
  <c r="Q47" i="71"/>
  <c r="Q52" i="71"/>
  <c r="Q49" i="71"/>
  <c r="Q48" i="71"/>
  <c r="U50" i="71"/>
  <c r="U47" i="71"/>
  <c r="U48" i="71"/>
  <c r="U52" i="71"/>
  <c r="U49" i="71"/>
  <c r="Y50" i="71"/>
  <c r="Y47" i="71"/>
  <c r="Y48" i="71"/>
  <c r="Y52" i="71"/>
  <c r="Y49" i="71"/>
  <c r="Z23" i="71"/>
  <c r="F23" i="71"/>
  <c r="G52" i="71"/>
  <c r="G49" i="71"/>
  <c r="G47" i="71"/>
  <c r="G50" i="71"/>
  <c r="G48" i="71"/>
  <c r="K52" i="71"/>
  <c r="K50" i="71"/>
  <c r="K49" i="71"/>
  <c r="K47" i="71"/>
  <c r="K48" i="71"/>
  <c r="F47" i="71"/>
  <c r="J47" i="71"/>
  <c r="N47" i="71"/>
  <c r="R47" i="71"/>
  <c r="V47" i="71"/>
  <c r="Z47" i="71"/>
  <c r="O48" i="71"/>
  <c r="S48" i="71"/>
  <c r="W48" i="71"/>
  <c r="AA48" i="71"/>
  <c r="N49" i="71"/>
  <c r="S49" i="71"/>
  <c r="L50" i="71"/>
  <c r="R50" i="71"/>
  <c r="W50" i="71"/>
  <c r="E51" i="71"/>
  <c r="K51" i="71"/>
  <c r="P51" i="71"/>
  <c r="U51" i="71"/>
  <c r="AA51" i="71"/>
  <c r="N52" i="71"/>
  <c r="T52" i="71"/>
  <c r="G55" i="71"/>
  <c r="G53" i="71" s="1"/>
  <c r="L55" i="71"/>
  <c r="L53" i="71" s="1"/>
  <c r="Q55" i="71"/>
  <c r="Q53" i="71" s="1"/>
  <c r="W55" i="71"/>
  <c r="W53" i="71" s="1"/>
  <c r="O47" i="71"/>
  <c r="S47" i="71"/>
  <c r="W47" i="71"/>
  <c r="AA47" i="71"/>
  <c r="H48" i="71"/>
  <c r="L48" i="71"/>
  <c r="P48" i="71"/>
  <c r="T48" i="71"/>
  <c r="X48" i="71"/>
  <c r="J49" i="71"/>
  <c r="O49" i="71"/>
  <c r="Z49" i="71"/>
  <c r="H50" i="71"/>
  <c r="N50" i="71"/>
  <c r="S50" i="71"/>
  <c r="X50" i="71"/>
  <c r="G51" i="71"/>
  <c r="L51" i="71"/>
  <c r="Q51" i="71"/>
  <c r="W51" i="71"/>
  <c r="J52" i="71"/>
  <c r="P52" i="71"/>
  <c r="Z52" i="71"/>
  <c r="H55" i="71"/>
  <c r="H53" i="71" s="1"/>
  <c r="M55" i="71"/>
  <c r="M53" i="71" s="1"/>
  <c r="S55" i="71"/>
  <c r="S53" i="71" s="1"/>
  <c r="X55" i="71"/>
  <c r="X53" i="71" s="1"/>
  <c r="F55" i="71"/>
  <c r="F53" i="71" s="1"/>
  <c r="F51" i="71"/>
  <c r="J55" i="71"/>
  <c r="J53" i="71" s="1"/>
  <c r="J51" i="71"/>
  <c r="N55" i="71"/>
  <c r="N53" i="71" s="1"/>
  <c r="N51" i="71"/>
  <c r="R55" i="71"/>
  <c r="R53" i="71" s="1"/>
  <c r="R51" i="71"/>
  <c r="V55" i="71"/>
  <c r="V53" i="71" s="1"/>
  <c r="V51" i="71"/>
  <c r="Z55" i="71"/>
  <c r="Z53" i="71" s="1"/>
  <c r="Z51" i="71"/>
  <c r="H47" i="71"/>
  <c r="L47" i="71"/>
  <c r="P47" i="71"/>
  <c r="T47" i="71"/>
  <c r="X47" i="71"/>
  <c r="F49" i="71"/>
  <c r="V49" i="71"/>
  <c r="AA49" i="71"/>
  <c r="J50" i="71"/>
  <c r="O50" i="71"/>
  <c r="T50" i="71"/>
  <c r="Z50" i="71"/>
  <c r="H51" i="71"/>
  <c r="M51" i="71"/>
  <c r="S51" i="71"/>
  <c r="X51" i="71"/>
  <c r="F52" i="71"/>
  <c r="L52" i="71"/>
  <c r="V52" i="71"/>
  <c r="I55" i="71"/>
  <c r="I53" i="71" s="1"/>
  <c r="O55" i="71"/>
  <c r="O53" i="71" s="1"/>
  <c r="T55" i="71"/>
  <c r="T53" i="71" s="1"/>
  <c r="Y55" i="71"/>
  <c r="Y53" i="71" s="1"/>
  <c r="F48" i="71"/>
  <c r="R48" i="71"/>
  <c r="V48" i="71"/>
  <c r="R49" i="71"/>
  <c r="W49" i="71"/>
  <c r="P50" i="71"/>
  <c r="AA50" i="71"/>
  <c r="I51" i="71"/>
  <c r="O51" i="71"/>
  <c r="T51" i="71"/>
  <c r="Y51" i="71"/>
  <c r="H52" i="71"/>
  <c r="X52" i="71"/>
  <c r="E55" i="71"/>
  <c r="E53" i="71" s="1"/>
  <c r="K55" i="71"/>
  <c r="K53" i="71" s="1"/>
  <c r="P55" i="71"/>
  <c r="P53" i="71" s="1"/>
  <c r="U55" i="71"/>
  <c r="U53" i="71" s="1"/>
  <c r="AA55" i="71"/>
  <c r="AA53" i="71" s="1"/>
  <c r="M23" i="53"/>
  <c r="U23" i="53"/>
  <c r="Y23" i="53"/>
  <c r="N55" i="53"/>
  <c r="R55" i="53"/>
  <c r="V55" i="53"/>
  <c r="Z55" i="53"/>
  <c r="N23" i="53"/>
  <c r="R23" i="53"/>
  <c r="V23" i="53"/>
  <c r="Z23" i="53"/>
  <c r="O55" i="53"/>
  <c r="S55" i="53"/>
  <c r="W55" i="53"/>
  <c r="AA55" i="53"/>
  <c r="O23" i="53"/>
  <c r="S23" i="53"/>
  <c r="W23" i="53"/>
  <c r="AA23" i="53"/>
  <c r="L55" i="53"/>
  <c r="P55" i="53"/>
  <c r="T55" i="53"/>
  <c r="X55" i="53"/>
  <c r="L23" i="53"/>
  <c r="P23" i="53"/>
  <c r="T23" i="53"/>
  <c r="X23" i="53"/>
  <c r="M55" i="53"/>
  <c r="Q55" i="53"/>
  <c r="U55" i="53"/>
  <c r="Y55" i="53"/>
  <c r="M23" i="51"/>
  <c r="Q23" i="51"/>
  <c r="U23" i="51"/>
  <c r="Y23" i="51"/>
  <c r="N23" i="51"/>
  <c r="R23" i="51"/>
  <c r="V23" i="51"/>
  <c r="Z23" i="51"/>
  <c r="O61" i="51"/>
  <c r="O58" i="51"/>
  <c r="S61" i="51"/>
  <c r="S58" i="51"/>
  <c r="W61" i="51"/>
  <c r="W58" i="51"/>
  <c r="AA61" i="51"/>
  <c r="AA58" i="51"/>
  <c r="L56" i="51"/>
  <c r="P56" i="51"/>
  <c r="T56" i="51"/>
  <c r="X56" i="51"/>
  <c r="L57" i="51"/>
  <c r="L58" i="51"/>
  <c r="R58" i="51"/>
  <c r="Z58" i="51"/>
  <c r="R61" i="51"/>
  <c r="Z61" i="51"/>
  <c r="O23" i="51"/>
  <c r="S23" i="51"/>
  <c r="W23" i="51"/>
  <c r="AA23" i="51"/>
  <c r="P61" i="51"/>
  <c r="P58" i="51"/>
  <c r="T61" i="51"/>
  <c r="T58" i="51"/>
  <c r="X61" i="51"/>
  <c r="X58" i="51"/>
  <c r="M56" i="51"/>
  <c r="U56" i="51"/>
  <c r="Y56" i="51"/>
  <c r="M57" i="51"/>
  <c r="U57" i="51"/>
  <c r="M58" i="51"/>
  <c r="U58" i="51"/>
  <c r="L23" i="51"/>
  <c r="P23" i="51"/>
  <c r="T23" i="51"/>
  <c r="X23" i="51"/>
  <c r="N56" i="51"/>
  <c r="R56" i="51"/>
  <c r="V56" i="51"/>
  <c r="Z56" i="51"/>
  <c r="N57" i="51"/>
  <c r="V57" i="51"/>
  <c r="N58" i="51"/>
  <c r="V58" i="51"/>
  <c r="O77" i="49"/>
  <c r="O25" i="49"/>
  <c r="S77" i="49"/>
  <c r="S25" i="49"/>
  <c r="AA77" i="49"/>
  <c r="AA25" i="49"/>
  <c r="P55" i="49"/>
  <c r="P52" i="49"/>
  <c r="O52" i="49"/>
  <c r="AA52" i="49"/>
  <c r="AA55" i="49"/>
  <c r="W55" i="49"/>
  <c r="X55" i="49"/>
  <c r="X52" i="49"/>
  <c r="U55" i="49"/>
  <c r="U52" i="49"/>
  <c r="Y55" i="49"/>
  <c r="Y52" i="49"/>
  <c r="N50" i="49"/>
  <c r="R50" i="49"/>
  <c r="V50" i="49"/>
  <c r="AA51" i="49"/>
  <c r="Q52" i="49"/>
  <c r="O55" i="49"/>
  <c r="W52" i="49"/>
  <c r="T55" i="49"/>
  <c r="T52" i="49"/>
  <c r="N55" i="49"/>
  <c r="N52" i="49"/>
  <c r="R55" i="49"/>
  <c r="R52" i="49"/>
  <c r="V55" i="49"/>
  <c r="V52" i="49"/>
  <c r="Z55" i="49"/>
  <c r="Z52" i="49"/>
  <c r="Z51" i="49"/>
  <c r="O50" i="49"/>
  <c r="S50" i="49"/>
  <c r="W50" i="49"/>
  <c r="S51" i="49"/>
  <c r="L52" i="49"/>
  <c r="S52" i="49"/>
  <c r="G49" i="53" l="1"/>
  <c r="G48" i="53" s="1"/>
  <c r="G67" i="53" s="1"/>
  <c r="X24" i="71"/>
  <c r="X27" i="71" s="1"/>
  <c r="H24" i="71"/>
  <c r="H27" i="71" s="1"/>
  <c r="M26" i="71"/>
  <c r="J24" i="73"/>
  <c r="J27" i="73" s="1"/>
  <c r="X26" i="73"/>
  <c r="X79" i="73" s="1"/>
  <c r="T26" i="71"/>
  <c r="T76" i="71"/>
  <c r="O72" i="73"/>
  <c r="U23" i="67"/>
  <c r="U26" i="67" s="1"/>
  <c r="X23" i="67"/>
  <c r="H23" i="67"/>
  <c r="H24" i="67" s="1"/>
  <c r="H27" i="67" s="1"/>
  <c r="U24" i="67"/>
  <c r="U27" i="67" s="1"/>
  <c r="V23" i="67"/>
  <c r="N27" i="73"/>
  <c r="N76" i="73"/>
  <c r="U76" i="73"/>
  <c r="N26" i="73"/>
  <c r="N79" i="73" s="1"/>
  <c r="I76" i="73"/>
  <c r="Y76" i="73"/>
  <c r="J76" i="73"/>
  <c r="Q76" i="73"/>
  <c r="X76" i="73"/>
  <c r="L76" i="73"/>
  <c r="L24" i="71"/>
  <c r="L27" i="71" s="1"/>
  <c r="E24" i="71"/>
  <c r="E27" i="71" s="1"/>
  <c r="V23" i="71"/>
  <c r="V26" i="71" s="1"/>
  <c r="U26" i="71"/>
  <c r="M76" i="71"/>
  <c r="R23" i="71"/>
  <c r="R26" i="71" s="1"/>
  <c r="Q24" i="71"/>
  <c r="Q27" i="71" s="1"/>
  <c r="Q79" i="71" s="1"/>
  <c r="U76" i="71"/>
  <c r="X76" i="71"/>
  <c r="E76" i="71"/>
  <c r="L76" i="71"/>
  <c r="Q76" i="71"/>
  <c r="P76" i="71"/>
  <c r="H76" i="71"/>
  <c r="M76" i="73"/>
  <c r="K76" i="73"/>
  <c r="T76" i="73"/>
  <c r="V76" i="73"/>
  <c r="P76" i="73"/>
  <c r="Q55" i="51"/>
  <c r="Q54" i="51" s="1"/>
  <c r="Q73" i="51" s="1"/>
  <c r="Q75" i="51" s="1"/>
  <c r="AA72" i="73"/>
  <c r="S72" i="73"/>
  <c r="W72" i="73"/>
  <c r="Y26" i="67"/>
  <c r="Y24" i="67"/>
  <c r="Y27" i="67" s="1"/>
  <c r="H49" i="53"/>
  <c r="H48" i="53" s="1"/>
  <c r="H67" i="53" s="1"/>
  <c r="H84" i="53" s="1"/>
  <c r="J49" i="53"/>
  <c r="J48" i="53" s="1"/>
  <c r="J67" i="53" s="1"/>
  <c r="K49" i="53"/>
  <c r="K48" i="53" s="1"/>
  <c r="K67" i="53" s="1"/>
  <c r="I49" i="53"/>
  <c r="I48" i="53" s="1"/>
  <c r="I67" i="53" s="1"/>
  <c r="H55" i="51"/>
  <c r="H54" i="51" s="1"/>
  <c r="H73" i="51" s="1"/>
  <c r="J55" i="51"/>
  <c r="J54" i="51" s="1"/>
  <c r="J73" i="51" s="1"/>
  <c r="I55" i="51"/>
  <c r="I54" i="51" s="1"/>
  <c r="I73" i="51" s="1"/>
  <c r="F55" i="51"/>
  <c r="F54" i="51" s="1"/>
  <c r="F73" i="51" s="1"/>
  <c r="E55" i="51"/>
  <c r="E54" i="51" s="1"/>
  <c r="E73" i="51" s="1"/>
  <c r="K55" i="51"/>
  <c r="K54" i="51" s="1"/>
  <c r="K73" i="51" s="1"/>
  <c r="G55" i="51"/>
  <c r="G54" i="51" s="1"/>
  <c r="G73" i="51" s="1"/>
  <c r="I49" i="49"/>
  <c r="I48" i="49" s="1"/>
  <c r="I67" i="49" s="1"/>
  <c r="I78" i="49" s="1"/>
  <c r="H49" i="49"/>
  <c r="H48" i="49" s="1"/>
  <c r="H67" i="49" s="1"/>
  <c r="K49" i="49"/>
  <c r="K48" i="49" s="1"/>
  <c r="K67" i="49" s="1"/>
  <c r="G49" i="49"/>
  <c r="G48" i="49" s="1"/>
  <c r="G67" i="49" s="1"/>
  <c r="J49" i="49"/>
  <c r="J48" i="49" s="1"/>
  <c r="J67" i="49" s="1"/>
  <c r="F49" i="49"/>
  <c r="F48" i="49" s="1"/>
  <c r="F67" i="49" s="1"/>
  <c r="O55" i="51"/>
  <c r="O54" i="51" s="1"/>
  <c r="O73" i="51" s="1"/>
  <c r="M26" i="67"/>
  <c r="M24" i="67"/>
  <c r="M27" i="67" s="1"/>
  <c r="I89" i="67"/>
  <c r="Y49" i="49"/>
  <c r="Y48" i="49" s="1"/>
  <c r="Y67" i="49" s="1"/>
  <c r="Y78" i="49" s="1"/>
  <c r="O49" i="53"/>
  <c r="O48" i="53" s="1"/>
  <c r="O67" i="53" s="1"/>
  <c r="M49" i="53"/>
  <c r="M48" i="53" s="1"/>
  <c r="M67" i="53" s="1"/>
  <c r="M69" i="53" s="1"/>
  <c r="W55" i="51"/>
  <c r="W54" i="51" s="1"/>
  <c r="W73" i="51" s="1"/>
  <c r="Y55" i="51"/>
  <c r="Y54" i="51" s="1"/>
  <c r="Y73" i="51" s="1"/>
  <c r="AA55" i="51"/>
  <c r="AA54" i="51" s="1"/>
  <c r="AA73" i="51" s="1"/>
  <c r="AA90" i="51" s="1"/>
  <c r="S49" i="53"/>
  <c r="S48" i="53" s="1"/>
  <c r="S67" i="53" s="1"/>
  <c r="X49" i="49"/>
  <c r="X48" i="49" s="1"/>
  <c r="X67" i="49" s="1"/>
  <c r="X78" i="49" s="1"/>
  <c r="I92" i="67"/>
  <c r="Q23" i="67"/>
  <c r="L49" i="49"/>
  <c r="L48" i="49" s="1"/>
  <c r="L67" i="49" s="1"/>
  <c r="L69" i="49" s="1"/>
  <c r="J65" i="73"/>
  <c r="U49" i="49"/>
  <c r="U48" i="49" s="1"/>
  <c r="U67" i="49" s="1"/>
  <c r="Q49" i="53"/>
  <c r="Q48" i="53" s="1"/>
  <c r="Q67" i="53" s="1"/>
  <c r="Q69" i="53" s="1"/>
  <c r="M49" i="49"/>
  <c r="M48" i="49" s="1"/>
  <c r="M67" i="49" s="1"/>
  <c r="M69" i="49" s="1"/>
  <c r="M81" i="49" s="1"/>
  <c r="Q49" i="49"/>
  <c r="Q48" i="49" s="1"/>
  <c r="Q67" i="49" s="1"/>
  <c r="Q69" i="49" s="1"/>
  <c r="T49" i="49"/>
  <c r="T48" i="49" s="1"/>
  <c r="T67" i="49" s="1"/>
  <c r="P49" i="49"/>
  <c r="P48" i="49" s="1"/>
  <c r="P67" i="49" s="1"/>
  <c r="P69" i="49" s="1"/>
  <c r="S55" i="51"/>
  <c r="S54" i="51" s="1"/>
  <c r="S73" i="51" s="1"/>
  <c r="S67" i="73"/>
  <c r="S80" i="73" s="1"/>
  <c r="W65" i="73"/>
  <c r="N77" i="73"/>
  <c r="N67" i="73"/>
  <c r="N80" i="73" s="1"/>
  <c r="O67" i="73"/>
  <c r="O80" i="73" s="1"/>
  <c r="W77" i="73"/>
  <c r="W73" i="73" s="1"/>
  <c r="N65" i="73"/>
  <c r="S77" i="73"/>
  <c r="J67" i="73"/>
  <c r="J80" i="73" s="1"/>
  <c r="O65" i="73"/>
  <c r="O68" i="73" s="1"/>
  <c r="Z77" i="73"/>
  <c r="Z67" i="73"/>
  <c r="Z80" i="73" s="1"/>
  <c r="Z65" i="73"/>
  <c r="Z68" i="73" s="1"/>
  <c r="M79" i="73"/>
  <c r="H65" i="73"/>
  <c r="H67" i="73"/>
  <c r="H80" i="73" s="1"/>
  <c r="H77" i="73"/>
  <c r="Y79" i="73"/>
  <c r="P79" i="73"/>
  <c r="AA65" i="73"/>
  <c r="AA67" i="73"/>
  <c r="AA80" i="73" s="1"/>
  <c r="AA77" i="73"/>
  <c r="L79" i="73"/>
  <c r="Q79" i="73"/>
  <c r="Z79" i="73"/>
  <c r="T65" i="73"/>
  <c r="T67" i="73"/>
  <c r="T80" i="73" s="1"/>
  <c r="T77" i="73"/>
  <c r="V65" i="73"/>
  <c r="V67" i="73"/>
  <c r="V80" i="73" s="1"/>
  <c r="V77" i="73"/>
  <c r="K79" i="73"/>
  <c r="T79" i="73"/>
  <c r="V79" i="73"/>
  <c r="U67" i="73"/>
  <c r="U80" i="73" s="1"/>
  <c r="U65" i="73"/>
  <c r="U77" i="73"/>
  <c r="I67" i="73"/>
  <c r="I80" i="73" s="1"/>
  <c r="I65" i="73"/>
  <c r="I77" i="73"/>
  <c r="K65" i="73"/>
  <c r="K67" i="73"/>
  <c r="K80" i="73" s="1"/>
  <c r="K77" i="73"/>
  <c r="X65" i="73"/>
  <c r="X67" i="73"/>
  <c r="X80" i="73" s="1"/>
  <c r="X77" i="73"/>
  <c r="I79" i="73"/>
  <c r="L65" i="73"/>
  <c r="L67" i="73"/>
  <c r="L80" i="73" s="1"/>
  <c r="L77" i="73"/>
  <c r="R65" i="73"/>
  <c r="R67" i="73"/>
  <c r="R80" i="73" s="1"/>
  <c r="R77" i="73"/>
  <c r="Y67" i="73"/>
  <c r="Y80" i="73" s="1"/>
  <c r="Y65" i="73"/>
  <c r="Y77" i="73"/>
  <c r="J79" i="73"/>
  <c r="M67" i="73"/>
  <c r="M80" i="73" s="1"/>
  <c r="M65" i="73"/>
  <c r="M77" i="73"/>
  <c r="Q67" i="73"/>
  <c r="Q80" i="73" s="1"/>
  <c r="Q65" i="73"/>
  <c r="Q77" i="73"/>
  <c r="U79" i="73"/>
  <c r="P65" i="73"/>
  <c r="P67" i="73"/>
  <c r="P80" i="73" s="1"/>
  <c r="P77" i="73"/>
  <c r="G65" i="73"/>
  <c r="G67" i="73"/>
  <c r="G80" i="73" s="1"/>
  <c r="G77" i="73"/>
  <c r="R79" i="73"/>
  <c r="H79" i="73"/>
  <c r="H72" i="73" s="1"/>
  <c r="S68" i="73"/>
  <c r="Y53" i="67"/>
  <c r="Y52" i="67" s="1"/>
  <c r="Y71" i="67" s="1"/>
  <c r="Y74" i="67" s="1"/>
  <c r="Y93" i="67" s="1"/>
  <c r="I53" i="67"/>
  <c r="I52" i="67" s="1"/>
  <c r="I71" i="67" s="1"/>
  <c r="P53" i="67"/>
  <c r="P52" i="67" s="1"/>
  <c r="P71" i="67" s="1"/>
  <c r="P74" i="67" s="1"/>
  <c r="P93" i="67" s="1"/>
  <c r="M53" i="67"/>
  <c r="M52" i="67" s="1"/>
  <c r="M71" i="67" s="1"/>
  <c r="Q53" i="67"/>
  <c r="Q52" i="67" s="1"/>
  <c r="Q71" i="67" s="1"/>
  <c r="Q72" i="67" s="1"/>
  <c r="X46" i="71"/>
  <c r="X45" i="71" s="1"/>
  <c r="X64" i="71" s="1"/>
  <c r="X77" i="71" s="1"/>
  <c r="S46" i="71"/>
  <c r="S45" i="71" s="1"/>
  <c r="S64" i="71" s="1"/>
  <c r="U53" i="67"/>
  <c r="U52" i="67" s="1"/>
  <c r="U71" i="67" s="1"/>
  <c r="U90" i="67" s="1"/>
  <c r="E52" i="67"/>
  <c r="L53" i="67"/>
  <c r="L52" i="67" s="1"/>
  <c r="L71" i="67" s="1"/>
  <c r="L72" i="67" s="1"/>
  <c r="K46" i="71"/>
  <c r="K45" i="71" s="1"/>
  <c r="K64" i="71" s="1"/>
  <c r="O53" i="67"/>
  <c r="O52" i="67" s="1"/>
  <c r="O71" i="67" s="1"/>
  <c r="O72" i="67" s="1"/>
  <c r="U46" i="71"/>
  <c r="U45" i="71" s="1"/>
  <c r="U64" i="71" s="1"/>
  <c r="T46" i="71"/>
  <c r="T45" i="71" s="1"/>
  <c r="T64" i="71" s="1"/>
  <c r="O46" i="71"/>
  <c r="O45" i="71" s="1"/>
  <c r="O64" i="71" s="1"/>
  <c r="N46" i="71"/>
  <c r="N45" i="71" s="1"/>
  <c r="N64" i="71" s="1"/>
  <c r="T79" i="71"/>
  <c r="F26" i="71"/>
  <c r="F24" i="71"/>
  <c r="F27" i="71" s="1"/>
  <c r="L79" i="71"/>
  <c r="Q46" i="71"/>
  <c r="Q45" i="71" s="1"/>
  <c r="Q64" i="71" s="1"/>
  <c r="O23" i="71"/>
  <c r="I76" i="71"/>
  <c r="I26" i="71"/>
  <c r="I24" i="71"/>
  <c r="I27" i="71" s="1"/>
  <c r="U79" i="71"/>
  <c r="P79" i="71"/>
  <c r="H79" i="71"/>
  <c r="AA53" i="67"/>
  <c r="AA52" i="67" s="1"/>
  <c r="AA71" i="67" s="1"/>
  <c r="K53" i="67"/>
  <c r="K52" i="67" s="1"/>
  <c r="K71" i="67" s="1"/>
  <c r="N53" i="67"/>
  <c r="N52" i="67" s="1"/>
  <c r="N71" i="67" s="1"/>
  <c r="P24" i="67"/>
  <c r="P27" i="67" s="1"/>
  <c r="P26" i="67"/>
  <c r="S24" i="67"/>
  <c r="S27" i="67" s="1"/>
  <c r="S26" i="67"/>
  <c r="Z26" i="67"/>
  <c r="Z24" i="67"/>
  <c r="Z27" i="67" s="1"/>
  <c r="J26" i="67"/>
  <c r="J24" i="67"/>
  <c r="J27" i="67" s="1"/>
  <c r="P46" i="71"/>
  <c r="P45" i="71" s="1"/>
  <c r="P64" i="71" s="1"/>
  <c r="AA46" i="71"/>
  <c r="AA45" i="71" s="1"/>
  <c r="AA64" i="71" s="1"/>
  <c r="Z46" i="71"/>
  <c r="Z45" i="71" s="1"/>
  <c r="Z64" i="71" s="1"/>
  <c r="J46" i="71"/>
  <c r="J45" i="71" s="1"/>
  <c r="J64" i="71" s="1"/>
  <c r="R24" i="71"/>
  <c r="R27" i="71" s="1"/>
  <c r="G46" i="71"/>
  <c r="G45" i="71" s="1"/>
  <c r="G64" i="71" s="1"/>
  <c r="AA23" i="71"/>
  <c r="K23" i="71"/>
  <c r="Y24" i="71"/>
  <c r="Y27" i="71" s="1"/>
  <c r="Y26" i="71"/>
  <c r="X79" i="71"/>
  <c r="X53" i="67"/>
  <c r="X52" i="67" s="1"/>
  <c r="X71" i="67" s="1"/>
  <c r="H53" i="67"/>
  <c r="H52" i="67" s="1"/>
  <c r="H71" i="67" s="1"/>
  <c r="W53" i="67"/>
  <c r="W52" i="67" s="1"/>
  <c r="W71" i="67" s="1"/>
  <c r="G53" i="67"/>
  <c r="G52" i="67" s="1"/>
  <c r="G71" i="67" s="1"/>
  <c r="Z53" i="67"/>
  <c r="Z52" i="67" s="1"/>
  <c r="Z71" i="67" s="1"/>
  <c r="J53" i="67"/>
  <c r="J52" i="67" s="1"/>
  <c r="J71" i="67" s="1"/>
  <c r="T24" i="67"/>
  <c r="T27" i="67" s="1"/>
  <c r="T26" i="67"/>
  <c r="N26" i="67"/>
  <c r="N24" i="67"/>
  <c r="N27" i="67" s="1"/>
  <c r="L46" i="71"/>
  <c r="L45" i="71" s="1"/>
  <c r="L64" i="71" s="1"/>
  <c r="W46" i="71"/>
  <c r="W45" i="71" s="1"/>
  <c r="W64" i="71" s="1"/>
  <c r="V46" i="71"/>
  <c r="V45" i="71" s="1"/>
  <c r="V64" i="71" s="1"/>
  <c r="F46" i="71"/>
  <c r="F45" i="71" s="1"/>
  <c r="F64" i="71" s="1"/>
  <c r="J26" i="71"/>
  <c r="J24" i="71"/>
  <c r="J27" i="71" s="1"/>
  <c r="Y46" i="71"/>
  <c r="Y45" i="71" s="1"/>
  <c r="Y64" i="71" s="1"/>
  <c r="I46" i="71"/>
  <c r="I45" i="71" s="1"/>
  <c r="I64" i="71" s="1"/>
  <c r="W23" i="71"/>
  <c r="G23" i="71"/>
  <c r="M79" i="71"/>
  <c r="E79" i="71"/>
  <c r="T53" i="67"/>
  <c r="T52" i="67" s="1"/>
  <c r="T71" i="67" s="1"/>
  <c r="S53" i="67"/>
  <c r="S52" i="67" s="1"/>
  <c r="S71" i="67" s="1"/>
  <c r="V53" i="67"/>
  <c r="V52" i="67" s="1"/>
  <c r="V71" i="67" s="1"/>
  <c r="F52" i="67"/>
  <c r="X24" i="67"/>
  <c r="X27" i="67" s="1"/>
  <c r="L24" i="67"/>
  <c r="L27" i="67" s="1"/>
  <c r="L26" i="67"/>
  <c r="W24" i="67"/>
  <c r="W27" i="67" s="1"/>
  <c r="W26" i="67"/>
  <c r="G24" i="67"/>
  <c r="G27" i="67" s="1"/>
  <c r="G26" i="67"/>
  <c r="R26" i="67"/>
  <c r="R24" i="67"/>
  <c r="R27" i="67" s="1"/>
  <c r="H46" i="71"/>
  <c r="H45" i="71" s="1"/>
  <c r="H64" i="71" s="1"/>
  <c r="R46" i="71"/>
  <c r="R45" i="71" s="1"/>
  <c r="R64" i="71" s="1"/>
  <c r="Z26" i="71"/>
  <c r="Z24" i="71"/>
  <c r="Z27" i="71" s="1"/>
  <c r="M46" i="71"/>
  <c r="M45" i="71" s="1"/>
  <c r="M64" i="71" s="1"/>
  <c r="E46" i="71"/>
  <c r="E45" i="71" s="1"/>
  <c r="E64" i="71" s="1"/>
  <c r="S23" i="71"/>
  <c r="N76" i="71"/>
  <c r="N26" i="71"/>
  <c r="N24" i="71"/>
  <c r="N27" i="71" s="1"/>
  <c r="R53" i="67"/>
  <c r="R52" i="67" s="1"/>
  <c r="R71" i="67" s="1"/>
  <c r="AA24" i="67"/>
  <c r="AA27" i="67" s="1"/>
  <c r="AA26" i="67"/>
  <c r="O24" i="67"/>
  <c r="O27" i="67" s="1"/>
  <c r="O26" i="67"/>
  <c r="K24" i="67"/>
  <c r="K27" i="67" s="1"/>
  <c r="K26" i="67"/>
  <c r="Z49" i="53"/>
  <c r="Z48" i="53" s="1"/>
  <c r="Z67" i="53" s="1"/>
  <c r="Z69" i="53" s="1"/>
  <c r="X49" i="53"/>
  <c r="X48" i="53" s="1"/>
  <c r="X67" i="53" s="1"/>
  <c r="X69" i="53" s="1"/>
  <c r="T49" i="53"/>
  <c r="T48" i="53" s="1"/>
  <c r="T67" i="53" s="1"/>
  <c r="Y49" i="53"/>
  <c r="Y48" i="53" s="1"/>
  <c r="Y67" i="53" s="1"/>
  <c r="Y84" i="53" s="1"/>
  <c r="L49" i="53"/>
  <c r="L48" i="53" s="1"/>
  <c r="L67" i="53" s="1"/>
  <c r="W49" i="53"/>
  <c r="W48" i="53" s="1"/>
  <c r="W67" i="53" s="1"/>
  <c r="W49" i="49"/>
  <c r="W48" i="49" s="1"/>
  <c r="W67" i="49" s="1"/>
  <c r="V49" i="53"/>
  <c r="V48" i="53" s="1"/>
  <c r="V67" i="53" s="1"/>
  <c r="L83" i="53"/>
  <c r="L25" i="53"/>
  <c r="AA83" i="53"/>
  <c r="AA25" i="53"/>
  <c r="P49" i="53"/>
  <c r="P48" i="53" s="1"/>
  <c r="P67" i="53" s="1"/>
  <c r="Z83" i="53"/>
  <c r="Z25" i="53"/>
  <c r="Q83" i="53"/>
  <c r="Q25" i="53"/>
  <c r="R49" i="53"/>
  <c r="R48" i="53" s="1"/>
  <c r="R67" i="53" s="1"/>
  <c r="X83" i="53"/>
  <c r="X25" i="53"/>
  <c r="W83" i="53"/>
  <c r="W25" i="53"/>
  <c r="V83" i="53"/>
  <c r="V25" i="53"/>
  <c r="M83" i="53"/>
  <c r="M25" i="53"/>
  <c r="N49" i="53"/>
  <c r="N48" i="53" s="1"/>
  <c r="N67" i="53" s="1"/>
  <c r="U49" i="53"/>
  <c r="U48" i="53" s="1"/>
  <c r="U67" i="53" s="1"/>
  <c r="T83" i="53"/>
  <c r="T25" i="53"/>
  <c r="S83" i="53"/>
  <c r="S25" i="53"/>
  <c r="AA49" i="53"/>
  <c r="AA48" i="53" s="1"/>
  <c r="AA67" i="53" s="1"/>
  <c r="R83" i="53"/>
  <c r="R25" i="53"/>
  <c r="Y83" i="53"/>
  <c r="Y25" i="53"/>
  <c r="P83" i="53"/>
  <c r="P25" i="53"/>
  <c r="O83" i="53"/>
  <c r="O25" i="53"/>
  <c r="N83" i="53"/>
  <c r="N25" i="53"/>
  <c r="U83" i="53"/>
  <c r="U25" i="53"/>
  <c r="R55" i="51"/>
  <c r="R54" i="51" s="1"/>
  <c r="R73" i="51" s="1"/>
  <c r="R75" i="51" s="1"/>
  <c r="Z55" i="51"/>
  <c r="Z54" i="51" s="1"/>
  <c r="Z73" i="51" s="1"/>
  <c r="Z90" i="51" s="1"/>
  <c r="O49" i="49"/>
  <c r="O48" i="49" s="1"/>
  <c r="O67" i="49" s="1"/>
  <c r="V55" i="51"/>
  <c r="V54" i="51" s="1"/>
  <c r="V73" i="51" s="1"/>
  <c r="T89" i="51"/>
  <c r="T25" i="51"/>
  <c r="M55" i="51"/>
  <c r="M54" i="51" s="1"/>
  <c r="M73" i="51" s="1"/>
  <c r="AA89" i="51"/>
  <c r="AA25" i="51"/>
  <c r="L55" i="51"/>
  <c r="L54" i="51" s="1"/>
  <c r="L73" i="51" s="1"/>
  <c r="N89" i="51"/>
  <c r="N25" i="51"/>
  <c r="Y89" i="51"/>
  <c r="Y25" i="51"/>
  <c r="P89" i="51"/>
  <c r="P25" i="51"/>
  <c r="W89" i="51"/>
  <c r="W25" i="51"/>
  <c r="X55" i="51"/>
  <c r="X54" i="51" s="1"/>
  <c r="X73" i="51" s="1"/>
  <c r="Z89" i="51"/>
  <c r="Z25" i="51"/>
  <c r="U89" i="51"/>
  <c r="U25" i="51"/>
  <c r="N55" i="51"/>
  <c r="N54" i="51" s="1"/>
  <c r="N73" i="51" s="1"/>
  <c r="L89" i="51"/>
  <c r="L25" i="51"/>
  <c r="U55" i="51"/>
  <c r="U54" i="51" s="1"/>
  <c r="U73" i="51" s="1"/>
  <c r="S89" i="51"/>
  <c r="S25" i="51"/>
  <c r="T55" i="51"/>
  <c r="T54" i="51" s="1"/>
  <c r="T73" i="51" s="1"/>
  <c r="V89" i="51"/>
  <c r="V25" i="51"/>
  <c r="Q89" i="51"/>
  <c r="Q25" i="51"/>
  <c r="X89" i="51"/>
  <c r="X25" i="51"/>
  <c r="O89" i="51"/>
  <c r="O25" i="51"/>
  <c r="P55" i="51"/>
  <c r="P54" i="51" s="1"/>
  <c r="P73" i="51" s="1"/>
  <c r="R89" i="51"/>
  <c r="R25" i="51"/>
  <c r="M89" i="51"/>
  <c r="M25" i="51"/>
  <c r="AA49" i="49"/>
  <c r="AA48" i="49" s="1"/>
  <c r="AA67" i="49" s="1"/>
  <c r="AA78" i="49" s="1"/>
  <c r="Z49" i="49"/>
  <c r="Z48" i="49" s="1"/>
  <c r="Z67" i="49" s="1"/>
  <c r="Z69" i="49" s="1"/>
  <c r="W77" i="49"/>
  <c r="W25" i="49"/>
  <c r="M77" i="49"/>
  <c r="M25" i="49"/>
  <c r="V49" i="49"/>
  <c r="V48" i="49" s="1"/>
  <c r="V67" i="49" s="1"/>
  <c r="T77" i="49"/>
  <c r="T25" i="49"/>
  <c r="V25" i="49"/>
  <c r="V77" i="49"/>
  <c r="Q77" i="49"/>
  <c r="Q25" i="49"/>
  <c r="AA80" i="49"/>
  <c r="Y77" i="49"/>
  <c r="Y25" i="49"/>
  <c r="Z25" i="49"/>
  <c r="Z77" i="49"/>
  <c r="R49" i="49"/>
  <c r="R48" i="49" s="1"/>
  <c r="R67" i="49" s="1"/>
  <c r="P77" i="49"/>
  <c r="P25" i="49"/>
  <c r="R77" i="49"/>
  <c r="R25" i="49"/>
  <c r="S80" i="49"/>
  <c r="O80" i="49"/>
  <c r="X77" i="49"/>
  <c r="X25" i="49"/>
  <c r="S49" i="49"/>
  <c r="S48" i="49" s="1"/>
  <c r="S67" i="49" s="1"/>
  <c r="U77" i="49"/>
  <c r="U25" i="49"/>
  <c r="N77" i="49"/>
  <c r="N25" i="49"/>
  <c r="N49" i="49"/>
  <c r="N48" i="49" s="1"/>
  <c r="L77" i="49"/>
  <c r="L25" i="49"/>
  <c r="G69" i="53" l="1"/>
  <c r="G87" i="53" s="1"/>
  <c r="G84" i="53"/>
  <c r="G80" i="53" s="1"/>
  <c r="I85" i="67"/>
  <c r="H26" i="67"/>
  <c r="Y92" i="67"/>
  <c r="U92" i="67"/>
  <c r="V24" i="71"/>
  <c r="V27" i="71" s="1"/>
  <c r="Q72" i="71"/>
  <c r="K72" i="73"/>
  <c r="I72" i="73"/>
  <c r="P72" i="73"/>
  <c r="M72" i="73"/>
  <c r="J72" i="73"/>
  <c r="L72" i="73"/>
  <c r="N72" i="73"/>
  <c r="P72" i="71"/>
  <c r="M72" i="71"/>
  <c r="L72" i="71"/>
  <c r="H72" i="71"/>
  <c r="E72" i="71"/>
  <c r="K73" i="73"/>
  <c r="M73" i="73"/>
  <c r="I73" i="73"/>
  <c r="G73" i="73"/>
  <c r="N73" i="73"/>
  <c r="H89" i="67"/>
  <c r="K89" i="67"/>
  <c r="V26" i="67"/>
  <c r="U89" i="67"/>
  <c r="V24" i="67"/>
  <c r="X26" i="67"/>
  <c r="Y89" i="67"/>
  <c r="Q73" i="73"/>
  <c r="V76" i="71"/>
  <c r="F76" i="71"/>
  <c r="J76" i="71"/>
  <c r="Y76" i="71"/>
  <c r="Z76" i="71"/>
  <c r="R76" i="71"/>
  <c r="AA89" i="67"/>
  <c r="W89" i="67"/>
  <c r="N89" i="67"/>
  <c r="J89" i="67"/>
  <c r="Z89" i="67"/>
  <c r="S89" i="67"/>
  <c r="P89" i="67"/>
  <c r="G89" i="67"/>
  <c r="M89" i="67"/>
  <c r="O89" i="67"/>
  <c r="R89" i="67"/>
  <c r="T89" i="67"/>
  <c r="M92" i="67"/>
  <c r="AA92" i="67"/>
  <c r="L89" i="67"/>
  <c r="X89" i="67"/>
  <c r="Y85" i="67"/>
  <c r="U85" i="67"/>
  <c r="Y73" i="73"/>
  <c r="R72" i="73"/>
  <c r="X72" i="73"/>
  <c r="Q72" i="73"/>
  <c r="Z72" i="73"/>
  <c r="V72" i="73"/>
  <c r="U72" i="73"/>
  <c r="T72" i="73"/>
  <c r="Y72" i="73"/>
  <c r="T72" i="71"/>
  <c r="X72" i="71"/>
  <c r="U72" i="71"/>
  <c r="R73" i="73"/>
  <c r="X73" i="73"/>
  <c r="X84" i="73" s="1"/>
  <c r="T73" i="73"/>
  <c r="AA73" i="73"/>
  <c r="AB84" i="73" s="1"/>
  <c r="V73" i="73"/>
  <c r="W84" i="73" s="1"/>
  <c r="S73" i="73"/>
  <c r="Z73" i="73"/>
  <c r="J73" i="73"/>
  <c r="P73" i="73"/>
  <c r="L73" i="73"/>
  <c r="U73" i="73"/>
  <c r="H73" i="73"/>
  <c r="O73" i="73"/>
  <c r="Q90" i="51"/>
  <c r="N67" i="49"/>
  <c r="N78" i="49" s="1"/>
  <c r="AA73" i="49"/>
  <c r="S73" i="49"/>
  <c r="O73" i="49"/>
  <c r="H69" i="53"/>
  <c r="H87" i="53" s="1"/>
  <c r="K69" i="53"/>
  <c r="K87" i="53" s="1"/>
  <c r="K84" i="53"/>
  <c r="I69" i="53"/>
  <c r="I87" i="53" s="1"/>
  <c r="I84" i="53"/>
  <c r="J69" i="53"/>
  <c r="J87" i="53" s="1"/>
  <c r="J84" i="53"/>
  <c r="E75" i="51"/>
  <c r="E90" i="51"/>
  <c r="G75" i="51"/>
  <c r="G90" i="51"/>
  <c r="F75" i="51"/>
  <c r="F90" i="51"/>
  <c r="K75" i="51"/>
  <c r="K90" i="51"/>
  <c r="I75" i="51"/>
  <c r="I90" i="51"/>
  <c r="H75" i="51"/>
  <c r="H90" i="51"/>
  <c r="J75" i="51"/>
  <c r="J90" i="51"/>
  <c r="H78" i="49"/>
  <c r="I69" i="49"/>
  <c r="I81" i="49" s="1"/>
  <c r="H69" i="49"/>
  <c r="K69" i="49"/>
  <c r="K78" i="49"/>
  <c r="J69" i="49"/>
  <c r="J78" i="49"/>
  <c r="G69" i="49"/>
  <c r="G78" i="49"/>
  <c r="F69" i="49"/>
  <c r="F78" i="49"/>
  <c r="P78" i="49"/>
  <c r="Y75" i="51"/>
  <c r="Y93" i="51" s="1"/>
  <c r="Y90" i="51"/>
  <c r="Y69" i="49"/>
  <c r="Y81" i="49" s="1"/>
  <c r="L78" i="49"/>
  <c r="Q78" i="49"/>
  <c r="M78" i="49"/>
  <c r="M74" i="49" s="1"/>
  <c r="R90" i="51"/>
  <c r="N92" i="67"/>
  <c r="R92" i="67"/>
  <c r="L92" i="67"/>
  <c r="X92" i="67"/>
  <c r="S92" i="67"/>
  <c r="P92" i="67"/>
  <c r="J68" i="73"/>
  <c r="H92" i="67"/>
  <c r="O92" i="67"/>
  <c r="G92" i="67"/>
  <c r="W92" i="67"/>
  <c r="J92" i="67"/>
  <c r="Z92" i="67"/>
  <c r="K92" i="67"/>
  <c r="T92" i="67"/>
  <c r="Q26" i="67"/>
  <c r="Q24" i="67"/>
  <c r="Q27" i="67" s="1"/>
  <c r="P72" i="67"/>
  <c r="P75" i="67" s="1"/>
  <c r="W68" i="73"/>
  <c r="S90" i="51"/>
  <c r="S75" i="51"/>
  <c r="S93" i="51" s="1"/>
  <c r="N68" i="73"/>
  <c r="M68" i="73"/>
  <c r="X68" i="73"/>
  <c r="U68" i="73"/>
  <c r="AA68" i="73"/>
  <c r="P68" i="73"/>
  <c r="I68" i="73"/>
  <c r="H68" i="73"/>
  <c r="G68" i="73"/>
  <c r="L68" i="73"/>
  <c r="T68" i="73"/>
  <c r="Q68" i="73"/>
  <c r="Y68" i="73"/>
  <c r="R68" i="73"/>
  <c r="K68" i="73"/>
  <c r="V68" i="73"/>
  <c r="O74" i="67"/>
  <c r="O93" i="67" s="1"/>
  <c r="X67" i="71"/>
  <c r="X80" i="71" s="1"/>
  <c r="X65" i="71"/>
  <c r="X68" i="71" s="1"/>
  <c r="L90" i="67"/>
  <c r="L74" i="67"/>
  <c r="L93" i="67" s="1"/>
  <c r="P90" i="67"/>
  <c r="P86" i="67" s="1"/>
  <c r="I74" i="67"/>
  <c r="I93" i="67" s="1"/>
  <c r="I90" i="67"/>
  <c r="I72" i="67"/>
  <c r="I75" i="67" s="1"/>
  <c r="Y90" i="67"/>
  <c r="Y86" i="67" s="1"/>
  <c r="M74" i="67"/>
  <c r="M93" i="67" s="1"/>
  <c r="M90" i="67"/>
  <c r="M72" i="67"/>
  <c r="Q90" i="67"/>
  <c r="U74" i="67"/>
  <c r="U93" i="67" s="1"/>
  <c r="Q74" i="67"/>
  <c r="Q93" i="67" s="1"/>
  <c r="U72" i="67"/>
  <c r="O90" i="67"/>
  <c r="Y72" i="67"/>
  <c r="Y75" i="67" s="1"/>
  <c r="S24" i="71"/>
  <c r="S27" i="71" s="1"/>
  <c r="S26" i="71"/>
  <c r="M65" i="71"/>
  <c r="M67" i="71"/>
  <c r="M80" i="71" s="1"/>
  <c r="M77" i="71"/>
  <c r="R65" i="71"/>
  <c r="R67" i="71"/>
  <c r="R80" i="71" s="1"/>
  <c r="R77" i="71"/>
  <c r="V72" i="67"/>
  <c r="V74" i="67"/>
  <c r="V93" i="67" s="1"/>
  <c r="V90" i="67"/>
  <c r="S72" i="67"/>
  <c r="S74" i="67"/>
  <c r="S93" i="67" s="1"/>
  <c r="S90" i="67"/>
  <c r="W24" i="71"/>
  <c r="W27" i="71" s="1"/>
  <c r="W26" i="71"/>
  <c r="Y65" i="71"/>
  <c r="Y67" i="71"/>
  <c r="Y80" i="71" s="1"/>
  <c r="Y77" i="71"/>
  <c r="J79" i="71"/>
  <c r="F67" i="71"/>
  <c r="F80" i="71" s="1"/>
  <c r="F65" i="71"/>
  <c r="F77" i="71"/>
  <c r="J72" i="67"/>
  <c r="J74" i="67"/>
  <c r="J93" i="67" s="1"/>
  <c r="J90" i="67"/>
  <c r="X74" i="67"/>
  <c r="X93" i="67" s="1"/>
  <c r="X90" i="67"/>
  <c r="X72" i="67"/>
  <c r="Y79" i="71"/>
  <c r="K24" i="71"/>
  <c r="K27" i="71" s="1"/>
  <c r="K26" i="71"/>
  <c r="R79" i="71"/>
  <c r="AA65" i="71"/>
  <c r="AA67" i="71"/>
  <c r="AA80" i="71" s="1"/>
  <c r="AA77" i="71"/>
  <c r="AA72" i="67"/>
  <c r="AA74" i="67"/>
  <c r="AA93" i="67" s="1"/>
  <c r="AA90" i="67"/>
  <c r="N67" i="71"/>
  <c r="N80" i="71" s="1"/>
  <c r="N65" i="71"/>
  <c r="N77" i="71"/>
  <c r="N79" i="71"/>
  <c r="N72" i="71" s="1"/>
  <c r="U65" i="71"/>
  <c r="U67" i="71"/>
  <c r="U80" i="71" s="1"/>
  <c r="U77" i="71"/>
  <c r="Z79" i="71"/>
  <c r="S65" i="71"/>
  <c r="S67" i="71"/>
  <c r="S80" i="71" s="1"/>
  <c r="S77" i="71"/>
  <c r="T74" i="67"/>
  <c r="T93" i="67" s="1"/>
  <c r="T90" i="67"/>
  <c r="T72" i="67"/>
  <c r="G24" i="71"/>
  <c r="G27" i="71" s="1"/>
  <c r="G26" i="71"/>
  <c r="V65" i="71"/>
  <c r="V67" i="71"/>
  <c r="V80" i="71" s="1"/>
  <c r="V77" i="71"/>
  <c r="Z72" i="67"/>
  <c r="Z74" i="67"/>
  <c r="Z93" i="67" s="1"/>
  <c r="Z90" i="67"/>
  <c r="G72" i="67"/>
  <c r="G74" i="67"/>
  <c r="G93" i="67" s="1"/>
  <c r="G90" i="67"/>
  <c r="G65" i="71"/>
  <c r="G67" i="71"/>
  <c r="G80" i="71" s="1"/>
  <c r="G77" i="71"/>
  <c r="P67" i="71"/>
  <c r="P80" i="71" s="1"/>
  <c r="P65" i="71"/>
  <c r="P77" i="71"/>
  <c r="N72" i="67"/>
  <c r="N74" i="67"/>
  <c r="N93" i="67" s="1"/>
  <c r="N90" i="67"/>
  <c r="L75" i="67"/>
  <c r="Q65" i="71"/>
  <c r="Q67" i="71"/>
  <c r="Q80" i="71" s="1"/>
  <c r="Q77" i="71"/>
  <c r="O65" i="71"/>
  <c r="O67" i="71"/>
  <c r="O80" i="71" s="1"/>
  <c r="O77" i="71"/>
  <c r="R72" i="67"/>
  <c r="R74" i="67"/>
  <c r="R93" i="67" s="1"/>
  <c r="R90" i="67"/>
  <c r="O75" i="67"/>
  <c r="H67" i="71"/>
  <c r="H80" i="71" s="1"/>
  <c r="H65" i="71"/>
  <c r="H77" i="71"/>
  <c r="W65" i="71"/>
  <c r="W67" i="71"/>
  <c r="W80" i="71" s="1"/>
  <c r="W77" i="71"/>
  <c r="W72" i="67"/>
  <c r="W74" i="67"/>
  <c r="W93" i="67" s="1"/>
  <c r="W90" i="67"/>
  <c r="J67" i="71"/>
  <c r="J80" i="71" s="1"/>
  <c r="J65" i="71"/>
  <c r="J77" i="71"/>
  <c r="I79" i="71"/>
  <c r="I72" i="71" s="1"/>
  <c r="O24" i="71"/>
  <c r="O27" i="71" s="1"/>
  <c r="O26" i="71"/>
  <c r="T67" i="71"/>
  <c r="T80" i="71" s="1"/>
  <c r="T65" i="71"/>
  <c r="T77" i="71"/>
  <c r="Q75" i="67"/>
  <c r="E67" i="71"/>
  <c r="E80" i="71" s="1"/>
  <c r="E65" i="71"/>
  <c r="E77" i="71"/>
  <c r="K65" i="71"/>
  <c r="K67" i="71"/>
  <c r="K80" i="71" s="1"/>
  <c r="K77" i="71"/>
  <c r="I67" i="71"/>
  <c r="I80" i="71" s="1"/>
  <c r="I65" i="71"/>
  <c r="I77" i="71"/>
  <c r="L67" i="71"/>
  <c r="L80" i="71" s="1"/>
  <c r="L65" i="71"/>
  <c r="L77" i="71"/>
  <c r="H74" i="67"/>
  <c r="H93" i="67" s="1"/>
  <c r="H90" i="67"/>
  <c r="H72" i="67"/>
  <c r="AA76" i="71"/>
  <c r="AA24" i="71"/>
  <c r="AA27" i="71" s="1"/>
  <c r="AA26" i="71"/>
  <c r="V79" i="71"/>
  <c r="Z65" i="71"/>
  <c r="Z67" i="71"/>
  <c r="Z80" i="71" s="1"/>
  <c r="Z77" i="71"/>
  <c r="K72" i="67"/>
  <c r="K74" i="67"/>
  <c r="K93" i="67" s="1"/>
  <c r="K90" i="67"/>
  <c r="F79" i="71"/>
  <c r="X84" i="53"/>
  <c r="Q84" i="53"/>
  <c r="Z84" i="53"/>
  <c r="X69" i="49"/>
  <c r="X81" i="49" s="1"/>
  <c r="M84" i="53"/>
  <c r="Y69" i="53"/>
  <c r="Y87" i="53" s="1"/>
  <c r="AA75" i="51"/>
  <c r="AA93" i="51" s="1"/>
  <c r="O78" i="49"/>
  <c r="AA69" i="49"/>
  <c r="AA81" i="49" s="1"/>
  <c r="Z75" i="51"/>
  <c r="Z93" i="51" s="1"/>
  <c r="O86" i="53"/>
  <c r="Y86" i="53"/>
  <c r="S86" i="53"/>
  <c r="M86" i="53"/>
  <c r="W86" i="53"/>
  <c r="S84" i="53"/>
  <c r="S69" i="53"/>
  <c r="V84" i="53"/>
  <c r="V69" i="53"/>
  <c r="T84" i="53"/>
  <c r="T69" i="53"/>
  <c r="N86" i="53"/>
  <c r="R84" i="53"/>
  <c r="R69" i="53"/>
  <c r="Z86" i="53"/>
  <c r="P84" i="53"/>
  <c r="P69" i="53"/>
  <c r="L86" i="53"/>
  <c r="X87" i="53"/>
  <c r="U86" i="53"/>
  <c r="M87" i="53"/>
  <c r="O84" i="53"/>
  <c r="O69" i="53"/>
  <c r="U84" i="53"/>
  <c r="U69" i="53"/>
  <c r="W84" i="53"/>
  <c r="W69" i="53"/>
  <c r="Q87" i="53"/>
  <c r="Q86" i="53"/>
  <c r="AA86" i="53"/>
  <c r="Z87" i="53"/>
  <c r="P86" i="53"/>
  <c r="R86" i="53"/>
  <c r="AA84" i="53"/>
  <c r="AA69" i="53"/>
  <c r="T86" i="53"/>
  <c r="N84" i="53"/>
  <c r="N69" i="53"/>
  <c r="V86" i="53"/>
  <c r="L84" i="53"/>
  <c r="L69" i="53"/>
  <c r="X86" i="53"/>
  <c r="O69" i="49"/>
  <c r="O81" i="49" s="1"/>
  <c r="O92" i="51"/>
  <c r="Q92" i="51"/>
  <c r="U92" i="51"/>
  <c r="X90" i="51"/>
  <c r="X75" i="51"/>
  <c r="N92" i="51"/>
  <c r="AA92" i="51"/>
  <c r="T92" i="51"/>
  <c r="O90" i="51"/>
  <c r="O75" i="51"/>
  <c r="W92" i="51"/>
  <c r="Y92" i="51"/>
  <c r="Z78" i="49"/>
  <c r="R92" i="51"/>
  <c r="W90" i="51"/>
  <c r="W75" i="51"/>
  <c r="X92" i="51"/>
  <c r="T90" i="51"/>
  <c r="T75" i="51"/>
  <c r="U90" i="51"/>
  <c r="U75" i="51"/>
  <c r="N90" i="51"/>
  <c r="N75" i="51"/>
  <c r="R93" i="51"/>
  <c r="M92" i="51"/>
  <c r="P90" i="51"/>
  <c r="P75" i="51"/>
  <c r="Q93" i="51"/>
  <c r="V92" i="51"/>
  <c r="S92" i="51"/>
  <c r="L92" i="51"/>
  <c r="Z92" i="51"/>
  <c r="P92" i="51"/>
  <c r="L90" i="51"/>
  <c r="L75" i="51"/>
  <c r="M90" i="51"/>
  <c r="M75" i="51"/>
  <c r="V90" i="51"/>
  <c r="V75" i="51"/>
  <c r="S78" i="49"/>
  <c r="S69" i="49"/>
  <c r="V80" i="49"/>
  <c r="U80" i="49"/>
  <c r="X80" i="49"/>
  <c r="U78" i="49"/>
  <c r="U69" i="49"/>
  <c r="Z80" i="49"/>
  <c r="T80" i="49"/>
  <c r="M80" i="49"/>
  <c r="N80" i="49"/>
  <c r="P80" i="49"/>
  <c r="R78" i="49"/>
  <c r="R69" i="49"/>
  <c r="T78" i="49"/>
  <c r="T69" i="49"/>
  <c r="W69" i="49"/>
  <c r="W78" i="49"/>
  <c r="V78" i="49"/>
  <c r="V69" i="49"/>
  <c r="W80" i="49"/>
  <c r="L80" i="49"/>
  <c r="Q81" i="49"/>
  <c r="R80" i="49"/>
  <c r="Y80" i="49"/>
  <c r="Z81" i="49"/>
  <c r="Q80" i="49"/>
  <c r="P81" i="49"/>
  <c r="L81" i="49"/>
  <c r="G85" i="67" l="1"/>
  <c r="J85" i="67"/>
  <c r="K85" i="67"/>
  <c r="L85" i="67"/>
  <c r="H85" i="67"/>
  <c r="M85" i="67"/>
  <c r="J72" i="71"/>
  <c r="F72" i="71"/>
  <c r="L84" i="73"/>
  <c r="N84" i="73"/>
  <c r="H84" i="73"/>
  <c r="J84" i="73"/>
  <c r="O84" i="73"/>
  <c r="O73" i="71"/>
  <c r="K73" i="71"/>
  <c r="E73" i="71"/>
  <c r="I84" i="73"/>
  <c r="M84" i="73"/>
  <c r="K84" i="73"/>
  <c r="P84" i="73"/>
  <c r="V27" i="67"/>
  <c r="V92" i="67" s="1"/>
  <c r="V89" i="67"/>
  <c r="Q84" i="73"/>
  <c r="R84" i="73"/>
  <c r="K76" i="71"/>
  <c r="W76" i="71"/>
  <c r="S76" i="71"/>
  <c r="O76" i="71"/>
  <c r="G76" i="71"/>
  <c r="Q89" i="67"/>
  <c r="AA85" i="67"/>
  <c r="T85" i="67"/>
  <c r="W85" i="67"/>
  <c r="P85" i="67"/>
  <c r="R85" i="67"/>
  <c r="S85" i="67"/>
  <c r="X85" i="67"/>
  <c r="Z85" i="67"/>
  <c r="N85" i="67"/>
  <c r="O85" i="67"/>
  <c r="Z84" i="73"/>
  <c r="L73" i="71"/>
  <c r="H73" i="71"/>
  <c r="N73" i="71"/>
  <c r="F73" i="71"/>
  <c r="G73" i="71"/>
  <c r="R72" i="71"/>
  <c r="V84" i="73"/>
  <c r="V72" i="71"/>
  <c r="Z72" i="71"/>
  <c r="Y72" i="71"/>
  <c r="U84" i="73"/>
  <c r="T84" i="73"/>
  <c r="Y84" i="73"/>
  <c r="S84" i="73"/>
  <c r="AA84" i="73"/>
  <c r="V73" i="71"/>
  <c r="AA73" i="71"/>
  <c r="AB84" i="71" s="1"/>
  <c r="S73" i="71"/>
  <c r="Y73" i="71"/>
  <c r="Z73" i="71"/>
  <c r="W73" i="71"/>
  <c r="P73" i="71"/>
  <c r="I73" i="71"/>
  <c r="T73" i="71"/>
  <c r="J73" i="71"/>
  <c r="Q73" i="71"/>
  <c r="U73" i="71"/>
  <c r="M73" i="71"/>
  <c r="R73" i="71"/>
  <c r="X73" i="71"/>
  <c r="S86" i="51"/>
  <c r="Y86" i="51"/>
  <c r="R86" i="51"/>
  <c r="R85" i="51"/>
  <c r="L85" i="51"/>
  <c r="U85" i="51"/>
  <c r="AA86" i="51"/>
  <c r="AB97" i="51" s="1"/>
  <c r="Q86" i="51"/>
  <c r="T85" i="51"/>
  <c r="Q85" i="51"/>
  <c r="M85" i="51"/>
  <c r="N85" i="51"/>
  <c r="AA85" i="51"/>
  <c r="Y85" i="51"/>
  <c r="O85" i="51"/>
  <c r="X85" i="51"/>
  <c r="P85" i="51"/>
  <c r="Z85" i="51"/>
  <c r="W85" i="51"/>
  <c r="Z86" i="51"/>
  <c r="S85" i="51"/>
  <c r="V85" i="51"/>
  <c r="J80" i="53"/>
  <c r="K80" i="53"/>
  <c r="Z80" i="53"/>
  <c r="M79" i="53"/>
  <c r="P79" i="53"/>
  <c r="V79" i="53"/>
  <c r="Q79" i="53"/>
  <c r="M80" i="53"/>
  <c r="T79" i="53"/>
  <c r="N79" i="53"/>
  <c r="S79" i="53"/>
  <c r="Y79" i="53"/>
  <c r="Q80" i="53"/>
  <c r="L79" i="53"/>
  <c r="Z79" i="53"/>
  <c r="AA79" i="53"/>
  <c r="H80" i="53"/>
  <c r="H91" i="53" s="1"/>
  <c r="O79" i="53"/>
  <c r="X80" i="53"/>
  <c r="I80" i="53"/>
  <c r="W79" i="53"/>
  <c r="R79" i="53"/>
  <c r="X79" i="53"/>
  <c r="Y80" i="53"/>
  <c r="U79" i="53"/>
  <c r="V86" i="67"/>
  <c r="R86" i="67"/>
  <c r="T86" i="67"/>
  <c r="H86" i="67"/>
  <c r="I86" i="67"/>
  <c r="G86" i="67"/>
  <c r="G97" i="67" s="1"/>
  <c r="K86" i="67"/>
  <c r="J86" i="67"/>
  <c r="M86" i="67"/>
  <c r="L86" i="67"/>
  <c r="N86" i="67"/>
  <c r="Z86" i="67"/>
  <c r="Z97" i="67" s="1"/>
  <c r="AA86" i="67"/>
  <c r="AB97" i="67" s="1"/>
  <c r="X86" i="67"/>
  <c r="Y97" i="67" s="1"/>
  <c r="Q86" i="67"/>
  <c r="W86" i="67"/>
  <c r="S86" i="67"/>
  <c r="O86" i="67"/>
  <c r="P97" i="67" s="1"/>
  <c r="U86" i="67"/>
  <c r="I74" i="49"/>
  <c r="P74" i="49"/>
  <c r="N69" i="49"/>
  <c r="N81" i="49" s="1"/>
  <c r="N74" i="49" s="1"/>
  <c r="E78" i="49"/>
  <c r="O74" i="49"/>
  <c r="Q74" i="49"/>
  <c r="X74" i="49"/>
  <c r="X73" i="49"/>
  <c r="W73" i="49"/>
  <c r="Y74" i="49"/>
  <c r="Z74" i="49"/>
  <c r="AA74" i="49"/>
  <c r="AB85" i="49" s="1"/>
  <c r="M73" i="49"/>
  <c r="U73" i="49"/>
  <c r="R73" i="49"/>
  <c r="Q73" i="49"/>
  <c r="L73" i="49"/>
  <c r="T73" i="49"/>
  <c r="Y73" i="49"/>
  <c r="P73" i="49"/>
  <c r="L74" i="49"/>
  <c r="M85" i="49" s="1"/>
  <c r="V73" i="49"/>
  <c r="N73" i="49"/>
  <c r="Z73" i="49"/>
  <c r="H81" i="49"/>
  <c r="H93" i="51"/>
  <c r="K93" i="51"/>
  <c r="G93" i="51"/>
  <c r="J93" i="51"/>
  <c r="I93" i="51"/>
  <c r="F93" i="51"/>
  <c r="E93" i="51"/>
  <c r="K81" i="49"/>
  <c r="J81" i="49"/>
  <c r="G81" i="49"/>
  <c r="F81" i="49"/>
  <c r="Q92" i="67"/>
  <c r="M75" i="67"/>
  <c r="U75" i="67"/>
  <c r="H75" i="67"/>
  <c r="L68" i="71"/>
  <c r="T68" i="71"/>
  <c r="J68" i="71"/>
  <c r="W68" i="71"/>
  <c r="R75" i="67"/>
  <c r="Q68" i="71"/>
  <c r="N75" i="67"/>
  <c r="Z75" i="67"/>
  <c r="U68" i="71"/>
  <c r="F68" i="71"/>
  <c r="W79" i="71"/>
  <c r="Z68" i="71"/>
  <c r="E68" i="71"/>
  <c r="W75" i="67"/>
  <c r="O68" i="71"/>
  <c r="G75" i="67"/>
  <c r="G79" i="71"/>
  <c r="X75" i="67"/>
  <c r="M68" i="71"/>
  <c r="K75" i="67"/>
  <c r="AA79" i="71"/>
  <c r="F97" i="67"/>
  <c r="P68" i="71"/>
  <c r="G68" i="71"/>
  <c r="T75" i="67"/>
  <c r="AA68" i="71"/>
  <c r="K79" i="71"/>
  <c r="J75" i="67"/>
  <c r="Y68" i="71"/>
  <c r="V75" i="67"/>
  <c r="R68" i="71"/>
  <c r="I68" i="71"/>
  <c r="K68" i="71"/>
  <c r="O79" i="71"/>
  <c r="H68" i="71"/>
  <c r="V68" i="71"/>
  <c r="S68" i="71"/>
  <c r="N68" i="71"/>
  <c r="AA75" i="67"/>
  <c r="S75" i="67"/>
  <c r="S79" i="71"/>
  <c r="S72" i="71" s="1"/>
  <c r="N87" i="53"/>
  <c r="W87" i="53"/>
  <c r="S87" i="53"/>
  <c r="AA87" i="53"/>
  <c r="P87" i="53"/>
  <c r="T87" i="53"/>
  <c r="V87" i="53"/>
  <c r="O87" i="53"/>
  <c r="R87" i="53"/>
  <c r="L87" i="53"/>
  <c r="U87" i="53"/>
  <c r="V93" i="51"/>
  <c r="N93" i="51"/>
  <c r="O93" i="51"/>
  <c r="X93" i="51"/>
  <c r="L93" i="51"/>
  <c r="T93" i="51"/>
  <c r="P93" i="51"/>
  <c r="M93" i="51"/>
  <c r="U93" i="51"/>
  <c r="W93" i="51"/>
  <c r="U81" i="49"/>
  <c r="T81" i="49"/>
  <c r="V81" i="49"/>
  <c r="S81" i="49"/>
  <c r="R81" i="49"/>
  <c r="W81" i="49"/>
  <c r="V85" i="67" l="1"/>
  <c r="G72" i="71"/>
  <c r="K72" i="71"/>
  <c r="O72" i="71"/>
  <c r="P84" i="71"/>
  <c r="O84" i="71"/>
  <c r="K84" i="71"/>
  <c r="F84" i="71"/>
  <c r="I84" i="71"/>
  <c r="J84" i="71"/>
  <c r="H84" i="71"/>
  <c r="M84" i="71"/>
  <c r="L84" i="71"/>
  <c r="G84" i="71"/>
  <c r="J91" i="53"/>
  <c r="K91" i="53"/>
  <c r="Q85" i="67"/>
  <c r="U84" i="71"/>
  <c r="N84" i="71"/>
  <c r="R84" i="71"/>
  <c r="W72" i="71"/>
  <c r="AA72" i="71"/>
  <c r="S84" i="71"/>
  <c r="AA84" i="71"/>
  <c r="X84" i="71"/>
  <c r="Q84" i="71"/>
  <c r="Z84" i="71"/>
  <c r="T84" i="71"/>
  <c r="Y84" i="71"/>
  <c r="W84" i="71"/>
  <c r="V84" i="71"/>
  <c r="S97" i="51"/>
  <c r="R97" i="51"/>
  <c r="AA97" i="51"/>
  <c r="F86" i="51"/>
  <c r="U86" i="51"/>
  <c r="G86" i="51"/>
  <c r="W86" i="51"/>
  <c r="I86" i="51"/>
  <c r="P86" i="51"/>
  <c r="Q97" i="51" s="1"/>
  <c r="K86" i="51"/>
  <c r="O86" i="51"/>
  <c r="T86" i="51"/>
  <c r="J86" i="51"/>
  <c r="L86" i="51"/>
  <c r="H86" i="51"/>
  <c r="N86" i="51"/>
  <c r="E86" i="51"/>
  <c r="V86" i="51"/>
  <c r="Z97" i="51"/>
  <c r="X86" i="51"/>
  <c r="Y97" i="51" s="1"/>
  <c r="M86" i="51"/>
  <c r="I91" i="53"/>
  <c r="Y91" i="53"/>
  <c r="L80" i="53"/>
  <c r="N80" i="53"/>
  <c r="O80" i="53"/>
  <c r="V80" i="53"/>
  <c r="W80" i="53"/>
  <c r="X91" i="53" s="1"/>
  <c r="P80" i="53"/>
  <c r="Q91" i="53" s="1"/>
  <c r="S80" i="53"/>
  <c r="AA80" i="53"/>
  <c r="U80" i="53"/>
  <c r="R80" i="53"/>
  <c r="T80" i="53"/>
  <c r="Z91" i="53"/>
  <c r="R97" i="67"/>
  <c r="K97" i="67"/>
  <c r="H97" i="67"/>
  <c r="I97" i="67"/>
  <c r="W97" i="67"/>
  <c r="S97" i="67"/>
  <c r="Q97" i="67"/>
  <c r="T97" i="67"/>
  <c r="AA97" i="67"/>
  <c r="L97" i="67"/>
  <c r="J97" i="67"/>
  <c r="U97" i="67"/>
  <c r="X97" i="67"/>
  <c r="M97" i="67"/>
  <c r="O97" i="67"/>
  <c r="Q85" i="49"/>
  <c r="N97" i="67"/>
  <c r="V97" i="67"/>
  <c r="E81" i="49"/>
  <c r="AA85" i="49"/>
  <c r="P85" i="49"/>
  <c r="O85" i="49"/>
  <c r="S74" i="49"/>
  <c r="Z85" i="49"/>
  <c r="Y85" i="49"/>
  <c r="U74" i="49"/>
  <c r="G74" i="49"/>
  <c r="H74" i="49"/>
  <c r="I85" i="49" s="1"/>
  <c r="F74" i="49"/>
  <c r="R74" i="49"/>
  <c r="J74" i="49"/>
  <c r="K74" i="49"/>
  <c r="L85" i="49" s="1"/>
  <c r="W74" i="49"/>
  <c r="X85" i="49" s="1"/>
  <c r="V74" i="49"/>
  <c r="T74" i="49"/>
  <c r="AA91" i="53" l="1"/>
  <c r="AB91" i="53"/>
  <c r="I97" i="51"/>
  <c r="F97" i="51"/>
  <c r="N97" i="51"/>
  <c r="P97" i="51"/>
  <c r="K97" i="51"/>
  <c r="W97" i="51"/>
  <c r="X97" i="51"/>
  <c r="M97" i="51"/>
  <c r="L97" i="51"/>
  <c r="H97" i="51"/>
  <c r="V97" i="51"/>
  <c r="O97" i="51"/>
  <c r="U97" i="51"/>
  <c r="T97" i="51"/>
  <c r="J97" i="51"/>
  <c r="G97" i="51"/>
  <c r="V91" i="53"/>
  <c r="W91" i="53"/>
  <c r="U91" i="53"/>
  <c r="P91" i="53"/>
  <c r="T91" i="53"/>
  <c r="R91" i="53"/>
  <c r="S91" i="53"/>
  <c r="O91" i="53"/>
  <c r="N91" i="53"/>
  <c r="M91" i="53"/>
  <c r="L91" i="53"/>
  <c r="E74" i="49"/>
  <c r="F85" i="49" s="1"/>
  <c r="K85" i="49"/>
  <c r="H85" i="49"/>
  <c r="W85" i="49"/>
  <c r="J85" i="49"/>
  <c r="N85" i="49"/>
  <c r="G85" i="49"/>
  <c r="U85" i="49"/>
  <c r="T85" i="49"/>
  <c r="S85" i="49"/>
  <c r="R85" i="49"/>
  <c r="V85" i="49"/>
  <c r="E59" i="39"/>
  <c r="F59" i="39"/>
  <c r="G59" i="39"/>
  <c r="H59" i="39"/>
  <c r="I59" i="39"/>
  <c r="J59" i="39"/>
  <c r="K59" i="39"/>
  <c r="E60" i="39"/>
  <c r="F60" i="39"/>
  <c r="G60" i="39"/>
  <c r="H60" i="39"/>
  <c r="I60" i="39"/>
  <c r="J60" i="39"/>
  <c r="K60" i="39"/>
  <c r="E63" i="39"/>
  <c r="F63" i="39"/>
  <c r="G63" i="39"/>
  <c r="H63" i="39"/>
  <c r="I63" i="39"/>
  <c r="J63" i="39"/>
  <c r="K63" i="39"/>
  <c r="E64" i="39"/>
  <c r="F64" i="39"/>
  <c r="G64" i="39"/>
  <c r="H64" i="39"/>
  <c r="I64" i="39"/>
  <c r="J64" i="39"/>
  <c r="K64" i="39"/>
  <c r="E65" i="39"/>
  <c r="F65" i="39"/>
  <c r="G65" i="39"/>
  <c r="H65" i="39"/>
  <c r="I65" i="39"/>
  <c r="J65" i="39"/>
  <c r="K65" i="39"/>
  <c r="E67" i="39"/>
  <c r="F67" i="39"/>
  <c r="G67" i="39"/>
  <c r="H67" i="39"/>
  <c r="I67" i="39"/>
  <c r="J67" i="39"/>
  <c r="K67" i="39"/>
  <c r="E69" i="39"/>
  <c r="F69" i="39"/>
  <c r="G69" i="39"/>
  <c r="H69" i="39"/>
  <c r="I69" i="39"/>
  <c r="J69" i="39"/>
  <c r="K69" i="39"/>
  <c r="E71" i="39"/>
  <c r="F71" i="39"/>
  <c r="G71" i="39"/>
  <c r="H71" i="39"/>
  <c r="I71" i="39"/>
  <c r="J71" i="39"/>
  <c r="K71" i="39"/>
  <c r="K12" i="39"/>
  <c r="J12" i="39"/>
  <c r="I12" i="39"/>
  <c r="H12" i="39"/>
  <c r="G12" i="39"/>
  <c r="F12" i="39"/>
  <c r="E12" i="39"/>
  <c r="E5" i="39"/>
  <c r="F5" i="39"/>
  <c r="G5" i="39"/>
  <c r="G4" i="39" s="1"/>
  <c r="G23" i="39" s="1"/>
  <c r="H5" i="39"/>
  <c r="H4" i="39" s="1"/>
  <c r="H23" i="39" s="1"/>
  <c r="I5" i="39"/>
  <c r="I4" i="39" s="1"/>
  <c r="I23" i="39" s="1"/>
  <c r="J5" i="39"/>
  <c r="K5" i="39"/>
  <c r="K4" i="39" s="1"/>
  <c r="K23" i="39" s="1"/>
  <c r="I62" i="39" l="1"/>
  <c r="I25" i="39"/>
  <c r="H25" i="39"/>
  <c r="J62" i="39"/>
  <c r="F62" i="39"/>
  <c r="E4" i="39"/>
  <c r="E23" i="39" s="1"/>
  <c r="E62" i="39"/>
  <c r="F4" i="39"/>
  <c r="F23" i="39" s="1"/>
  <c r="J4" i="39"/>
  <c r="J23" i="39" s="1"/>
  <c r="H62" i="39"/>
  <c r="K62" i="39"/>
  <c r="G62" i="39"/>
  <c r="G25" i="39"/>
  <c r="K25" i="39"/>
  <c r="E5" i="41"/>
  <c r="F5" i="41"/>
  <c r="G5" i="41"/>
  <c r="H5" i="41"/>
  <c r="I5" i="41"/>
  <c r="J5" i="41"/>
  <c r="K5" i="41"/>
  <c r="E12" i="41"/>
  <c r="F12" i="41"/>
  <c r="G12" i="41"/>
  <c r="H12" i="41"/>
  <c r="I12" i="41"/>
  <c r="J12" i="41"/>
  <c r="K12" i="41"/>
  <c r="E29" i="41"/>
  <c r="E50" i="41" s="1"/>
  <c r="F29" i="41"/>
  <c r="F52" i="41" s="1"/>
  <c r="G29" i="41"/>
  <c r="G50" i="41" s="1"/>
  <c r="H29" i="41"/>
  <c r="H50" i="41" s="1"/>
  <c r="I29" i="41"/>
  <c r="I51" i="41" s="1"/>
  <c r="J29" i="41"/>
  <c r="J50" i="41" s="1"/>
  <c r="K29" i="41"/>
  <c r="K50" i="41" s="1"/>
  <c r="F51" i="41"/>
  <c r="H51" i="41"/>
  <c r="E52" i="41"/>
  <c r="E53" i="41"/>
  <c r="F53" i="41"/>
  <c r="G53" i="41"/>
  <c r="H53" i="41"/>
  <c r="I53" i="41"/>
  <c r="J53" i="41"/>
  <c r="K53" i="41"/>
  <c r="E54" i="41"/>
  <c r="F54" i="41"/>
  <c r="G54" i="41"/>
  <c r="H54" i="41"/>
  <c r="I54" i="41"/>
  <c r="J54" i="41"/>
  <c r="K54" i="41"/>
  <c r="I55" i="41"/>
  <c r="E57" i="41"/>
  <c r="F57" i="41"/>
  <c r="G57" i="41"/>
  <c r="H57" i="41"/>
  <c r="I57" i="41"/>
  <c r="J57" i="41"/>
  <c r="K57" i="41"/>
  <c r="E58" i="41"/>
  <c r="F58" i="41"/>
  <c r="G58" i="41"/>
  <c r="H58" i="41"/>
  <c r="I58" i="41"/>
  <c r="J58" i="41"/>
  <c r="K58" i="41"/>
  <c r="E59" i="41"/>
  <c r="F59" i="41"/>
  <c r="G59" i="41"/>
  <c r="H59" i="41"/>
  <c r="I59" i="41"/>
  <c r="J59" i="41"/>
  <c r="K59" i="41"/>
  <c r="E63" i="41"/>
  <c r="F63" i="41"/>
  <c r="G63" i="41"/>
  <c r="H63" i="41"/>
  <c r="I63" i="41"/>
  <c r="J63" i="41"/>
  <c r="K63" i="41"/>
  <c r="E65" i="41"/>
  <c r="F65" i="41"/>
  <c r="G65" i="41"/>
  <c r="H65" i="41"/>
  <c r="I65" i="41"/>
  <c r="J65" i="41"/>
  <c r="K65" i="41"/>
  <c r="I50" i="41" l="1"/>
  <c r="J52" i="41"/>
  <c r="E55" i="41"/>
  <c r="I52" i="41"/>
  <c r="F50" i="41"/>
  <c r="F49" i="41" s="1"/>
  <c r="F55" i="41"/>
  <c r="J51" i="41"/>
  <c r="J55" i="41"/>
  <c r="K56" i="41"/>
  <c r="G56" i="41"/>
  <c r="I56" i="41"/>
  <c r="I4" i="41"/>
  <c r="E4" i="41"/>
  <c r="H4" i="41"/>
  <c r="E25" i="39"/>
  <c r="J25" i="39"/>
  <c r="E51" i="41"/>
  <c r="E49" i="41" s="1"/>
  <c r="J4" i="41"/>
  <c r="F4" i="41"/>
  <c r="F25" i="39"/>
  <c r="K51" i="41"/>
  <c r="G51" i="41"/>
  <c r="H55" i="41"/>
  <c r="H52" i="41"/>
  <c r="H49" i="41" s="1"/>
  <c r="K55" i="41"/>
  <c r="G55" i="41"/>
  <c r="J56" i="41"/>
  <c r="F56" i="41"/>
  <c r="E56" i="41"/>
  <c r="H56" i="41"/>
  <c r="K4" i="41"/>
  <c r="G4" i="41"/>
  <c r="K52" i="41"/>
  <c r="G52" i="41"/>
  <c r="E54" i="43"/>
  <c r="F54" i="43"/>
  <c r="G54" i="43"/>
  <c r="H54" i="43"/>
  <c r="I54" i="43"/>
  <c r="J54" i="43"/>
  <c r="K54" i="43"/>
  <c r="E55" i="43"/>
  <c r="F55" i="43"/>
  <c r="G55" i="43"/>
  <c r="H55" i="43"/>
  <c r="I55" i="43"/>
  <c r="J55" i="43"/>
  <c r="K55" i="43"/>
  <c r="E58" i="43"/>
  <c r="F58" i="43"/>
  <c r="G58" i="43"/>
  <c r="H58" i="43"/>
  <c r="I58" i="43"/>
  <c r="J58" i="43"/>
  <c r="K58" i="43"/>
  <c r="E59" i="43"/>
  <c r="F59" i="43"/>
  <c r="G59" i="43"/>
  <c r="H59" i="43"/>
  <c r="I59" i="43"/>
  <c r="J59" i="43"/>
  <c r="K59" i="43"/>
  <c r="E60" i="43"/>
  <c r="F60" i="43"/>
  <c r="G60" i="43"/>
  <c r="H60" i="43"/>
  <c r="I60" i="43"/>
  <c r="J60" i="43"/>
  <c r="K60" i="43"/>
  <c r="E62" i="43"/>
  <c r="F62" i="43"/>
  <c r="G62" i="43"/>
  <c r="H62" i="43"/>
  <c r="I62" i="43"/>
  <c r="J62" i="43"/>
  <c r="K62" i="43"/>
  <c r="E64" i="43"/>
  <c r="F64" i="43"/>
  <c r="G64" i="43"/>
  <c r="H64" i="43"/>
  <c r="I64" i="43"/>
  <c r="J64" i="43"/>
  <c r="K64" i="43"/>
  <c r="E66" i="43"/>
  <c r="F66" i="43"/>
  <c r="G66" i="43"/>
  <c r="H66" i="43"/>
  <c r="I66" i="43"/>
  <c r="J66" i="43"/>
  <c r="K66" i="43"/>
  <c r="K13" i="43"/>
  <c r="J13" i="43"/>
  <c r="I13" i="43"/>
  <c r="H13" i="43"/>
  <c r="G13" i="43"/>
  <c r="F13" i="43"/>
  <c r="E13" i="43"/>
  <c r="K6" i="43"/>
  <c r="J6" i="43"/>
  <c r="I6" i="43"/>
  <c r="H6" i="43"/>
  <c r="G6" i="43"/>
  <c r="F6" i="43"/>
  <c r="E6" i="43"/>
  <c r="H5" i="43"/>
  <c r="H24" i="43" s="1"/>
  <c r="H26" i="43" s="1"/>
  <c r="I49" i="41" l="1"/>
  <c r="I48" i="41" s="1"/>
  <c r="I67" i="41" s="1"/>
  <c r="I69" i="41" s="1"/>
  <c r="J49" i="41"/>
  <c r="J48" i="41" s="1"/>
  <c r="J67" i="41" s="1"/>
  <c r="J69" i="41" s="1"/>
  <c r="K5" i="43"/>
  <c r="K24" i="43" s="1"/>
  <c r="K26" i="43" s="1"/>
  <c r="F5" i="43"/>
  <c r="F24" i="43" s="1"/>
  <c r="F26" i="43" s="1"/>
  <c r="F81" i="43" s="1"/>
  <c r="J5" i="43"/>
  <c r="J24" i="43" s="1"/>
  <c r="J26" i="43" s="1"/>
  <c r="J57" i="43"/>
  <c r="F57" i="43"/>
  <c r="G23" i="41"/>
  <c r="G25" i="41" s="1"/>
  <c r="H23" i="41"/>
  <c r="H25" i="41" s="1"/>
  <c r="H80" i="41" s="1"/>
  <c r="K23" i="41"/>
  <c r="K25" i="41" s="1"/>
  <c r="F23" i="41"/>
  <c r="F25" i="41" s="1"/>
  <c r="E23" i="41"/>
  <c r="E25" i="41" s="1"/>
  <c r="H57" i="43"/>
  <c r="J23" i="41"/>
  <c r="J25" i="41" s="1"/>
  <c r="I23" i="41"/>
  <c r="I25" i="41" s="1"/>
  <c r="G5" i="43"/>
  <c r="G24" i="43" s="1"/>
  <c r="G26" i="43" s="1"/>
  <c r="G81" i="43" s="1"/>
  <c r="K57" i="43"/>
  <c r="G57" i="43"/>
  <c r="G49" i="41"/>
  <c r="G48" i="41" s="1"/>
  <c r="G67" i="41" s="1"/>
  <c r="K49" i="41"/>
  <c r="K48" i="41" s="1"/>
  <c r="K67" i="41" s="1"/>
  <c r="H48" i="41"/>
  <c r="H67" i="41" s="1"/>
  <c r="H69" i="41" s="1"/>
  <c r="E48" i="41"/>
  <c r="E67" i="41" s="1"/>
  <c r="F48" i="41"/>
  <c r="F67" i="41" s="1"/>
  <c r="E57" i="43"/>
  <c r="I57" i="43"/>
  <c r="E5" i="43"/>
  <c r="E24" i="43" s="1"/>
  <c r="E26" i="43" s="1"/>
  <c r="I5" i="43"/>
  <c r="I24" i="43" s="1"/>
  <c r="I26" i="43" s="1"/>
  <c r="K65" i="45"/>
  <c r="J65" i="45"/>
  <c r="K63" i="45"/>
  <c r="J63" i="45"/>
  <c r="K61" i="45"/>
  <c r="J61" i="45"/>
  <c r="K59" i="45"/>
  <c r="J59" i="45"/>
  <c r="K58" i="45"/>
  <c r="J58" i="45"/>
  <c r="K57" i="45"/>
  <c r="J57" i="45"/>
  <c r="K54" i="45"/>
  <c r="J54" i="45"/>
  <c r="K53" i="45"/>
  <c r="J53" i="45"/>
  <c r="K29" i="45"/>
  <c r="K55" i="45" s="1"/>
  <c r="J29" i="45"/>
  <c r="J55" i="45" s="1"/>
  <c r="K12" i="45"/>
  <c r="J12" i="45"/>
  <c r="K5" i="45"/>
  <c r="J5" i="45"/>
  <c r="H29" i="45"/>
  <c r="I29" i="45"/>
  <c r="E53" i="47"/>
  <c r="F53" i="47"/>
  <c r="G53" i="47"/>
  <c r="H53" i="47"/>
  <c r="I53" i="47"/>
  <c r="J53" i="47"/>
  <c r="K53" i="47"/>
  <c r="E54" i="47"/>
  <c r="F54" i="47"/>
  <c r="G54" i="47"/>
  <c r="H54" i="47"/>
  <c r="I54" i="47"/>
  <c r="J54" i="47"/>
  <c r="K54" i="47"/>
  <c r="E57" i="47"/>
  <c r="F57" i="47"/>
  <c r="G57" i="47"/>
  <c r="H57" i="47"/>
  <c r="I57" i="47"/>
  <c r="J57" i="47"/>
  <c r="K57" i="47"/>
  <c r="E58" i="47"/>
  <c r="F58" i="47"/>
  <c r="G58" i="47"/>
  <c r="H58" i="47"/>
  <c r="I58" i="47"/>
  <c r="J58" i="47"/>
  <c r="K58" i="47"/>
  <c r="E59" i="47"/>
  <c r="F59" i="47"/>
  <c r="G59" i="47"/>
  <c r="H59" i="47"/>
  <c r="I59" i="47"/>
  <c r="J59" i="47"/>
  <c r="K59" i="47"/>
  <c r="E61" i="47"/>
  <c r="F61" i="47"/>
  <c r="G61" i="47"/>
  <c r="H61" i="47"/>
  <c r="I61" i="47"/>
  <c r="J61" i="47"/>
  <c r="K61" i="47"/>
  <c r="E63" i="47"/>
  <c r="F63" i="47"/>
  <c r="G63" i="47"/>
  <c r="H63" i="47"/>
  <c r="I63" i="47"/>
  <c r="J63" i="47"/>
  <c r="K63" i="47"/>
  <c r="E65" i="47"/>
  <c r="F65" i="47"/>
  <c r="G65" i="47"/>
  <c r="H65" i="47"/>
  <c r="I65" i="47"/>
  <c r="J65" i="47"/>
  <c r="K65" i="47"/>
  <c r="E5" i="47"/>
  <c r="F5" i="47"/>
  <c r="G5" i="47"/>
  <c r="H5" i="47"/>
  <c r="I5" i="47"/>
  <c r="J5" i="47"/>
  <c r="K5" i="47"/>
  <c r="E12" i="47"/>
  <c r="F12" i="47"/>
  <c r="G12" i="47"/>
  <c r="H12" i="47"/>
  <c r="I12" i="47"/>
  <c r="J12" i="47"/>
  <c r="K12" i="47"/>
  <c r="AA90" i="47"/>
  <c r="Z90" i="47"/>
  <c r="Y90" i="47"/>
  <c r="X90" i="47"/>
  <c r="W90" i="47"/>
  <c r="V90" i="47"/>
  <c r="U90" i="47"/>
  <c r="T90" i="47"/>
  <c r="S90" i="47"/>
  <c r="R90" i="47"/>
  <c r="Q90" i="47"/>
  <c r="P90" i="47"/>
  <c r="O90" i="47"/>
  <c r="N90" i="47"/>
  <c r="M90" i="47"/>
  <c r="L90" i="47"/>
  <c r="K90" i="47"/>
  <c r="J90" i="47"/>
  <c r="I90" i="47"/>
  <c r="H90" i="47"/>
  <c r="G90" i="47"/>
  <c r="F90" i="47"/>
  <c r="AA65" i="47"/>
  <c r="Z65" i="47"/>
  <c r="Y65" i="47"/>
  <c r="X65" i="47"/>
  <c r="W65" i="47"/>
  <c r="V65" i="47"/>
  <c r="U65" i="47"/>
  <c r="T65" i="47"/>
  <c r="S65" i="47"/>
  <c r="R65" i="47"/>
  <c r="Q65" i="47"/>
  <c r="P65" i="47"/>
  <c r="O65" i="47"/>
  <c r="N65" i="47"/>
  <c r="M65" i="47"/>
  <c r="L65" i="47"/>
  <c r="AA63" i="47"/>
  <c r="Z63" i="47"/>
  <c r="Y63" i="47"/>
  <c r="X63" i="47"/>
  <c r="W63" i="47"/>
  <c r="V63" i="47"/>
  <c r="U63" i="47"/>
  <c r="T63" i="47"/>
  <c r="S63" i="47"/>
  <c r="R63" i="47"/>
  <c r="Q63" i="47"/>
  <c r="P63" i="47"/>
  <c r="O63" i="47"/>
  <c r="N63" i="47"/>
  <c r="M63" i="47"/>
  <c r="L63" i="47"/>
  <c r="AA61" i="47"/>
  <c r="Z61" i="47"/>
  <c r="Y61" i="47"/>
  <c r="X61" i="47"/>
  <c r="W61" i="47"/>
  <c r="V61" i="47"/>
  <c r="U61" i="47"/>
  <c r="T61" i="47"/>
  <c r="S61" i="47"/>
  <c r="R61" i="47"/>
  <c r="Q61" i="47"/>
  <c r="P61" i="47"/>
  <c r="O61" i="47"/>
  <c r="N61" i="47"/>
  <c r="M61" i="47"/>
  <c r="L61" i="47"/>
  <c r="AA59" i="47"/>
  <c r="Z59" i="47"/>
  <c r="Y59" i="47"/>
  <c r="X59" i="47"/>
  <c r="W59" i="47"/>
  <c r="V59" i="47"/>
  <c r="U59" i="47"/>
  <c r="T59" i="47"/>
  <c r="S59" i="47"/>
  <c r="R59" i="47"/>
  <c r="Q59" i="47"/>
  <c r="P59" i="47"/>
  <c r="O59" i="47"/>
  <c r="N59" i="47"/>
  <c r="M59" i="47"/>
  <c r="L59" i="47"/>
  <c r="AA58" i="47"/>
  <c r="Z58" i="47"/>
  <c r="Y58" i="47"/>
  <c r="X58" i="47"/>
  <c r="W58" i="47"/>
  <c r="V58" i="47"/>
  <c r="U58" i="47"/>
  <c r="T58" i="47"/>
  <c r="S58" i="47"/>
  <c r="R58" i="47"/>
  <c r="Q58" i="47"/>
  <c r="P58" i="47"/>
  <c r="O58" i="47"/>
  <c r="N58" i="47"/>
  <c r="M58" i="47"/>
  <c r="L58" i="47"/>
  <c r="AA57" i="47"/>
  <c r="Z57" i="47"/>
  <c r="Y57" i="47"/>
  <c r="Y56" i="47" s="1"/>
  <c r="X57" i="47"/>
  <c r="X56" i="47" s="1"/>
  <c r="W57" i="47"/>
  <c r="W56" i="47" s="1"/>
  <c r="V57" i="47"/>
  <c r="V56" i="47" s="1"/>
  <c r="U57" i="47"/>
  <c r="U56" i="47" s="1"/>
  <c r="T57" i="47"/>
  <c r="T56" i="47" s="1"/>
  <c r="S57" i="47"/>
  <c r="S56" i="47" s="1"/>
  <c r="R57" i="47"/>
  <c r="R56" i="47" s="1"/>
  <c r="Q57" i="47"/>
  <c r="Q56" i="47" s="1"/>
  <c r="P57" i="47"/>
  <c r="P56" i="47" s="1"/>
  <c r="O57" i="47"/>
  <c r="O56" i="47" s="1"/>
  <c r="N57" i="47"/>
  <c r="N56" i="47" s="1"/>
  <c r="M57" i="47"/>
  <c r="M56" i="47" s="1"/>
  <c r="L57" i="47"/>
  <c r="L56" i="47" s="1"/>
  <c r="AA56" i="47"/>
  <c r="Z56" i="47"/>
  <c r="AA54" i="47"/>
  <c r="Z54" i="47"/>
  <c r="Y54" i="47"/>
  <c r="X54" i="47"/>
  <c r="W54" i="47"/>
  <c r="V54" i="47"/>
  <c r="U54" i="47"/>
  <c r="T54" i="47"/>
  <c r="S54" i="47"/>
  <c r="R54" i="47"/>
  <c r="Q54" i="47"/>
  <c r="P54" i="47"/>
  <c r="O54" i="47"/>
  <c r="N54" i="47"/>
  <c r="M54" i="47"/>
  <c r="L54" i="47"/>
  <c r="AA53" i="47"/>
  <c r="Z53" i="47"/>
  <c r="Y53" i="47"/>
  <c r="X53" i="47"/>
  <c r="W53" i="47"/>
  <c r="V53" i="47"/>
  <c r="U53" i="47"/>
  <c r="T53" i="47"/>
  <c r="S53" i="47"/>
  <c r="R53" i="47"/>
  <c r="Q53" i="47"/>
  <c r="P53" i="47"/>
  <c r="O53" i="47"/>
  <c r="N53" i="47"/>
  <c r="M53" i="47"/>
  <c r="L53" i="47"/>
  <c r="AA30" i="47"/>
  <c r="Z30" i="47"/>
  <c r="Y30" i="47"/>
  <c r="X30" i="47"/>
  <c r="W30" i="47"/>
  <c r="V30" i="47"/>
  <c r="U30" i="47"/>
  <c r="T30" i="47"/>
  <c r="S30" i="47"/>
  <c r="R30" i="47"/>
  <c r="AA29" i="47"/>
  <c r="Z29" i="47"/>
  <c r="Y29" i="47"/>
  <c r="Y50" i="47" s="1"/>
  <c r="X29" i="47"/>
  <c r="W29" i="47"/>
  <c r="V29" i="47"/>
  <c r="U29" i="47"/>
  <c r="U51" i="47" s="1"/>
  <c r="T29" i="47"/>
  <c r="S29" i="47"/>
  <c r="R29" i="47"/>
  <c r="Q29" i="47"/>
  <c r="Q51" i="47" s="1"/>
  <c r="P29" i="47"/>
  <c r="P51" i="47" s="1"/>
  <c r="O29" i="47"/>
  <c r="N29" i="47"/>
  <c r="N51" i="47" s="1"/>
  <c r="M29" i="47"/>
  <c r="M51" i="47" s="1"/>
  <c r="L29" i="47"/>
  <c r="L51" i="47" s="1"/>
  <c r="K29" i="47"/>
  <c r="K52" i="47" s="1"/>
  <c r="J29" i="47"/>
  <c r="J51" i="47" s="1"/>
  <c r="I29" i="47"/>
  <c r="I50" i="47" s="1"/>
  <c r="H29" i="47"/>
  <c r="H52" i="47" s="1"/>
  <c r="G29" i="47"/>
  <c r="G52" i="47" s="1"/>
  <c r="F29" i="47"/>
  <c r="F51" i="47" s="1"/>
  <c r="E29" i="47"/>
  <c r="E50" i="47" s="1"/>
  <c r="AA12" i="47"/>
  <c r="Z12" i="47"/>
  <c r="Y12" i="47"/>
  <c r="X12" i="47"/>
  <c r="W12" i="47"/>
  <c r="V12" i="47"/>
  <c r="U12" i="47"/>
  <c r="T12" i="47"/>
  <c r="S12" i="47"/>
  <c r="R12" i="47"/>
  <c r="Q12" i="47"/>
  <c r="P12" i="47"/>
  <c r="O12" i="47"/>
  <c r="N12" i="47"/>
  <c r="M12" i="47"/>
  <c r="L12" i="47"/>
  <c r="AA5" i="47"/>
  <c r="Z5" i="47"/>
  <c r="Y5" i="47"/>
  <c r="X5" i="47"/>
  <c r="W5" i="47"/>
  <c r="V5" i="47"/>
  <c r="U5" i="47"/>
  <c r="T5" i="47"/>
  <c r="S5" i="47"/>
  <c r="R5" i="47"/>
  <c r="Q5" i="47"/>
  <c r="P5" i="47"/>
  <c r="O5" i="47"/>
  <c r="N5" i="47"/>
  <c r="M5" i="47"/>
  <c r="L5" i="47"/>
  <c r="AA4" i="47"/>
  <c r="Z4" i="47"/>
  <c r="Y4" i="47"/>
  <c r="X4" i="47"/>
  <c r="W4" i="47"/>
  <c r="V4" i="47"/>
  <c r="U4" i="47"/>
  <c r="T4" i="47"/>
  <c r="S4" i="47"/>
  <c r="R4" i="47"/>
  <c r="Q4" i="47"/>
  <c r="P4" i="47"/>
  <c r="O4" i="47"/>
  <c r="N4" i="47"/>
  <c r="M4" i="47"/>
  <c r="L4" i="47"/>
  <c r="E85" i="45"/>
  <c r="AA84" i="45"/>
  <c r="Z84" i="45"/>
  <c r="Y84" i="45"/>
  <c r="X84" i="45"/>
  <c r="W84" i="45"/>
  <c r="V84" i="45"/>
  <c r="U84" i="45"/>
  <c r="T84" i="45"/>
  <c r="S84" i="45"/>
  <c r="R84" i="45"/>
  <c r="Q84" i="45"/>
  <c r="P84" i="45"/>
  <c r="O84" i="45"/>
  <c r="N84" i="45"/>
  <c r="M84" i="45"/>
  <c r="L84" i="45"/>
  <c r="K84" i="45"/>
  <c r="J84" i="45"/>
  <c r="I84" i="45"/>
  <c r="H84" i="45"/>
  <c r="G84" i="45"/>
  <c r="F84" i="45"/>
  <c r="E84" i="45"/>
  <c r="G81" i="45"/>
  <c r="F81" i="45"/>
  <c r="E81" i="45"/>
  <c r="G80" i="45"/>
  <c r="F80" i="45"/>
  <c r="E80" i="45"/>
  <c r="G78" i="45"/>
  <c r="F78" i="45"/>
  <c r="E78" i="45"/>
  <c r="G77" i="45"/>
  <c r="F77" i="45"/>
  <c r="E77" i="45"/>
  <c r="AA65" i="45"/>
  <c r="Z65" i="45"/>
  <c r="Y65" i="45"/>
  <c r="X65" i="45"/>
  <c r="W65" i="45"/>
  <c r="V65" i="45"/>
  <c r="U65" i="45"/>
  <c r="T65" i="45"/>
  <c r="S65" i="45"/>
  <c r="R65" i="45"/>
  <c r="Q65" i="45"/>
  <c r="P65" i="45"/>
  <c r="O65" i="45"/>
  <c r="N65" i="45"/>
  <c r="M65" i="45"/>
  <c r="L65" i="45"/>
  <c r="AA63" i="45"/>
  <c r="Z63" i="45"/>
  <c r="Y63" i="45"/>
  <c r="X63" i="45"/>
  <c r="W63" i="45"/>
  <c r="V63" i="45"/>
  <c r="U63" i="45"/>
  <c r="T63" i="45"/>
  <c r="S63" i="45"/>
  <c r="R63" i="45"/>
  <c r="Q63" i="45"/>
  <c r="P63" i="45"/>
  <c r="O63" i="45"/>
  <c r="N63" i="45"/>
  <c r="M63" i="45"/>
  <c r="L63" i="45"/>
  <c r="AA61" i="45"/>
  <c r="Z61" i="45"/>
  <c r="Y61" i="45"/>
  <c r="X61" i="45"/>
  <c r="W61" i="45"/>
  <c r="V61" i="45"/>
  <c r="U61" i="45"/>
  <c r="T61" i="45"/>
  <c r="S61" i="45"/>
  <c r="R61" i="45"/>
  <c r="Q61" i="45"/>
  <c r="P61" i="45"/>
  <c r="O61" i="45"/>
  <c r="N61" i="45"/>
  <c r="M61" i="45"/>
  <c r="L61" i="45"/>
  <c r="AA59" i="45"/>
  <c r="Z59" i="45"/>
  <c r="Y59" i="45"/>
  <c r="X59" i="45"/>
  <c r="W59" i="45"/>
  <c r="V59" i="45"/>
  <c r="U59" i="45"/>
  <c r="T59" i="45"/>
  <c r="S59" i="45"/>
  <c r="R59" i="45"/>
  <c r="Q59" i="45"/>
  <c r="P59" i="45"/>
  <c r="O59" i="45"/>
  <c r="N59" i="45"/>
  <c r="M59" i="45"/>
  <c r="L59" i="45"/>
  <c r="AA58" i="45"/>
  <c r="Z58" i="45"/>
  <c r="Y58" i="45"/>
  <c r="X58" i="45"/>
  <c r="W58" i="45"/>
  <c r="V58" i="45"/>
  <c r="U58" i="45"/>
  <c r="T58" i="45"/>
  <c r="S58" i="45"/>
  <c r="R58" i="45"/>
  <c r="Q58" i="45"/>
  <c r="P58" i="45"/>
  <c r="O58" i="45"/>
  <c r="N58" i="45"/>
  <c r="M58" i="45"/>
  <c r="L58" i="45"/>
  <c r="AA57" i="45"/>
  <c r="AA56" i="45" s="1"/>
  <c r="Z57" i="45"/>
  <c r="Z56" i="45" s="1"/>
  <c r="Y57" i="45"/>
  <c r="Y56" i="45" s="1"/>
  <c r="X57" i="45"/>
  <c r="X56" i="45" s="1"/>
  <c r="W57" i="45"/>
  <c r="W56" i="45" s="1"/>
  <c r="V57" i="45"/>
  <c r="V56" i="45" s="1"/>
  <c r="U57" i="45"/>
  <c r="U56" i="45" s="1"/>
  <c r="T57" i="45"/>
  <c r="T56" i="45" s="1"/>
  <c r="S57" i="45"/>
  <c r="S56" i="45" s="1"/>
  <c r="R57" i="45"/>
  <c r="R56" i="45" s="1"/>
  <c r="Q57" i="45"/>
  <c r="Q56" i="45" s="1"/>
  <c r="P57" i="45"/>
  <c r="P56" i="45" s="1"/>
  <c r="O57" i="45"/>
  <c r="O56" i="45" s="1"/>
  <c r="N57" i="45"/>
  <c r="N56" i="45" s="1"/>
  <c r="M57" i="45"/>
  <c r="M56" i="45" s="1"/>
  <c r="L57" i="45"/>
  <c r="L56" i="45" s="1"/>
  <c r="AA54" i="45"/>
  <c r="Z54" i="45"/>
  <c r="Y54" i="45"/>
  <c r="X54" i="45"/>
  <c r="W54" i="45"/>
  <c r="V54" i="45"/>
  <c r="U54" i="45"/>
  <c r="T54" i="45"/>
  <c r="S54" i="45"/>
  <c r="R54" i="45"/>
  <c r="Q54" i="45"/>
  <c r="P54" i="45"/>
  <c r="O54" i="45"/>
  <c r="N54" i="45"/>
  <c r="M54" i="45"/>
  <c r="L54" i="45"/>
  <c r="AA53" i="45"/>
  <c r="Z53" i="45"/>
  <c r="Y53" i="45"/>
  <c r="X53" i="45"/>
  <c r="W53" i="45"/>
  <c r="V53" i="45"/>
  <c r="U53" i="45"/>
  <c r="T53" i="45"/>
  <c r="S53" i="45"/>
  <c r="R53" i="45"/>
  <c r="Q53" i="45"/>
  <c r="P53" i="45"/>
  <c r="O53" i="45"/>
  <c r="N53" i="45"/>
  <c r="M53" i="45"/>
  <c r="L53" i="45"/>
  <c r="AA30" i="45"/>
  <c r="Z30" i="45"/>
  <c r="Y30" i="45"/>
  <c r="X30" i="45"/>
  <c r="W30" i="45"/>
  <c r="V30" i="45"/>
  <c r="U30" i="45"/>
  <c r="T30" i="45"/>
  <c r="S30" i="45"/>
  <c r="R30" i="45"/>
  <c r="AA29" i="45"/>
  <c r="AA50" i="45" s="1"/>
  <c r="Z29" i="45"/>
  <c r="Z55" i="45" s="1"/>
  <c r="Y29" i="45"/>
  <c r="X29" i="45"/>
  <c r="W29" i="45"/>
  <c r="W50" i="45" s="1"/>
  <c r="V29" i="45"/>
  <c r="V51" i="45" s="1"/>
  <c r="U29" i="45"/>
  <c r="T29" i="45"/>
  <c r="S29" i="45"/>
  <c r="S51" i="45" s="1"/>
  <c r="R29" i="45"/>
  <c r="R55" i="45" s="1"/>
  <c r="Q29" i="45"/>
  <c r="Q51" i="45" s="1"/>
  <c r="P29" i="45"/>
  <c r="O29" i="45"/>
  <c r="O51" i="45" s="1"/>
  <c r="N29" i="45"/>
  <c r="N55" i="45" s="1"/>
  <c r="M29" i="45"/>
  <c r="M51" i="45" s="1"/>
  <c r="L29" i="45"/>
  <c r="L55" i="45" s="1"/>
  <c r="G29" i="45"/>
  <c r="F29" i="45"/>
  <c r="E29" i="45"/>
  <c r="AA12" i="45"/>
  <c r="Z12" i="45"/>
  <c r="Y12" i="45"/>
  <c r="X12" i="45"/>
  <c r="W12" i="45"/>
  <c r="V12" i="45"/>
  <c r="U12" i="45"/>
  <c r="T12" i="45"/>
  <c r="S12" i="45"/>
  <c r="R12" i="45"/>
  <c r="Q12" i="45"/>
  <c r="P12" i="45"/>
  <c r="O12" i="45"/>
  <c r="N12" i="45"/>
  <c r="M12" i="45"/>
  <c r="L12" i="45"/>
  <c r="AA5" i="45"/>
  <c r="Z5" i="45"/>
  <c r="Y5" i="45"/>
  <c r="X5" i="45"/>
  <c r="W5" i="45"/>
  <c r="V5" i="45"/>
  <c r="U5" i="45"/>
  <c r="T5" i="45"/>
  <c r="S5" i="45"/>
  <c r="R5" i="45"/>
  <c r="Q5" i="45"/>
  <c r="P5" i="45"/>
  <c r="O5" i="45"/>
  <c r="N5" i="45"/>
  <c r="M5" i="45"/>
  <c r="L5" i="45"/>
  <c r="AA4" i="45"/>
  <c r="Z4" i="45"/>
  <c r="Y4" i="45"/>
  <c r="X4" i="45"/>
  <c r="W4" i="45"/>
  <c r="V4" i="45"/>
  <c r="U4" i="45"/>
  <c r="T4" i="45"/>
  <c r="S4" i="45"/>
  <c r="R4" i="45"/>
  <c r="Q4" i="45"/>
  <c r="P4" i="45"/>
  <c r="O4" i="45"/>
  <c r="N4" i="45"/>
  <c r="M4" i="45"/>
  <c r="L4" i="45"/>
  <c r="AA85" i="43"/>
  <c r="Z85" i="43"/>
  <c r="Y85" i="43"/>
  <c r="X85" i="43"/>
  <c r="W85" i="43"/>
  <c r="V85" i="43"/>
  <c r="U85" i="43"/>
  <c r="T85" i="43"/>
  <c r="S85" i="43"/>
  <c r="R85" i="43"/>
  <c r="Q85" i="43"/>
  <c r="P85" i="43"/>
  <c r="O85" i="43"/>
  <c r="N85" i="43"/>
  <c r="M85" i="43"/>
  <c r="L85" i="43"/>
  <c r="K85" i="43"/>
  <c r="J85" i="43"/>
  <c r="I85" i="43"/>
  <c r="H85" i="43"/>
  <c r="G85" i="43"/>
  <c r="F85" i="43"/>
  <c r="K81" i="43"/>
  <c r="J81" i="43"/>
  <c r="I81" i="43"/>
  <c r="H81" i="43"/>
  <c r="E81" i="43"/>
  <c r="K78" i="43"/>
  <c r="J78" i="43"/>
  <c r="I78" i="43"/>
  <c r="H78" i="43"/>
  <c r="G78" i="43"/>
  <c r="AA66" i="43"/>
  <c r="Z66" i="43"/>
  <c r="Y66" i="43"/>
  <c r="X66" i="43"/>
  <c r="W66" i="43"/>
  <c r="V66" i="43"/>
  <c r="U66" i="43"/>
  <c r="T66" i="43"/>
  <c r="S66" i="43"/>
  <c r="R66" i="43"/>
  <c r="Q66" i="43"/>
  <c r="P66" i="43"/>
  <c r="O66" i="43"/>
  <c r="N66" i="43"/>
  <c r="M66" i="43"/>
  <c r="L66" i="43"/>
  <c r="AA64" i="43"/>
  <c r="Z64" i="43"/>
  <c r="Y64" i="43"/>
  <c r="X64" i="43"/>
  <c r="W64" i="43"/>
  <c r="V64" i="43"/>
  <c r="U64" i="43"/>
  <c r="T64" i="43"/>
  <c r="S64" i="43"/>
  <c r="R64" i="43"/>
  <c r="Q64" i="43"/>
  <c r="P64" i="43"/>
  <c r="O64" i="43"/>
  <c r="N64" i="43"/>
  <c r="M64" i="43"/>
  <c r="L64" i="43"/>
  <c r="AA62" i="43"/>
  <c r="Z62" i="43"/>
  <c r="Y62" i="43"/>
  <c r="X62" i="43"/>
  <c r="W62" i="43"/>
  <c r="V62" i="43"/>
  <c r="U62" i="43"/>
  <c r="T62" i="43"/>
  <c r="S62" i="43"/>
  <c r="R62" i="43"/>
  <c r="Q62" i="43"/>
  <c r="P62" i="43"/>
  <c r="O62" i="43"/>
  <c r="N62" i="43"/>
  <c r="M62" i="43"/>
  <c r="L62" i="43"/>
  <c r="AA60" i="43"/>
  <c r="Z60" i="43"/>
  <c r="Y60" i="43"/>
  <c r="X60" i="43"/>
  <c r="W60" i="43"/>
  <c r="V60" i="43"/>
  <c r="U60" i="43"/>
  <c r="T60" i="43"/>
  <c r="S60" i="43"/>
  <c r="R60" i="43"/>
  <c r="Q60" i="43"/>
  <c r="P60" i="43"/>
  <c r="O60" i="43"/>
  <c r="N60" i="43"/>
  <c r="M60" i="43"/>
  <c r="L60" i="43"/>
  <c r="AA59" i="43"/>
  <c r="Z59" i="43"/>
  <c r="Y59" i="43"/>
  <c r="X59" i="43"/>
  <c r="W59" i="43"/>
  <c r="V59" i="43"/>
  <c r="U59" i="43"/>
  <c r="T59" i="43"/>
  <c r="S59" i="43"/>
  <c r="R59" i="43"/>
  <c r="Q59" i="43"/>
  <c r="P59" i="43"/>
  <c r="O59" i="43"/>
  <c r="N59" i="43"/>
  <c r="M59" i="43"/>
  <c r="L59" i="43"/>
  <c r="AA58" i="43"/>
  <c r="AA57" i="43" s="1"/>
  <c r="Z58" i="43"/>
  <c r="Z57" i="43" s="1"/>
  <c r="Y58" i="43"/>
  <c r="Y57" i="43" s="1"/>
  <c r="X58" i="43"/>
  <c r="X57" i="43" s="1"/>
  <c r="W58" i="43"/>
  <c r="W57" i="43" s="1"/>
  <c r="V58" i="43"/>
  <c r="V57" i="43" s="1"/>
  <c r="U58" i="43"/>
  <c r="U57" i="43" s="1"/>
  <c r="T58" i="43"/>
  <c r="T57" i="43" s="1"/>
  <c r="S58" i="43"/>
  <c r="S57" i="43" s="1"/>
  <c r="R58" i="43"/>
  <c r="R57" i="43" s="1"/>
  <c r="Q58" i="43"/>
  <c r="Q57" i="43" s="1"/>
  <c r="P58" i="43"/>
  <c r="P57" i="43" s="1"/>
  <c r="O58" i="43"/>
  <c r="O57" i="43" s="1"/>
  <c r="N58" i="43"/>
  <c r="N57" i="43" s="1"/>
  <c r="M58" i="43"/>
  <c r="M57" i="43" s="1"/>
  <c r="L58" i="43"/>
  <c r="L57" i="43" s="1"/>
  <c r="AA55" i="43"/>
  <c r="Z55" i="43"/>
  <c r="Y55" i="43"/>
  <c r="X55" i="43"/>
  <c r="W55" i="43"/>
  <c r="V55" i="43"/>
  <c r="U55" i="43"/>
  <c r="T55" i="43"/>
  <c r="S55" i="43"/>
  <c r="R55" i="43"/>
  <c r="Q55" i="43"/>
  <c r="P55" i="43"/>
  <c r="O55" i="43"/>
  <c r="N55" i="43"/>
  <c r="M55" i="43"/>
  <c r="L55" i="43"/>
  <c r="AA54" i="43"/>
  <c r="Z54" i="43"/>
  <c r="Y54" i="43"/>
  <c r="X54" i="43"/>
  <c r="W54" i="43"/>
  <c r="V54" i="43"/>
  <c r="U54" i="43"/>
  <c r="T54" i="43"/>
  <c r="S54" i="43"/>
  <c r="R54" i="43"/>
  <c r="Q54" i="43"/>
  <c r="P54" i="43"/>
  <c r="O54" i="43"/>
  <c r="N54" i="43"/>
  <c r="M54" i="43"/>
  <c r="L54" i="43"/>
  <c r="AA31" i="43"/>
  <c r="Z31" i="43"/>
  <c r="Y31" i="43"/>
  <c r="X31" i="43"/>
  <c r="W31" i="43"/>
  <c r="V31" i="43"/>
  <c r="U31" i="43"/>
  <c r="T31" i="43"/>
  <c r="S31" i="43"/>
  <c r="R31" i="43"/>
  <c r="AA30" i="43"/>
  <c r="AA51" i="43" s="1"/>
  <c r="Z30" i="43"/>
  <c r="Z56" i="43" s="1"/>
  <c r="Y30" i="43"/>
  <c r="X30" i="43"/>
  <c r="W30" i="43"/>
  <c r="W52" i="43" s="1"/>
  <c r="V30" i="43"/>
  <c r="V53" i="43" s="1"/>
  <c r="U30" i="43"/>
  <c r="T30" i="43"/>
  <c r="S30" i="43"/>
  <c r="S52" i="43" s="1"/>
  <c r="R30" i="43"/>
  <c r="R56" i="43" s="1"/>
  <c r="Q30" i="43"/>
  <c r="P30" i="43"/>
  <c r="P52" i="43" s="1"/>
  <c r="O30" i="43"/>
  <c r="O52" i="43" s="1"/>
  <c r="N30" i="43"/>
  <c r="N56" i="43" s="1"/>
  <c r="M30" i="43"/>
  <c r="L30" i="43"/>
  <c r="L56" i="43" s="1"/>
  <c r="K30" i="43"/>
  <c r="J30" i="43"/>
  <c r="I30" i="43"/>
  <c r="H30" i="43"/>
  <c r="G30" i="43"/>
  <c r="F30" i="43"/>
  <c r="E30" i="43"/>
  <c r="AA13" i="43"/>
  <c r="Z13" i="43"/>
  <c r="Y13" i="43"/>
  <c r="X13" i="43"/>
  <c r="W13" i="43"/>
  <c r="V13" i="43"/>
  <c r="U13" i="43"/>
  <c r="T13" i="43"/>
  <c r="S13" i="43"/>
  <c r="R13" i="43"/>
  <c r="Q13" i="43"/>
  <c r="P13" i="43"/>
  <c r="O13" i="43"/>
  <c r="N13" i="43"/>
  <c r="M13" i="43"/>
  <c r="L13" i="43"/>
  <c r="AA6" i="43"/>
  <c r="Z6" i="43"/>
  <c r="Y6" i="43"/>
  <c r="X6" i="43"/>
  <c r="W6" i="43"/>
  <c r="V6" i="43"/>
  <c r="U6" i="43"/>
  <c r="T6" i="43"/>
  <c r="S6" i="43"/>
  <c r="R6" i="43"/>
  <c r="Q6" i="43"/>
  <c r="P6" i="43"/>
  <c r="O6" i="43"/>
  <c r="N6" i="43"/>
  <c r="M6" i="43"/>
  <c r="L6" i="43"/>
  <c r="AA5" i="43"/>
  <c r="Z5" i="43"/>
  <c r="Y5" i="43"/>
  <c r="X5" i="43"/>
  <c r="W5" i="43"/>
  <c r="V5" i="43"/>
  <c r="U5" i="43"/>
  <c r="T5" i="43"/>
  <c r="S5" i="43"/>
  <c r="R5" i="43"/>
  <c r="Q5" i="43"/>
  <c r="P5" i="43"/>
  <c r="O5" i="43"/>
  <c r="N5" i="43"/>
  <c r="M5" i="43"/>
  <c r="L5" i="43"/>
  <c r="AA84" i="41"/>
  <c r="Z84" i="41"/>
  <c r="Y84" i="41"/>
  <c r="X84" i="41"/>
  <c r="W84" i="41"/>
  <c r="V84" i="41"/>
  <c r="U84" i="41"/>
  <c r="T84" i="41"/>
  <c r="S84" i="41"/>
  <c r="R84" i="41"/>
  <c r="Q84" i="41"/>
  <c r="P84" i="41"/>
  <c r="O84" i="41"/>
  <c r="N84" i="41"/>
  <c r="M84" i="41"/>
  <c r="L84" i="41"/>
  <c r="K84" i="41"/>
  <c r="J84" i="41"/>
  <c r="I84" i="41"/>
  <c r="H84" i="41"/>
  <c r="G84" i="41"/>
  <c r="F84" i="41"/>
  <c r="K80" i="41"/>
  <c r="J80" i="41"/>
  <c r="I80" i="41"/>
  <c r="G80" i="41"/>
  <c r="F80" i="41"/>
  <c r="E80" i="41"/>
  <c r="K77" i="41"/>
  <c r="J77" i="41"/>
  <c r="I77" i="41"/>
  <c r="G77" i="41"/>
  <c r="F77" i="41"/>
  <c r="E77" i="41"/>
  <c r="AA65" i="41"/>
  <c r="Z65" i="41"/>
  <c r="Y65" i="41"/>
  <c r="X65" i="41"/>
  <c r="W65" i="41"/>
  <c r="V65" i="41"/>
  <c r="U65" i="41"/>
  <c r="T65" i="41"/>
  <c r="S65" i="41"/>
  <c r="R65" i="41"/>
  <c r="P65" i="41"/>
  <c r="O65" i="41"/>
  <c r="N65" i="41"/>
  <c r="M65" i="41"/>
  <c r="L65" i="41"/>
  <c r="AA63" i="41"/>
  <c r="Z63" i="41"/>
  <c r="Y63" i="41"/>
  <c r="X63" i="41"/>
  <c r="W63" i="41"/>
  <c r="V63" i="41"/>
  <c r="U63" i="41"/>
  <c r="T63" i="41"/>
  <c r="S63" i="41"/>
  <c r="R63" i="41"/>
  <c r="P63" i="41"/>
  <c r="O63" i="41"/>
  <c r="N63" i="41"/>
  <c r="M63" i="41"/>
  <c r="L63" i="41"/>
  <c r="AA59" i="41"/>
  <c r="Z59" i="41"/>
  <c r="Y59" i="41"/>
  <c r="X59" i="41"/>
  <c r="W59" i="41"/>
  <c r="V59" i="41"/>
  <c r="U59" i="41"/>
  <c r="T59" i="41"/>
  <c r="S59" i="41"/>
  <c r="R59" i="41"/>
  <c r="P59" i="41"/>
  <c r="O59" i="41"/>
  <c r="N59" i="41"/>
  <c r="M59" i="41"/>
  <c r="L59" i="41"/>
  <c r="AA58" i="41"/>
  <c r="Z58" i="41"/>
  <c r="Y58" i="41"/>
  <c r="X58" i="41"/>
  <c r="W58" i="41"/>
  <c r="V58" i="41"/>
  <c r="U58" i="41"/>
  <c r="T58" i="41"/>
  <c r="S58" i="41"/>
  <c r="R58" i="41"/>
  <c r="P58" i="41"/>
  <c r="O58" i="41"/>
  <c r="N58" i="41"/>
  <c r="M58" i="41"/>
  <c r="L58" i="41"/>
  <c r="AA57" i="41"/>
  <c r="AA56" i="41" s="1"/>
  <c r="Z57" i="41"/>
  <c r="Y57" i="41"/>
  <c r="X57" i="41"/>
  <c r="W57" i="41"/>
  <c r="W56" i="41" s="1"/>
  <c r="V57" i="41"/>
  <c r="U57" i="41"/>
  <c r="T57" i="41"/>
  <c r="S57" i="41"/>
  <c r="S56" i="41" s="1"/>
  <c r="R57" i="41"/>
  <c r="P57" i="41"/>
  <c r="O57" i="41"/>
  <c r="N57" i="41"/>
  <c r="N56" i="41" s="1"/>
  <c r="M57" i="41"/>
  <c r="L57" i="41"/>
  <c r="AA54" i="41"/>
  <c r="Z54" i="41"/>
  <c r="Y54" i="41"/>
  <c r="X54" i="41"/>
  <c r="W54" i="41"/>
  <c r="V54" i="41"/>
  <c r="U54" i="41"/>
  <c r="T54" i="41"/>
  <c r="S54" i="41"/>
  <c r="R54" i="41"/>
  <c r="P54" i="41"/>
  <c r="O54" i="41"/>
  <c r="N54" i="41"/>
  <c r="M54" i="41"/>
  <c r="L54" i="41"/>
  <c r="AA53" i="41"/>
  <c r="Z53" i="41"/>
  <c r="Y53" i="41"/>
  <c r="X53" i="41"/>
  <c r="W53" i="41"/>
  <c r="V53" i="41"/>
  <c r="U53" i="41"/>
  <c r="T53" i="41"/>
  <c r="S53" i="41"/>
  <c r="R53" i="41"/>
  <c r="P53" i="41"/>
  <c r="O53" i="41"/>
  <c r="N53" i="41"/>
  <c r="M53" i="41"/>
  <c r="L53" i="41"/>
  <c r="AA30" i="41"/>
  <c r="Z30" i="41"/>
  <c r="Y30" i="41"/>
  <c r="X30" i="41"/>
  <c r="W30" i="41"/>
  <c r="V30" i="41"/>
  <c r="U30" i="41"/>
  <c r="T30" i="41"/>
  <c r="S30" i="41"/>
  <c r="R30" i="41"/>
  <c r="AA29" i="41"/>
  <c r="AA50" i="41" s="1"/>
  <c r="Z29" i="41"/>
  <c r="Z50" i="41" s="1"/>
  <c r="Y29" i="41"/>
  <c r="X29" i="41"/>
  <c r="W29" i="41"/>
  <c r="W51" i="41" s="1"/>
  <c r="V29" i="41"/>
  <c r="V50" i="41" s="1"/>
  <c r="U29" i="41"/>
  <c r="T29" i="41"/>
  <c r="S29" i="41"/>
  <c r="S51" i="41" s="1"/>
  <c r="R29" i="41"/>
  <c r="R51" i="41" s="1"/>
  <c r="Q29" i="41"/>
  <c r="P29" i="41"/>
  <c r="P51" i="41" s="1"/>
  <c r="O29" i="41"/>
  <c r="O55" i="41" s="1"/>
  <c r="N29" i="41"/>
  <c r="N51" i="41" s="1"/>
  <c r="M29" i="41"/>
  <c r="M51" i="41" s="1"/>
  <c r="L29" i="41"/>
  <c r="L51" i="41" s="1"/>
  <c r="AA12" i="41"/>
  <c r="Z12" i="41"/>
  <c r="Y12" i="41"/>
  <c r="X12" i="41"/>
  <c r="W12" i="41"/>
  <c r="V12" i="41"/>
  <c r="U12" i="41"/>
  <c r="T12" i="41"/>
  <c r="S12" i="41"/>
  <c r="R12" i="41"/>
  <c r="Q12" i="41"/>
  <c r="P12" i="41"/>
  <c r="O12" i="41"/>
  <c r="N12" i="41"/>
  <c r="M12" i="41"/>
  <c r="L12" i="41"/>
  <c r="AA5" i="41"/>
  <c r="Z5" i="41"/>
  <c r="Y5" i="41"/>
  <c r="X5" i="41"/>
  <c r="W5" i="41"/>
  <c r="V5" i="41"/>
  <c r="U5" i="41"/>
  <c r="T5" i="41"/>
  <c r="S5" i="41"/>
  <c r="R5" i="41"/>
  <c r="Q5" i="41"/>
  <c r="P5" i="41"/>
  <c r="O5" i="41"/>
  <c r="N5" i="41"/>
  <c r="M5" i="41"/>
  <c r="M4" i="41" s="1"/>
  <c r="L5" i="41"/>
  <c r="L4" i="41" s="1"/>
  <c r="AA4" i="41"/>
  <c r="Z4" i="41"/>
  <c r="Y4" i="41"/>
  <c r="X4" i="41"/>
  <c r="W4" i="41"/>
  <c r="V4" i="41"/>
  <c r="U4" i="41"/>
  <c r="T4" i="41"/>
  <c r="S4" i="41"/>
  <c r="R4" i="41"/>
  <c r="Q4" i="41"/>
  <c r="P4" i="41"/>
  <c r="O4" i="41"/>
  <c r="AA96" i="39"/>
  <c r="Z96" i="39"/>
  <c r="Y96" i="39"/>
  <c r="X96" i="39"/>
  <c r="W96" i="39"/>
  <c r="V96" i="39"/>
  <c r="U96" i="39"/>
  <c r="T96" i="39"/>
  <c r="S96" i="39"/>
  <c r="R96" i="39"/>
  <c r="Q96" i="39"/>
  <c r="P96" i="39"/>
  <c r="O96" i="39"/>
  <c r="N96" i="39"/>
  <c r="M96" i="39"/>
  <c r="L96" i="39"/>
  <c r="K96" i="39"/>
  <c r="J96" i="39"/>
  <c r="I96" i="39"/>
  <c r="H96" i="39"/>
  <c r="G96" i="39"/>
  <c r="K92" i="39"/>
  <c r="J92" i="39"/>
  <c r="I92" i="39"/>
  <c r="H92" i="39"/>
  <c r="G92" i="39"/>
  <c r="F92" i="39"/>
  <c r="E92" i="39"/>
  <c r="K89" i="39"/>
  <c r="J89" i="39"/>
  <c r="I89" i="39"/>
  <c r="H89" i="39"/>
  <c r="G89" i="39"/>
  <c r="F89" i="39"/>
  <c r="E89" i="39"/>
  <c r="AA71" i="39"/>
  <c r="Z71" i="39"/>
  <c r="Y71" i="39"/>
  <c r="X71" i="39"/>
  <c r="W71" i="39"/>
  <c r="V71" i="39"/>
  <c r="U71" i="39"/>
  <c r="T71" i="39"/>
  <c r="S71" i="39"/>
  <c r="R71" i="39"/>
  <c r="Q71" i="39"/>
  <c r="P71" i="39"/>
  <c r="O71" i="39"/>
  <c r="N71" i="39"/>
  <c r="M71" i="39"/>
  <c r="L71" i="39"/>
  <c r="AA69" i="39"/>
  <c r="Z69" i="39"/>
  <c r="Y69" i="39"/>
  <c r="X69" i="39"/>
  <c r="W69" i="39"/>
  <c r="V69" i="39"/>
  <c r="U69" i="39"/>
  <c r="T69" i="39"/>
  <c r="S69" i="39"/>
  <c r="R69" i="39"/>
  <c r="Q69" i="39"/>
  <c r="P69" i="39"/>
  <c r="O69" i="39"/>
  <c r="N69" i="39"/>
  <c r="M69" i="39"/>
  <c r="L69" i="39"/>
  <c r="AA67" i="39"/>
  <c r="Z67" i="39"/>
  <c r="Y67" i="39"/>
  <c r="X67" i="39"/>
  <c r="W67" i="39"/>
  <c r="V67" i="39"/>
  <c r="U67" i="39"/>
  <c r="T67" i="39"/>
  <c r="S67" i="39"/>
  <c r="R67" i="39"/>
  <c r="Q67" i="39"/>
  <c r="P67" i="39"/>
  <c r="O67" i="39"/>
  <c r="N67" i="39"/>
  <c r="M67" i="39"/>
  <c r="L67" i="39"/>
  <c r="AA65" i="39"/>
  <c r="Z65" i="39"/>
  <c r="Y65" i="39"/>
  <c r="X65" i="39"/>
  <c r="W65" i="39"/>
  <c r="V65" i="39"/>
  <c r="U65" i="39"/>
  <c r="T65" i="39"/>
  <c r="S65" i="39"/>
  <c r="R65" i="39"/>
  <c r="Q65" i="39"/>
  <c r="P65" i="39"/>
  <c r="O65" i="39"/>
  <c r="N65" i="39"/>
  <c r="M65" i="39"/>
  <c r="L65" i="39"/>
  <c r="AA64" i="39"/>
  <c r="Z64" i="39"/>
  <c r="Y64" i="39"/>
  <c r="X64" i="39"/>
  <c r="W64" i="39"/>
  <c r="V64" i="39"/>
  <c r="U64" i="39"/>
  <c r="T64" i="39"/>
  <c r="S64" i="39"/>
  <c r="R64" i="39"/>
  <c r="Q64" i="39"/>
  <c r="P64" i="39"/>
  <c r="O64" i="39"/>
  <c r="N64" i="39"/>
  <c r="M64" i="39"/>
  <c r="L64" i="39"/>
  <c r="AA63" i="39"/>
  <c r="AA62" i="39" s="1"/>
  <c r="Z63" i="39"/>
  <c r="Z62" i="39" s="1"/>
  <c r="Y63" i="39"/>
  <c r="Y62" i="39" s="1"/>
  <c r="X63" i="39"/>
  <c r="X62" i="39" s="1"/>
  <c r="W63" i="39"/>
  <c r="W62" i="39" s="1"/>
  <c r="V63" i="39"/>
  <c r="V62" i="39" s="1"/>
  <c r="U63" i="39"/>
  <c r="U62" i="39" s="1"/>
  <c r="T63" i="39"/>
  <c r="T62" i="39" s="1"/>
  <c r="S63" i="39"/>
  <c r="S62" i="39" s="1"/>
  <c r="R63" i="39"/>
  <c r="R62" i="39" s="1"/>
  <c r="Q63" i="39"/>
  <c r="Q62" i="39" s="1"/>
  <c r="P63" i="39"/>
  <c r="P62" i="39" s="1"/>
  <c r="O63" i="39"/>
  <c r="O62" i="39" s="1"/>
  <c r="N63" i="39"/>
  <c r="N62" i="39" s="1"/>
  <c r="M63" i="39"/>
  <c r="M62" i="39" s="1"/>
  <c r="L63" i="39"/>
  <c r="L62" i="39" s="1"/>
  <c r="AA60" i="39"/>
  <c r="Z60" i="39"/>
  <c r="Y60" i="39"/>
  <c r="X60" i="39"/>
  <c r="W60" i="39"/>
  <c r="V60" i="39"/>
  <c r="U60" i="39"/>
  <c r="T60" i="39"/>
  <c r="S60" i="39"/>
  <c r="R60" i="39"/>
  <c r="Q60" i="39"/>
  <c r="P60" i="39"/>
  <c r="O60" i="39"/>
  <c r="N60" i="39"/>
  <c r="M60" i="39"/>
  <c r="L60" i="39"/>
  <c r="AA59" i="39"/>
  <c r="Z59" i="39"/>
  <c r="Y59" i="39"/>
  <c r="X59" i="39"/>
  <c r="W59" i="39"/>
  <c r="V59" i="39"/>
  <c r="U59" i="39"/>
  <c r="T59" i="39"/>
  <c r="S59" i="39"/>
  <c r="R59" i="39"/>
  <c r="Q59" i="39"/>
  <c r="P59" i="39"/>
  <c r="O59" i="39"/>
  <c r="N59" i="39"/>
  <c r="M59" i="39"/>
  <c r="L59" i="39"/>
  <c r="AA36" i="39"/>
  <c r="Z36" i="39"/>
  <c r="Y36" i="39"/>
  <c r="X36" i="39"/>
  <c r="W36" i="39"/>
  <c r="V36" i="39"/>
  <c r="U36" i="39"/>
  <c r="T36" i="39"/>
  <c r="S36" i="39"/>
  <c r="R36" i="39"/>
  <c r="AA35" i="39"/>
  <c r="AA56" i="39" s="1"/>
  <c r="Z35" i="39"/>
  <c r="Z56" i="39" s="1"/>
  <c r="Y35" i="39"/>
  <c r="Y57" i="39" s="1"/>
  <c r="X35" i="39"/>
  <c r="X57" i="39" s="1"/>
  <c r="W35" i="39"/>
  <c r="W56" i="39" s="1"/>
  <c r="V35" i="39"/>
  <c r="V56" i="39" s="1"/>
  <c r="U35" i="39"/>
  <c r="T35" i="39"/>
  <c r="T57" i="39" s="1"/>
  <c r="S35" i="39"/>
  <c r="S57" i="39" s="1"/>
  <c r="R35" i="39"/>
  <c r="R57" i="39" s="1"/>
  <c r="Q35" i="39"/>
  <c r="Q36" i="39" s="1"/>
  <c r="P35" i="39"/>
  <c r="P61" i="39" s="1"/>
  <c r="O35" i="39"/>
  <c r="O57" i="39" s="1"/>
  <c r="N35" i="39"/>
  <c r="N57" i="39" s="1"/>
  <c r="M35" i="39"/>
  <c r="L35" i="39"/>
  <c r="L61" i="39" s="1"/>
  <c r="K35" i="39"/>
  <c r="J35" i="39"/>
  <c r="I35" i="39"/>
  <c r="H35" i="39"/>
  <c r="G35" i="39"/>
  <c r="F35" i="39"/>
  <c r="E35" i="39"/>
  <c r="AA12" i="39"/>
  <c r="Z12" i="39"/>
  <c r="Y12" i="39"/>
  <c r="X12" i="39"/>
  <c r="W12" i="39"/>
  <c r="V12" i="39"/>
  <c r="U12" i="39"/>
  <c r="T12" i="39"/>
  <c r="S12" i="39"/>
  <c r="R12" i="39"/>
  <c r="Q12" i="39"/>
  <c r="P12" i="39"/>
  <c r="O12" i="39"/>
  <c r="N12" i="39"/>
  <c r="M12" i="39"/>
  <c r="L12" i="39"/>
  <c r="AA5" i="39"/>
  <c r="Z5" i="39"/>
  <c r="Y5" i="39"/>
  <c r="X5" i="39"/>
  <c r="W5" i="39"/>
  <c r="V5" i="39"/>
  <c r="U5" i="39"/>
  <c r="T5" i="39"/>
  <c r="S5" i="39"/>
  <c r="R5" i="39"/>
  <c r="Q5" i="39"/>
  <c r="P5" i="39"/>
  <c r="O5" i="39"/>
  <c r="N5" i="39"/>
  <c r="M5" i="39"/>
  <c r="L5" i="39"/>
  <c r="AA4" i="39"/>
  <c r="Z4" i="39"/>
  <c r="Y4" i="39"/>
  <c r="X4" i="39"/>
  <c r="W4" i="39"/>
  <c r="V4" i="39"/>
  <c r="U4" i="39"/>
  <c r="T4" i="39"/>
  <c r="S4" i="39"/>
  <c r="R4" i="39"/>
  <c r="Q4" i="39"/>
  <c r="P4" i="39"/>
  <c r="O4" i="39"/>
  <c r="N4" i="39"/>
  <c r="M4" i="39"/>
  <c r="L4" i="39"/>
  <c r="F78" i="43" l="1"/>
  <c r="J56" i="45"/>
  <c r="K56" i="45"/>
  <c r="L56" i="41"/>
  <c r="P56" i="41"/>
  <c r="U56" i="41"/>
  <c r="Y56" i="41"/>
  <c r="H77" i="41"/>
  <c r="H73" i="41" s="1"/>
  <c r="Q50" i="41"/>
  <c r="Q51" i="41"/>
  <c r="Q55" i="41"/>
  <c r="Q52" i="41"/>
  <c r="O56" i="41"/>
  <c r="T56" i="41"/>
  <c r="X56" i="41"/>
  <c r="M56" i="41"/>
  <c r="R56" i="41"/>
  <c r="V56" i="41"/>
  <c r="Z56" i="41"/>
  <c r="K56" i="47"/>
  <c r="U51" i="41"/>
  <c r="T51" i="41"/>
  <c r="X50" i="41"/>
  <c r="T52" i="43"/>
  <c r="X52" i="43"/>
  <c r="U51" i="45"/>
  <c r="Y51" i="45"/>
  <c r="T50" i="47"/>
  <c r="X50" i="47"/>
  <c r="R51" i="47"/>
  <c r="V50" i="47"/>
  <c r="Z50" i="47"/>
  <c r="Y51" i="41"/>
  <c r="F85" i="39"/>
  <c r="J85" i="39"/>
  <c r="G85" i="39"/>
  <c r="K85" i="39"/>
  <c r="H85" i="39"/>
  <c r="E85" i="39"/>
  <c r="I85" i="39"/>
  <c r="E73" i="45"/>
  <c r="F74" i="45"/>
  <c r="G73" i="45"/>
  <c r="F73" i="45"/>
  <c r="G74" i="45"/>
  <c r="E74" i="45"/>
  <c r="F73" i="41"/>
  <c r="G73" i="41"/>
  <c r="K73" i="41"/>
  <c r="I78" i="41"/>
  <c r="G56" i="47"/>
  <c r="J4" i="45"/>
  <c r="J23" i="45" s="1"/>
  <c r="J25" i="45" s="1"/>
  <c r="K4" i="45"/>
  <c r="K23" i="45" s="1"/>
  <c r="K25" i="45" s="1"/>
  <c r="E78" i="43"/>
  <c r="E74" i="43" s="1"/>
  <c r="E73" i="41"/>
  <c r="I73" i="41"/>
  <c r="J73" i="41"/>
  <c r="O23" i="41"/>
  <c r="O25" i="41" s="1"/>
  <c r="S23" i="41"/>
  <c r="S25" i="41" s="1"/>
  <c r="W23" i="41"/>
  <c r="W25" i="41" s="1"/>
  <c r="AA23" i="41"/>
  <c r="AA25" i="41" s="1"/>
  <c r="P23" i="41"/>
  <c r="P25" i="41" s="1"/>
  <c r="T23" i="41"/>
  <c r="T25" i="41" s="1"/>
  <c r="X23" i="41"/>
  <c r="X25" i="41" s="1"/>
  <c r="L23" i="41"/>
  <c r="L25" i="41" s="1"/>
  <c r="Q23" i="41"/>
  <c r="Q25" i="41" s="1"/>
  <c r="U23" i="41"/>
  <c r="U25" i="41" s="1"/>
  <c r="Y23" i="41"/>
  <c r="Y25" i="41" s="1"/>
  <c r="M23" i="41"/>
  <c r="M25" i="41" s="1"/>
  <c r="R23" i="41"/>
  <c r="R25" i="41" s="1"/>
  <c r="V23" i="41"/>
  <c r="V25" i="41" s="1"/>
  <c r="Z23" i="41"/>
  <c r="Z25" i="41" s="1"/>
  <c r="N4" i="41"/>
  <c r="E78" i="41"/>
  <c r="G78" i="41"/>
  <c r="F78" i="41"/>
  <c r="K78" i="41"/>
  <c r="J81" i="41"/>
  <c r="F56" i="39"/>
  <c r="F58" i="39"/>
  <c r="F57" i="39"/>
  <c r="F61" i="39"/>
  <c r="J56" i="39"/>
  <c r="J58" i="39"/>
  <c r="J57" i="39"/>
  <c r="J61" i="39"/>
  <c r="X56" i="39"/>
  <c r="G61" i="39"/>
  <c r="G57" i="39"/>
  <c r="G56" i="39"/>
  <c r="G58" i="39"/>
  <c r="K58" i="39"/>
  <c r="K57" i="39"/>
  <c r="K56" i="39"/>
  <c r="K61" i="39"/>
  <c r="L56" i="39"/>
  <c r="L57" i="39"/>
  <c r="H58" i="39"/>
  <c r="H57" i="39"/>
  <c r="H61" i="39"/>
  <c r="H56" i="39"/>
  <c r="P56" i="39"/>
  <c r="P57" i="39"/>
  <c r="E58" i="39"/>
  <c r="E57" i="39"/>
  <c r="E61" i="39"/>
  <c r="E56" i="39"/>
  <c r="I58" i="39"/>
  <c r="I57" i="39"/>
  <c r="I61" i="39"/>
  <c r="I56" i="39"/>
  <c r="T56" i="39"/>
  <c r="J78" i="41"/>
  <c r="G69" i="41"/>
  <c r="H81" i="41"/>
  <c r="H78" i="41"/>
  <c r="K69" i="41"/>
  <c r="M50" i="41"/>
  <c r="U50" i="41"/>
  <c r="O50" i="41"/>
  <c r="W50" i="41"/>
  <c r="Y50" i="41"/>
  <c r="S50" i="41"/>
  <c r="E69" i="41"/>
  <c r="F69" i="41"/>
  <c r="I81" i="41"/>
  <c r="J74" i="43"/>
  <c r="H74" i="43"/>
  <c r="F52" i="43"/>
  <c r="F51" i="43"/>
  <c r="F56" i="43"/>
  <c r="F53" i="43"/>
  <c r="J52" i="43"/>
  <c r="J51" i="43"/>
  <c r="J53" i="43"/>
  <c r="J56" i="43"/>
  <c r="N51" i="43"/>
  <c r="N52" i="43"/>
  <c r="N53" i="43"/>
  <c r="V56" i="43"/>
  <c r="G52" i="43"/>
  <c r="G56" i="43"/>
  <c r="G51" i="43"/>
  <c r="G53" i="43"/>
  <c r="K52" i="43"/>
  <c r="K56" i="43"/>
  <c r="K51" i="43"/>
  <c r="K53" i="43"/>
  <c r="R51" i="43"/>
  <c r="R52" i="43"/>
  <c r="R53" i="43"/>
  <c r="H53" i="43"/>
  <c r="H52" i="43"/>
  <c r="H56" i="43"/>
  <c r="H51" i="43"/>
  <c r="V51" i="43"/>
  <c r="V52" i="43"/>
  <c r="E51" i="43"/>
  <c r="E53" i="43"/>
  <c r="E52" i="43"/>
  <c r="E56" i="43"/>
  <c r="I51" i="43"/>
  <c r="I53" i="43"/>
  <c r="I52" i="43"/>
  <c r="I56" i="43"/>
  <c r="Z51" i="43"/>
  <c r="Z52" i="43"/>
  <c r="I74" i="43"/>
  <c r="F74" i="43"/>
  <c r="G74" i="43"/>
  <c r="K74" i="43"/>
  <c r="Z51" i="45"/>
  <c r="M50" i="45"/>
  <c r="J50" i="45"/>
  <c r="Y50" i="45"/>
  <c r="V55" i="45"/>
  <c r="J52" i="45"/>
  <c r="K52" i="45"/>
  <c r="Q50" i="45"/>
  <c r="R52" i="45"/>
  <c r="U50" i="45"/>
  <c r="V52" i="45"/>
  <c r="K50" i="45"/>
  <c r="J51" i="45"/>
  <c r="K51" i="45"/>
  <c r="Q50" i="47"/>
  <c r="I55" i="47"/>
  <c r="I51" i="47"/>
  <c r="E55" i="47"/>
  <c r="E51" i="47"/>
  <c r="H50" i="47"/>
  <c r="M50" i="47"/>
  <c r="H55" i="47"/>
  <c r="I52" i="47"/>
  <c r="E52" i="47"/>
  <c r="H51" i="47"/>
  <c r="K50" i="47"/>
  <c r="G50" i="47"/>
  <c r="F52" i="47"/>
  <c r="K55" i="47"/>
  <c r="G55" i="47"/>
  <c r="K51" i="47"/>
  <c r="G51" i="47"/>
  <c r="J50" i="47"/>
  <c r="F50" i="47"/>
  <c r="J52" i="47"/>
  <c r="U50" i="47"/>
  <c r="J55" i="47"/>
  <c r="F55" i="47"/>
  <c r="J56" i="47"/>
  <c r="H4" i="47"/>
  <c r="F56" i="47"/>
  <c r="K4" i="47"/>
  <c r="K23" i="47" s="1"/>
  <c r="G4" i="47"/>
  <c r="G23" i="47" s="1"/>
  <c r="J4" i="47"/>
  <c r="J23" i="47" s="1"/>
  <c r="F4" i="47"/>
  <c r="H56" i="47"/>
  <c r="I4" i="47"/>
  <c r="E4" i="47"/>
  <c r="E23" i="47" s="1"/>
  <c r="E83" i="47" s="1"/>
  <c r="I56" i="47"/>
  <c r="E56" i="47"/>
  <c r="N23" i="47"/>
  <c r="R23" i="47"/>
  <c r="V23" i="47"/>
  <c r="Z23" i="47"/>
  <c r="O55" i="47"/>
  <c r="O52" i="47"/>
  <c r="S55" i="47"/>
  <c r="S52" i="47"/>
  <c r="W55" i="47"/>
  <c r="W52" i="47"/>
  <c r="W51" i="47"/>
  <c r="AA55" i="47"/>
  <c r="AA52" i="47"/>
  <c r="AA51" i="47"/>
  <c r="L50" i="47"/>
  <c r="P50" i="47"/>
  <c r="O23" i="47"/>
  <c r="S23" i="47"/>
  <c r="W23" i="47"/>
  <c r="AA23" i="47"/>
  <c r="L55" i="47"/>
  <c r="L52" i="47"/>
  <c r="P55" i="47"/>
  <c r="P52" i="47"/>
  <c r="T55" i="47"/>
  <c r="T52" i="47"/>
  <c r="T51" i="47"/>
  <c r="X55" i="47"/>
  <c r="X52" i="47"/>
  <c r="X51" i="47"/>
  <c r="L23" i="47"/>
  <c r="P23" i="47"/>
  <c r="T23" i="47"/>
  <c r="X23" i="47"/>
  <c r="M55" i="47"/>
  <c r="M52" i="47"/>
  <c r="Q55" i="47"/>
  <c r="Q52" i="47"/>
  <c r="U55" i="47"/>
  <c r="U52" i="47"/>
  <c r="Y55" i="47"/>
  <c r="Y52" i="47"/>
  <c r="Y51" i="47"/>
  <c r="N50" i="47"/>
  <c r="R50" i="47"/>
  <c r="M23" i="47"/>
  <c r="Q23" i="47"/>
  <c r="U23" i="47"/>
  <c r="Y23" i="47"/>
  <c r="N55" i="47"/>
  <c r="N52" i="47"/>
  <c r="R55" i="47"/>
  <c r="R52" i="47"/>
  <c r="V55" i="47"/>
  <c r="V52" i="47"/>
  <c r="V51" i="47"/>
  <c r="Z55" i="47"/>
  <c r="Z52" i="47"/>
  <c r="Z51" i="47"/>
  <c r="O50" i="47"/>
  <c r="S50" i="47"/>
  <c r="W50" i="47"/>
  <c r="AA50" i="47"/>
  <c r="O51" i="47"/>
  <c r="S51" i="47"/>
  <c r="O23" i="45"/>
  <c r="S23" i="45"/>
  <c r="W23" i="45"/>
  <c r="AA23" i="45"/>
  <c r="P55" i="45"/>
  <c r="P52" i="45"/>
  <c r="T55" i="45"/>
  <c r="T52" i="45"/>
  <c r="X55" i="45"/>
  <c r="X52" i="45"/>
  <c r="L23" i="45"/>
  <c r="P23" i="45"/>
  <c r="T23" i="45"/>
  <c r="X23" i="45"/>
  <c r="M55" i="45"/>
  <c r="M52" i="45"/>
  <c r="Q55" i="45"/>
  <c r="Q52" i="45"/>
  <c r="U55" i="45"/>
  <c r="U52" i="45"/>
  <c r="Y55" i="45"/>
  <c r="Y52" i="45"/>
  <c r="N50" i="45"/>
  <c r="R50" i="45"/>
  <c r="V50" i="45"/>
  <c r="Z50" i="45"/>
  <c r="N51" i="45"/>
  <c r="R51" i="45"/>
  <c r="L52" i="45"/>
  <c r="Z52" i="45"/>
  <c r="M23" i="45"/>
  <c r="Q23" i="45"/>
  <c r="U23" i="45"/>
  <c r="Y23" i="45"/>
  <c r="O50" i="45"/>
  <c r="S50" i="45"/>
  <c r="X51" i="45"/>
  <c r="N52" i="45"/>
  <c r="N23" i="45"/>
  <c r="R23" i="45"/>
  <c r="V23" i="45"/>
  <c r="Z23" i="45"/>
  <c r="O55" i="45"/>
  <c r="O52" i="45"/>
  <c r="S55" i="45"/>
  <c r="S52" i="45"/>
  <c r="W55" i="45"/>
  <c r="W52" i="45"/>
  <c r="W51" i="45"/>
  <c r="AA55" i="45"/>
  <c r="AA52" i="45"/>
  <c r="AA51" i="45"/>
  <c r="L50" i="45"/>
  <c r="P50" i="45"/>
  <c r="T50" i="45"/>
  <c r="X50" i="45"/>
  <c r="L51" i="45"/>
  <c r="P51" i="45"/>
  <c r="T51" i="45"/>
  <c r="T24" i="43"/>
  <c r="L24" i="43"/>
  <c r="U56" i="43"/>
  <c r="U53" i="43"/>
  <c r="M24" i="43"/>
  <c r="Q24" i="43"/>
  <c r="U24" i="43"/>
  <c r="Y24" i="43"/>
  <c r="O51" i="43"/>
  <c r="S51" i="43"/>
  <c r="W51" i="43"/>
  <c r="L53" i="43"/>
  <c r="Z53" i="43"/>
  <c r="P24" i="43"/>
  <c r="X24" i="43"/>
  <c r="M56" i="43"/>
  <c r="M53" i="43"/>
  <c r="Y56" i="43"/>
  <c r="Y53" i="43"/>
  <c r="N24" i="43"/>
  <c r="R24" i="43"/>
  <c r="V24" i="43"/>
  <c r="Z24" i="43"/>
  <c r="O56" i="43"/>
  <c r="O53" i="43"/>
  <c r="S56" i="43"/>
  <c r="S53" i="43"/>
  <c r="W56" i="43"/>
  <c r="W53" i="43"/>
  <c r="AA56" i="43"/>
  <c r="AA53" i="43"/>
  <c r="AA52" i="43"/>
  <c r="L51" i="43"/>
  <c r="P51" i="43"/>
  <c r="T51" i="43"/>
  <c r="X51" i="43"/>
  <c r="L52" i="43"/>
  <c r="Q56" i="43"/>
  <c r="Q53" i="43"/>
  <c r="O24" i="43"/>
  <c r="S24" i="43"/>
  <c r="W24" i="43"/>
  <c r="AA24" i="43"/>
  <c r="P56" i="43"/>
  <c r="P53" i="43"/>
  <c r="T56" i="43"/>
  <c r="T53" i="43"/>
  <c r="X56" i="43"/>
  <c r="X53" i="43"/>
  <c r="M51" i="43"/>
  <c r="Q51" i="43"/>
  <c r="U51" i="43"/>
  <c r="Y51" i="43"/>
  <c r="M52" i="43"/>
  <c r="Q52" i="43"/>
  <c r="U52" i="43"/>
  <c r="Y52" i="43"/>
  <c r="M55" i="41"/>
  <c r="M52" i="41"/>
  <c r="U55" i="41"/>
  <c r="U52" i="41"/>
  <c r="Y55" i="41"/>
  <c r="Y52" i="41"/>
  <c r="N50" i="41"/>
  <c r="R50" i="41"/>
  <c r="O52" i="41"/>
  <c r="N55" i="41"/>
  <c r="N52" i="41"/>
  <c r="R55" i="41"/>
  <c r="R52" i="41"/>
  <c r="V55" i="41"/>
  <c r="V52" i="41"/>
  <c r="V51" i="41"/>
  <c r="Z55" i="41"/>
  <c r="Z52" i="41"/>
  <c r="Z51" i="41"/>
  <c r="O51" i="41"/>
  <c r="X51" i="41"/>
  <c r="S55" i="41"/>
  <c r="S52" i="41"/>
  <c r="W55" i="41"/>
  <c r="W52" i="41"/>
  <c r="AA55" i="41"/>
  <c r="AA52" i="41"/>
  <c r="L50" i="41"/>
  <c r="P50" i="41"/>
  <c r="T50" i="41"/>
  <c r="L55" i="41"/>
  <c r="L52" i="41"/>
  <c r="P55" i="41"/>
  <c r="P52" i="41"/>
  <c r="T55" i="41"/>
  <c r="T52" i="41"/>
  <c r="X55" i="41"/>
  <c r="X52" i="41"/>
  <c r="AA51" i="41"/>
  <c r="L23" i="39"/>
  <c r="P23" i="39"/>
  <c r="T23" i="39"/>
  <c r="X23" i="39"/>
  <c r="M61" i="39"/>
  <c r="M58" i="39"/>
  <c r="Q61" i="39"/>
  <c r="Q58" i="39"/>
  <c r="U61" i="39"/>
  <c r="U58" i="39"/>
  <c r="Y61" i="39"/>
  <c r="Y58" i="39"/>
  <c r="N56" i="39"/>
  <c r="R56" i="39"/>
  <c r="W57" i="39"/>
  <c r="P58" i="39"/>
  <c r="M23" i="39"/>
  <c r="Q23" i="39"/>
  <c r="U23" i="39"/>
  <c r="Y23" i="39"/>
  <c r="N61" i="39"/>
  <c r="N58" i="39"/>
  <c r="R61" i="39"/>
  <c r="R58" i="39"/>
  <c r="V61" i="39"/>
  <c r="V58" i="39"/>
  <c r="V57" i="39"/>
  <c r="Z61" i="39"/>
  <c r="Z58" i="39"/>
  <c r="Z57" i="39"/>
  <c r="O56" i="39"/>
  <c r="S56" i="39"/>
  <c r="N23" i="39"/>
  <c r="R23" i="39"/>
  <c r="V23" i="39"/>
  <c r="Z23" i="39"/>
  <c r="O61" i="39"/>
  <c r="O58" i="39"/>
  <c r="S61" i="39"/>
  <c r="S58" i="39"/>
  <c r="W61" i="39"/>
  <c r="W58" i="39"/>
  <c r="AA61" i="39"/>
  <c r="AA58" i="39"/>
  <c r="AA57" i="39"/>
  <c r="O23" i="39"/>
  <c r="S23" i="39"/>
  <c r="W23" i="39"/>
  <c r="AA23" i="39"/>
  <c r="T61" i="39"/>
  <c r="T58" i="39"/>
  <c r="X61" i="39"/>
  <c r="X58" i="39"/>
  <c r="M56" i="39"/>
  <c r="Q56" i="39"/>
  <c r="U56" i="39"/>
  <c r="Y56" i="39"/>
  <c r="M57" i="39"/>
  <c r="Q57" i="39"/>
  <c r="U57" i="39"/>
  <c r="L58" i="39"/>
  <c r="AA83" i="34"/>
  <c r="Z83" i="34"/>
  <c r="Y83" i="34"/>
  <c r="X83" i="34"/>
  <c r="W83" i="34"/>
  <c r="V83" i="34"/>
  <c r="U83" i="34"/>
  <c r="T83" i="34"/>
  <c r="S83" i="34"/>
  <c r="R83" i="34"/>
  <c r="Q83" i="34"/>
  <c r="P83" i="34"/>
  <c r="O83" i="34"/>
  <c r="N83" i="34"/>
  <c r="M83" i="34"/>
  <c r="L83" i="34"/>
  <c r="K83" i="34"/>
  <c r="J83" i="34"/>
  <c r="I83" i="34"/>
  <c r="H83" i="34"/>
  <c r="G83" i="34"/>
  <c r="F83" i="34"/>
  <c r="AA62" i="34"/>
  <c r="Z62" i="34"/>
  <c r="Y62" i="34"/>
  <c r="X62" i="34"/>
  <c r="W62" i="34"/>
  <c r="V62" i="34"/>
  <c r="U62" i="34"/>
  <c r="T62" i="34"/>
  <c r="S62" i="34"/>
  <c r="R62" i="34"/>
  <c r="Q62" i="34"/>
  <c r="P62" i="34"/>
  <c r="O62" i="34"/>
  <c r="N62" i="34"/>
  <c r="M62" i="34"/>
  <c r="L62" i="34"/>
  <c r="K62" i="34"/>
  <c r="J62" i="34"/>
  <c r="I62" i="34"/>
  <c r="H62" i="34"/>
  <c r="G62" i="34"/>
  <c r="F62" i="34"/>
  <c r="E62" i="34"/>
  <c r="AA60" i="34"/>
  <c r="Z60" i="34"/>
  <c r="Y60" i="34"/>
  <c r="X60" i="34"/>
  <c r="W60" i="34"/>
  <c r="V60" i="34"/>
  <c r="U60" i="34"/>
  <c r="T60" i="34"/>
  <c r="S60" i="34"/>
  <c r="R60" i="34"/>
  <c r="Q60" i="34"/>
  <c r="P60" i="34"/>
  <c r="O60" i="34"/>
  <c r="N60" i="34"/>
  <c r="M60" i="34"/>
  <c r="L60" i="34"/>
  <c r="K60" i="34"/>
  <c r="J60" i="34"/>
  <c r="I60" i="34"/>
  <c r="H60" i="34"/>
  <c r="G60" i="34"/>
  <c r="F60" i="34"/>
  <c r="E60" i="34"/>
  <c r="AA58" i="34"/>
  <c r="Z58" i="34"/>
  <c r="Y58" i="34"/>
  <c r="X58" i="34"/>
  <c r="W58" i="34"/>
  <c r="V58" i="34"/>
  <c r="U58" i="34"/>
  <c r="T58" i="34"/>
  <c r="S58" i="34"/>
  <c r="R58" i="34"/>
  <c r="Q58" i="34"/>
  <c r="P58" i="34"/>
  <c r="O58" i="34"/>
  <c r="N58" i="34"/>
  <c r="M58" i="34"/>
  <c r="L58" i="34"/>
  <c r="K58" i="34"/>
  <c r="J58" i="34"/>
  <c r="I58" i="34"/>
  <c r="H58" i="34"/>
  <c r="G58" i="34"/>
  <c r="F58" i="34"/>
  <c r="E58" i="34"/>
  <c r="AA56" i="34"/>
  <c r="Z56" i="34"/>
  <c r="Y56" i="34"/>
  <c r="X56" i="34"/>
  <c r="W56" i="34"/>
  <c r="V56" i="34"/>
  <c r="U56" i="34"/>
  <c r="T56" i="34"/>
  <c r="S56" i="34"/>
  <c r="R56" i="34"/>
  <c r="Q56" i="34"/>
  <c r="P56" i="34"/>
  <c r="O56" i="34"/>
  <c r="N56" i="34"/>
  <c r="M56" i="34"/>
  <c r="L56" i="34"/>
  <c r="K56" i="34"/>
  <c r="J56" i="34"/>
  <c r="I56" i="34"/>
  <c r="H56" i="34"/>
  <c r="G56" i="34"/>
  <c r="F56" i="34"/>
  <c r="AA54" i="34"/>
  <c r="Z54" i="34"/>
  <c r="Y54" i="34"/>
  <c r="X54" i="34"/>
  <c r="W54" i="34"/>
  <c r="V54" i="34"/>
  <c r="U54" i="34"/>
  <c r="T54" i="34"/>
  <c r="S54" i="34"/>
  <c r="R54" i="34"/>
  <c r="Q54" i="34"/>
  <c r="P54" i="34"/>
  <c r="O54" i="34"/>
  <c r="N54" i="34"/>
  <c r="M54" i="34"/>
  <c r="L54" i="34"/>
  <c r="K54" i="34"/>
  <c r="J54" i="34"/>
  <c r="I54" i="34"/>
  <c r="H54" i="34"/>
  <c r="G54" i="34"/>
  <c r="F54" i="34"/>
  <c r="AA37" i="34"/>
  <c r="Z37" i="34"/>
  <c r="Y37" i="34"/>
  <c r="X37" i="34"/>
  <c r="W37" i="34"/>
  <c r="V37" i="34"/>
  <c r="U37" i="34"/>
  <c r="T37" i="34"/>
  <c r="S37" i="34"/>
  <c r="R37" i="34"/>
  <c r="Q37" i="34"/>
  <c r="P37" i="34"/>
  <c r="O37" i="34"/>
  <c r="N37" i="34"/>
  <c r="M37" i="34"/>
  <c r="L37" i="34"/>
  <c r="K37" i="34"/>
  <c r="J37" i="34"/>
  <c r="I37" i="34"/>
  <c r="H37" i="34"/>
  <c r="G37" i="34"/>
  <c r="F37" i="34"/>
  <c r="AA32" i="34"/>
  <c r="Z32" i="34"/>
  <c r="Y32" i="34"/>
  <c r="X32" i="34"/>
  <c r="W32" i="34"/>
  <c r="V32" i="34"/>
  <c r="U32" i="34"/>
  <c r="T32" i="34"/>
  <c r="S32" i="34"/>
  <c r="R32" i="34"/>
  <c r="Q32" i="34"/>
  <c r="AA31" i="34"/>
  <c r="AA48" i="34" s="1"/>
  <c r="Z31" i="34"/>
  <c r="Y31" i="34"/>
  <c r="X31" i="34"/>
  <c r="W31" i="34"/>
  <c r="W48" i="34" s="1"/>
  <c r="V31" i="34"/>
  <c r="U31" i="34"/>
  <c r="T31" i="34"/>
  <c r="S31" i="34"/>
  <c r="S48" i="34" s="1"/>
  <c r="R31" i="34"/>
  <c r="Q31" i="34"/>
  <c r="P31" i="34"/>
  <c r="O31" i="34"/>
  <c r="O48" i="34" s="1"/>
  <c r="N31" i="34"/>
  <c r="N47" i="34" s="1"/>
  <c r="M31" i="34"/>
  <c r="L31" i="34"/>
  <c r="K31" i="34"/>
  <c r="K48" i="34" s="1"/>
  <c r="J31" i="34"/>
  <c r="I31" i="34"/>
  <c r="H31" i="34"/>
  <c r="G31" i="34"/>
  <c r="G48" i="34" s="1"/>
  <c r="F31" i="34"/>
  <c r="F47" i="34" s="1"/>
  <c r="E31" i="34"/>
  <c r="AA12" i="34"/>
  <c r="Z12" i="34"/>
  <c r="Y12" i="34"/>
  <c r="X12" i="34"/>
  <c r="W12" i="34"/>
  <c r="V12" i="34"/>
  <c r="U12" i="34"/>
  <c r="T12" i="34"/>
  <c r="S12" i="34"/>
  <c r="R12" i="34"/>
  <c r="Q12" i="34"/>
  <c r="P12" i="34"/>
  <c r="O12" i="34"/>
  <c r="N12" i="34"/>
  <c r="M12" i="34"/>
  <c r="L12" i="34"/>
  <c r="K12" i="34"/>
  <c r="J12" i="34"/>
  <c r="I12" i="34"/>
  <c r="H12" i="34"/>
  <c r="G12" i="34"/>
  <c r="F12" i="34"/>
  <c r="E12" i="34"/>
  <c r="AA5" i="34"/>
  <c r="Z5" i="34"/>
  <c r="Y5" i="34"/>
  <c r="Y4" i="34" s="1"/>
  <c r="X5" i="34"/>
  <c r="W5" i="34"/>
  <c r="V5" i="34"/>
  <c r="U5" i="34"/>
  <c r="U4" i="34" s="1"/>
  <c r="T5" i="34"/>
  <c r="S5" i="34"/>
  <c r="R5" i="34"/>
  <c r="Q5" i="34"/>
  <c r="Q4" i="34" s="1"/>
  <c r="P5" i="34"/>
  <c r="O5" i="34"/>
  <c r="N5" i="34"/>
  <c r="M5" i="34"/>
  <c r="M4" i="34" s="1"/>
  <c r="L5" i="34"/>
  <c r="K5" i="34"/>
  <c r="J5" i="34"/>
  <c r="I5" i="34"/>
  <c r="I4" i="34" s="1"/>
  <c r="H5" i="34"/>
  <c r="G5" i="34"/>
  <c r="F5" i="34"/>
  <c r="E5" i="34"/>
  <c r="E4" i="34" s="1"/>
  <c r="P4" i="34"/>
  <c r="AA83" i="32"/>
  <c r="Z83" i="32"/>
  <c r="Y83" i="32"/>
  <c r="X83" i="32"/>
  <c r="W83" i="32"/>
  <c r="V83" i="32"/>
  <c r="U83" i="32"/>
  <c r="T83" i="32"/>
  <c r="S83" i="32"/>
  <c r="R83" i="32"/>
  <c r="Q83" i="32"/>
  <c r="M83" i="32"/>
  <c r="L83" i="32"/>
  <c r="K83" i="32"/>
  <c r="J83" i="32"/>
  <c r="I83" i="32"/>
  <c r="H83" i="32"/>
  <c r="G83" i="32"/>
  <c r="F83" i="32"/>
  <c r="AA62" i="32"/>
  <c r="Z62" i="32"/>
  <c r="Y62" i="32"/>
  <c r="X62" i="32"/>
  <c r="W62" i="32"/>
  <c r="V62" i="32"/>
  <c r="U62" i="32"/>
  <c r="T62" i="32"/>
  <c r="S62" i="32"/>
  <c r="R62" i="32"/>
  <c r="Q62" i="32"/>
  <c r="P62" i="32"/>
  <c r="O62" i="32"/>
  <c r="N62" i="32"/>
  <c r="M62" i="32"/>
  <c r="L62" i="32"/>
  <c r="K62" i="32"/>
  <c r="J62" i="32"/>
  <c r="I62" i="32"/>
  <c r="H62" i="32"/>
  <c r="G62" i="32"/>
  <c r="F62" i="32"/>
  <c r="E62" i="32"/>
  <c r="AA60" i="32"/>
  <c r="Z60" i="32"/>
  <c r="Y60" i="32"/>
  <c r="X60" i="32"/>
  <c r="W60" i="32"/>
  <c r="V60" i="32"/>
  <c r="U60" i="32"/>
  <c r="T60" i="32"/>
  <c r="S60" i="32"/>
  <c r="R60" i="32"/>
  <c r="Q60" i="32"/>
  <c r="P60" i="32"/>
  <c r="O60" i="32"/>
  <c r="N60" i="32"/>
  <c r="M60" i="32"/>
  <c r="L60" i="32"/>
  <c r="K60" i="32"/>
  <c r="J60" i="32"/>
  <c r="I60" i="32"/>
  <c r="H60" i="32"/>
  <c r="G60" i="32"/>
  <c r="F60" i="32"/>
  <c r="E60" i="32"/>
  <c r="AA58" i="32"/>
  <c r="Z58" i="32"/>
  <c r="Y58" i="32"/>
  <c r="X58" i="32"/>
  <c r="W58" i="32"/>
  <c r="V58" i="32"/>
  <c r="U58" i="32"/>
  <c r="T58" i="32"/>
  <c r="S58" i="32"/>
  <c r="R58" i="32"/>
  <c r="Q58" i="32"/>
  <c r="P58" i="32"/>
  <c r="O58" i="32"/>
  <c r="N58" i="32"/>
  <c r="M58" i="32"/>
  <c r="L58" i="32"/>
  <c r="K58" i="32"/>
  <c r="J58" i="32"/>
  <c r="I58" i="32"/>
  <c r="H58" i="32"/>
  <c r="G58" i="32"/>
  <c r="F58" i="32"/>
  <c r="E58" i="32"/>
  <c r="AA56" i="32"/>
  <c r="Z56" i="32"/>
  <c r="Y56" i="32"/>
  <c r="X56" i="32"/>
  <c r="W56" i="32"/>
  <c r="V56" i="32"/>
  <c r="U56" i="32"/>
  <c r="T56" i="32"/>
  <c r="S56" i="32"/>
  <c r="R56" i="32"/>
  <c r="Q56" i="32"/>
  <c r="P56" i="32"/>
  <c r="O56" i="32"/>
  <c r="N56" i="32"/>
  <c r="M56" i="32"/>
  <c r="L56" i="32"/>
  <c r="K56" i="32"/>
  <c r="J56" i="32"/>
  <c r="I56" i="32"/>
  <c r="H56" i="32"/>
  <c r="G56" i="32"/>
  <c r="F56" i="32"/>
  <c r="E56" i="32"/>
  <c r="AA54" i="32"/>
  <c r="Z54" i="32"/>
  <c r="Y54" i="32"/>
  <c r="X54" i="32"/>
  <c r="W54" i="32"/>
  <c r="V54" i="32"/>
  <c r="U54" i="32"/>
  <c r="T54" i="32"/>
  <c r="S54" i="32"/>
  <c r="R54" i="32"/>
  <c r="Q54" i="32"/>
  <c r="P54" i="32"/>
  <c r="O54" i="32"/>
  <c r="N54" i="32"/>
  <c r="M54" i="32"/>
  <c r="L54" i="32"/>
  <c r="K54" i="32"/>
  <c r="J54" i="32"/>
  <c r="I54" i="32"/>
  <c r="H54" i="32"/>
  <c r="G54" i="32"/>
  <c r="F54" i="32"/>
  <c r="E54" i="32"/>
  <c r="AA37" i="32"/>
  <c r="Z37" i="32"/>
  <c r="Y37" i="32"/>
  <c r="X37" i="32"/>
  <c r="W37" i="32"/>
  <c r="V37" i="32"/>
  <c r="U37" i="32"/>
  <c r="T37" i="32"/>
  <c r="S37" i="32"/>
  <c r="R37" i="32"/>
  <c r="Q37" i="32"/>
  <c r="P37" i="32"/>
  <c r="O37" i="32"/>
  <c r="N37" i="32"/>
  <c r="M37" i="32"/>
  <c r="L37" i="32"/>
  <c r="K37" i="32"/>
  <c r="J37" i="32"/>
  <c r="I37" i="32"/>
  <c r="H37" i="32"/>
  <c r="G37" i="32"/>
  <c r="F37" i="32"/>
  <c r="E37" i="32"/>
  <c r="AA32" i="32"/>
  <c r="Z32" i="32"/>
  <c r="Y32" i="32"/>
  <c r="X32" i="32"/>
  <c r="W32" i="32"/>
  <c r="V32" i="32"/>
  <c r="U32" i="32"/>
  <c r="T32" i="32"/>
  <c r="S32" i="32"/>
  <c r="R32" i="32"/>
  <c r="AA31" i="32"/>
  <c r="Z31" i="32"/>
  <c r="Y31" i="32"/>
  <c r="Y48" i="32" s="1"/>
  <c r="X31" i="32"/>
  <c r="W31" i="32"/>
  <c r="V31" i="32"/>
  <c r="U31" i="32"/>
  <c r="U48" i="32" s="1"/>
  <c r="T31" i="32"/>
  <c r="T48" i="32" s="1"/>
  <c r="S31" i="32"/>
  <c r="R31" i="32"/>
  <c r="Q31" i="32"/>
  <c r="Q47" i="32" s="1"/>
  <c r="P31" i="32"/>
  <c r="P47" i="32" s="1"/>
  <c r="O31" i="32"/>
  <c r="O47" i="32" s="1"/>
  <c r="N31" i="32"/>
  <c r="M31" i="32"/>
  <c r="M48" i="32" s="1"/>
  <c r="L31" i="32"/>
  <c r="K31" i="32"/>
  <c r="J31" i="32"/>
  <c r="I31" i="32"/>
  <c r="I49" i="32" s="1"/>
  <c r="H31" i="32"/>
  <c r="H48" i="32" s="1"/>
  <c r="G31" i="32"/>
  <c r="F31" i="32"/>
  <c r="E31" i="32"/>
  <c r="E48" i="32" s="1"/>
  <c r="AA12" i="32"/>
  <c r="Z12" i="32"/>
  <c r="Y12" i="32"/>
  <c r="X12" i="32"/>
  <c r="W12" i="32"/>
  <c r="V12" i="32"/>
  <c r="U12" i="32"/>
  <c r="T12" i="32"/>
  <c r="S12" i="32"/>
  <c r="R12" i="32"/>
  <c r="Q12" i="32"/>
  <c r="P12" i="32"/>
  <c r="O12" i="32"/>
  <c r="N12" i="32"/>
  <c r="M12" i="32"/>
  <c r="L12" i="32"/>
  <c r="K12" i="32"/>
  <c r="J12" i="32"/>
  <c r="I12" i="32"/>
  <c r="H12" i="32"/>
  <c r="G12" i="32"/>
  <c r="F12" i="32"/>
  <c r="E12" i="32"/>
  <c r="AA5" i="32"/>
  <c r="Z5" i="32"/>
  <c r="Y5" i="32"/>
  <c r="X5" i="32"/>
  <c r="W5" i="32"/>
  <c r="V5" i="32"/>
  <c r="U5" i="32"/>
  <c r="T5" i="32"/>
  <c r="S5" i="32"/>
  <c r="R5" i="32"/>
  <c r="Q5" i="32"/>
  <c r="P5" i="32"/>
  <c r="O5" i="32"/>
  <c r="N5" i="32"/>
  <c r="M5" i="32"/>
  <c r="L5" i="32"/>
  <c r="K5" i="32"/>
  <c r="J5" i="32"/>
  <c r="I5" i="32"/>
  <c r="H5" i="32"/>
  <c r="G5" i="32"/>
  <c r="F5" i="32"/>
  <c r="E5" i="32"/>
  <c r="AA83" i="30"/>
  <c r="Z83" i="30"/>
  <c r="Y83" i="30"/>
  <c r="X83" i="30"/>
  <c r="W83" i="30"/>
  <c r="V83" i="30"/>
  <c r="U83" i="30"/>
  <c r="T83" i="30"/>
  <c r="S83" i="30"/>
  <c r="R83" i="30"/>
  <c r="P83" i="30"/>
  <c r="O83" i="30"/>
  <c r="N83" i="30"/>
  <c r="M83" i="30"/>
  <c r="L83" i="30"/>
  <c r="K83" i="30"/>
  <c r="J83" i="30"/>
  <c r="I83" i="30"/>
  <c r="H83" i="30"/>
  <c r="G83" i="30"/>
  <c r="F83" i="30"/>
  <c r="AA37" i="30"/>
  <c r="Z37" i="30"/>
  <c r="Y37" i="30"/>
  <c r="X37" i="30"/>
  <c r="W37" i="30"/>
  <c r="V37" i="30"/>
  <c r="U37" i="30"/>
  <c r="T37" i="30"/>
  <c r="S37" i="30"/>
  <c r="R37" i="30"/>
  <c r="Q37" i="30"/>
  <c r="P37" i="30"/>
  <c r="O37" i="30"/>
  <c r="N37" i="30"/>
  <c r="M37" i="30"/>
  <c r="L37" i="30"/>
  <c r="K37" i="30"/>
  <c r="J37" i="30"/>
  <c r="I37" i="30"/>
  <c r="H37" i="30"/>
  <c r="G37" i="30"/>
  <c r="F37" i="30"/>
  <c r="E37" i="30"/>
  <c r="AA32" i="30"/>
  <c r="Z32" i="30"/>
  <c r="Y32" i="30"/>
  <c r="X32" i="30"/>
  <c r="W32" i="30"/>
  <c r="V32" i="30"/>
  <c r="U32" i="30"/>
  <c r="T32" i="30"/>
  <c r="S32" i="30"/>
  <c r="R32" i="30"/>
  <c r="Q32" i="30"/>
  <c r="AA31" i="30"/>
  <c r="Z31" i="30"/>
  <c r="Y31" i="30"/>
  <c r="X31" i="30"/>
  <c r="W31" i="30"/>
  <c r="V31" i="30"/>
  <c r="U31" i="30"/>
  <c r="T31" i="30"/>
  <c r="S31" i="30"/>
  <c r="R31" i="30"/>
  <c r="Q31" i="30"/>
  <c r="P31" i="30"/>
  <c r="O31" i="30"/>
  <c r="N31" i="30"/>
  <c r="M31" i="30"/>
  <c r="L31" i="30"/>
  <c r="K31" i="30"/>
  <c r="J31" i="30"/>
  <c r="I31" i="30"/>
  <c r="H31" i="30"/>
  <c r="G31" i="30"/>
  <c r="F31" i="30"/>
  <c r="E31" i="30"/>
  <c r="AA12" i="30"/>
  <c r="Z12" i="30"/>
  <c r="Y12" i="30"/>
  <c r="X12" i="30"/>
  <c r="W12" i="30"/>
  <c r="V12" i="30"/>
  <c r="U12" i="30"/>
  <c r="T12" i="30"/>
  <c r="S12" i="30"/>
  <c r="R12" i="30"/>
  <c r="Q12" i="30"/>
  <c r="P12" i="30"/>
  <c r="O12" i="30"/>
  <c r="N12" i="30"/>
  <c r="M12" i="30"/>
  <c r="L12" i="30"/>
  <c r="K12" i="30"/>
  <c r="J12" i="30"/>
  <c r="I12" i="30"/>
  <c r="H12" i="30"/>
  <c r="G12" i="30"/>
  <c r="F12" i="30"/>
  <c r="E12" i="30"/>
  <c r="AA5" i="30"/>
  <c r="Z5" i="30"/>
  <c r="Y5" i="30"/>
  <c r="X5" i="30"/>
  <c r="W5" i="30"/>
  <c r="V5" i="30"/>
  <c r="U5" i="30"/>
  <c r="T5" i="30"/>
  <c r="S5" i="30"/>
  <c r="R5" i="30"/>
  <c r="Q5" i="30"/>
  <c r="P5" i="30"/>
  <c r="O5" i="30"/>
  <c r="N5" i="30"/>
  <c r="M5" i="30"/>
  <c r="L5" i="30"/>
  <c r="K5" i="30"/>
  <c r="J5" i="30"/>
  <c r="I5" i="30"/>
  <c r="H5" i="30"/>
  <c r="G5" i="30"/>
  <c r="F5" i="30"/>
  <c r="E5" i="30"/>
  <c r="G4" i="32" l="1"/>
  <c r="F4" i="32"/>
  <c r="J4" i="32"/>
  <c r="N4" i="32"/>
  <c r="R4" i="32"/>
  <c r="R23" i="32" s="1"/>
  <c r="V4" i="32"/>
  <c r="Z4" i="32"/>
  <c r="H48" i="30"/>
  <c r="H52" i="30"/>
  <c r="H47" i="30"/>
  <c r="H50" i="30"/>
  <c r="H49" i="30"/>
  <c r="X48" i="30"/>
  <c r="X52" i="30"/>
  <c r="X47" i="30"/>
  <c r="X50" i="30"/>
  <c r="X49" i="30"/>
  <c r="P48" i="30"/>
  <c r="P52" i="30"/>
  <c r="P47" i="30"/>
  <c r="P50" i="30"/>
  <c r="P49" i="30"/>
  <c r="I49" i="30"/>
  <c r="I48" i="30"/>
  <c r="I52" i="30"/>
  <c r="I47" i="30"/>
  <c r="I50" i="30"/>
  <c r="M49" i="30"/>
  <c r="M48" i="30"/>
  <c r="M52" i="30"/>
  <c r="M47" i="30"/>
  <c r="M50" i="30"/>
  <c r="Q49" i="30"/>
  <c r="Q48" i="30"/>
  <c r="Q52" i="30"/>
  <c r="Q47" i="30"/>
  <c r="Q50" i="30"/>
  <c r="U49" i="30"/>
  <c r="U48" i="30"/>
  <c r="U52" i="30"/>
  <c r="U47" i="30"/>
  <c r="U50" i="30"/>
  <c r="Y49" i="30"/>
  <c r="Y48" i="30"/>
  <c r="Y52" i="30"/>
  <c r="Y47" i="30"/>
  <c r="Y50" i="30"/>
  <c r="L48" i="30"/>
  <c r="L52" i="30"/>
  <c r="L47" i="30"/>
  <c r="L50" i="30"/>
  <c r="L49" i="30"/>
  <c r="E49" i="30"/>
  <c r="E48" i="30"/>
  <c r="E52" i="30"/>
  <c r="E47" i="30"/>
  <c r="E50" i="30"/>
  <c r="F50" i="30"/>
  <c r="F49" i="30"/>
  <c r="F48" i="30"/>
  <c r="F52" i="30"/>
  <c r="F47" i="30"/>
  <c r="J50" i="30"/>
  <c r="J49" i="30"/>
  <c r="J48" i="30"/>
  <c r="J52" i="30"/>
  <c r="J47" i="30"/>
  <c r="N50" i="30"/>
  <c r="N49" i="30"/>
  <c r="N48" i="30"/>
  <c r="N52" i="30"/>
  <c r="N47" i="30"/>
  <c r="R50" i="30"/>
  <c r="R49" i="30"/>
  <c r="R48" i="30"/>
  <c r="R52" i="30"/>
  <c r="R47" i="30"/>
  <c r="V50" i="30"/>
  <c r="V49" i="30"/>
  <c r="V48" i="30"/>
  <c r="V52" i="30"/>
  <c r="V47" i="30"/>
  <c r="Z50" i="30"/>
  <c r="Z49" i="30"/>
  <c r="Z48" i="30"/>
  <c r="Z52" i="30"/>
  <c r="Z47" i="30"/>
  <c r="T48" i="30"/>
  <c r="T52" i="30"/>
  <c r="T47" i="30"/>
  <c r="T50" i="30"/>
  <c r="T49" i="30"/>
  <c r="Z4" i="30"/>
  <c r="G47" i="30"/>
  <c r="G50" i="30"/>
  <c r="G49" i="30"/>
  <c r="G48" i="30"/>
  <c r="G52" i="30"/>
  <c r="K47" i="30"/>
  <c r="K50" i="30"/>
  <c r="K49" i="30"/>
  <c r="K48" i="30"/>
  <c r="K52" i="30"/>
  <c r="O47" i="30"/>
  <c r="O50" i="30"/>
  <c r="O49" i="30"/>
  <c r="O48" i="30"/>
  <c r="O52" i="30"/>
  <c r="S47" i="30"/>
  <c r="S50" i="30"/>
  <c r="S49" i="30"/>
  <c r="S48" i="30"/>
  <c r="S52" i="30"/>
  <c r="W47" i="30"/>
  <c r="W50" i="30"/>
  <c r="W49" i="30"/>
  <c r="W48" i="30"/>
  <c r="W52" i="30"/>
  <c r="AA47" i="30"/>
  <c r="AA50" i="30"/>
  <c r="AA49" i="30"/>
  <c r="AA48" i="30"/>
  <c r="AA52" i="30"/>
  <c r="Q49" i="41"/>
  <c r="Q48" i="41" s="1"/>
  <c r="Q67" i="41" s="1"/>
  <c r="E50" i="34"/>
  <c r="E47" i="34"/>
  <c r="E52" i="34"/>
  <c r="E48" i="34"/>
  <c r="E49" i="34"/>
  <c r="H4" i="34"/>
  <c r="K4" i="32"/>
  <c r="O4" i="32"/>
  <c r="S4" i="32"/>
  <c r="S23" i="32" s="1"/>
  <c r="W4" i="32"/>
  <c r="AA4" i="32"/>
  <c r="AA23" i="32" s="1"/>
  <c r="F85" i="45"/>
  <c r="J4" i="30"/>
  <c r="N4" i="30"/>
  <c r="G85" i="45"/>
  <c r="G4" i="30"/>
  <c r="K4" i="30"/>
  <c r="O4" i="30"/>
  <c r="S4" i="30"/>
  <c r="W4" i="30"/>
  <c r="W23" i="30" s="1"/>
  <c r="AA4" i="30"/>
  <c r="F4" i="30"/>
  <c r="R4" i="30"/>
  <c r="V4" i="30"/>
  <c r="V47" i="34"/>
  <c r="K81" i="41"/>
  <c r="F81" i="41"/>
  <c r="G81" i="41"/>
  <c r="E4" i="32"/>
  <c r="E23" i="32" s="1"/>
  <c r="I4" i="32"/>
  <c r="M4" i="32"/>
  <c r="M23" i="32" s="1"/>
  <c r="Q4" i="32"/>
  <c r="U4" i="32"/>
  <c r="U23" i="32" s="1"/>
  <c r="Y4" i="32"/>
  <c r="L4" i="34"/>
  <c r="X4" i="34"/>
  <c r="X23" i="34" s="1"/>
  <c r="N23" i="41"/>
  <c r="N25" i="41" s="1"/>
  <c r="E4" i="30"/>
  <c r="I4" i="30"/>
  <c r="M4" i="30"/>
  <c r="Q4" i="30"/>
  <c r="U4" i="30"/>
  <c r="Y4" i="30"/>
  <c r="J74" i="41"/>
  <c r="H74" i="41"/>
  <c r="I74" i="41"/>
  <c r="T55" i="39"/>
  <c r="T54" i="39" s="1"/>
  <c r="T73" i="39" s="1"/>
  <c r="P55" i="39"/>
  <c r="P54" i="39" s="1"/>
  <c r="P73" i="39" s="1"/>
  <c r="P75" i="39" s="1"/>
  <c r="L55" i="39"/>
  <c r="L54" i="39" s="1"/>
  <c r="L73" i="39" s="1"/>
  <c r="L90" i="39" s="1"/>
  <c r="X55" i="39"/>
  <c r="X54" i="39" s="1"/>
  <c r="X73" i="39" s="1"/>
  <c r="X90" i="39" s="1"/>
  <c r="V49" i="45"/>
  <c r="V48" i="45" s="1"/>
  <c r="V67" i="45" s="1"/>
  <c r="V78" i="45" s="1"/>
  <c r="I55" i="39"/>
  <c r="I54" i="39" s="1"/>
  <c r="I73" i="39" s="1"/>
  <c r="H55" i="39"/>
  <c r="H54" i="39" s="1"/>
  <c r="H73" i="39" s="1"/>
  <c r="K55" i="39"/>
  <c r="K54" i="39" s="1"/>
  <c r="K73" i="39" s="1"/>
  <c r="J55" i="39"/>
  <c r="J54" i="39" s="1"/>
  <c r="J73" i="39" s="1"/>
  <c r="E55" i="39"/>
  <c r="E54" i="39" s="1"/>
  <c r="E73" i="39" s="1"/>
  <c r="G55" i="39"/>
  <c r="G54" i="39" s="1"/>
  <c r="G73" i="39" s="1"/>
  <c r="F55" i="39"/>
  <c r="F54" i="39" s="1"/>
  <c r="F73" i="39" s="1"/>
  <c r="M49" i="41"/>
  <c r="M48" i="41" s="1"/>
  <c r="M67" i="41" s="1"/>
  <c r="M69" i="41" s="1"/>
  <c r="U49" i="41"/>
  <c r="U48" i="41" s="1"/>
  <c r="U67" i="41" s="1"/>
  <c r="U78" i="41" s="1"/>
  <c r="W49" i="41"/>
  <c r="W48" i="41" s="1"/>
  <c r="W67" i="41" s="1"/>
  <c r="W78" i="41" s="1"/>
  <c r="Y49" i="41"/>
  <c r="Y48" i="41" s="1"/>
  <c r="Y67" i="41" s="1"/>
  <c r="Y69" i="41" s="1"/>
  <c r="S49" i="41"/>
  <c r="S48" i="41" s="1"/>
  <c r="S67" i="41" s="1"/>
  <c r="S78" i="41" s="1"/>
  <c r="E81" i="41"/>
  <c r="Z50" i="43"/>
  <c r="Z49" i="43" s="1"/>
  <c r="Z68" i="43" s="1"/>
  <c r="Z79" i="43" s="1"/>
  <c r="I50" i="43"/>
  <c r="I49" i="43" s="1"/>
  <c r="I68" i="43" s="1"/>
  <c r="V50" i="43"/>
  <c r="V49" i="43" s="1"/>
  <c r="V68" i="43" s="1"/>
  <c r="V79" i="43" s="1"/>
  <c r="R50" i="43"/>
  <c r="R49" i="43" s="1"/>
  <c r="R68" i="43" s="1"/>
  <c r="R70" i="43" s="1"/>
  <c r="R82" i="43" s="1"/>
  <c r="E50" i="43"/>
  <c r="E49" i="43" s="1"/>
  <c r="E68" i="43" s="1"/>
  <c r="E79" i="43" s="1"/>
  <c r="H50" i="43"/>
  <c r="H49" i="43" s="1"/>
  <c r="H68" i="43" s="1"/>
  <c r="H79" i="43" s="1"/>
  <c r="N50" i="43"/>
  <c r="N49" i="43" s="1"/>
  <c r="N68" i="43" s="1"/>
  <c r="N79" i="43" s="1"/>
  <c r="J50" i="43"/>
  <c r="J49" i="43" s="1"/>
  <c r="J68" i="43" s="1"/>
  <c r="J70" i="43" s="1"/>
  <c r="J82" i="43" s="1"/>
  <c r="K50" i="43"/>
  <c r="K49" i="43" s="1"/>
  <c r="K68" i="43" s="1"/>
  <c r="F50" i="43"/>
  <c r="F49" i="43" s="1"/>
  <c r="F68" i="43" s="1"/>
  <c r="G50" i="43"/>
  <c r="G49" i="43" s="1"/>
  <c r="G68" i="43" s="1"/>
  <c r="U49" i="45"/>
  <c r="U48" i="45" s="1"/>
  <c r="U67" i="45" s="1"/>
  <c r="U69" i="45" s="1"/>
  <c r="J49" i="45"/>
  <c r="J48" i="45" s="1"/>
  <c r="J67" i="45" s="1"/>
  <c r="M49" i="45"/>
  <c r="M48" i="45" s="1"/>
  <c r="M67" i="45" s="1"/>
  <c r="M78" i="45" s="1"/>
  <c r="Q49" i="47"/>
  <c r="Q48" i="47" s="1"/>
  <c r="Q67" i="47" s="1"/>
  <c r="Y49" i="45"/>
  <c r="Y48" i="45" s="1"/>
  <c r="Y67" i="45" s="1"/>
  <c r="Y78" i="45" s="1"/>
  <c r="Q49" i="45"/>
  <c r="Q48" i="45" s="1"/>
  <c r="Q67" i="45" s="1"/>
  <c r="Q69" i="45" s="1"/>
  <c r="K49" i="45"/>
  <c r="K48" i="45" s="1"/>
  <c r="K67" i="45" s="1"/>
  <c r="I77" i="45"/>
  <c r="J77" i="45"/>
  <c r="K77" i="45"/>
  <c r="H77" i="45"/>
  <c r="H78" i="45"/>
  <c r="I78" i="45"/>
  <c r="H49" i="47"/>
  <c r="H48" i="47" s="1"/>
  <c r="H67" i="47" s="1"/>
  <c r="K49" i="47"/>
  <c r="K48" i="47" s="1"/>
  <c r="K67" i="47" s="1"/>
  <c r="K84" i="47" s="1"/>
  <c r="I49" i="47"/>
  <c r="I48" i="47" s="1"/>
  <c r="I67" i="47" s="1"/>
  <c r="I69" i="47" s="1"/>
  <c r="I87" i="47" s="1"/>
  <c r="E49" i="47"/>
  <c r="E48" i="47" s="1"/>
  <c r="E67" i="47" s="1"/>
  <c r="G49" i="47"/>
  <c r="G48" i="47" s="1"/>
  <c r="G67" i="47" s="1"/>
  <c r="G84" i="47" s="1"/>
  <c r="J49" i="47"/>
  <c r="J48" i="47" s="1"/>
  <c r="J67" i="47" s="1"/>
  <c r="J84" i="47" s="1"/>
  <c r="F49" i="47"/>
  <c r="F48" i="47" s="1"/>
  <c r="F67" i="47" s="1"/>
  <c r="U49" i="47"/>
  <c r="U48" i="47" s="1"/>
  <c r="U67" i="47" s="1"/>
  <c r="M49" i="47"/>
  <c r="M48" i="47" s="1"/>
  <c r="M67" i="47" s="1"/>
  <c r="H23" i="47"/>
  <c r="H83" i="47" s="1"/>
  <c r="I23" i="47"/>
  <c r="I83" i="47" s="1"/>
  <c r="F23" i="47"/>
  <c r="F83" i="47" s="1"/>
  <c r="K25" i="47"/>
  <c r="K83" i="47"/>
  <c r="E25" i="47"/>
  <c r="T49" i="47"/>
  <c r="T48" i="47" s="1"/>
  <c r="T67" i="47" s="1"/>
  <c r="T84" i="47" s="1"/>
  <c r="J83" i="47"/>
  <c r="J25" i="47"/>
  <c r="G25" i="47"/>
  <c r="G83" i="47"/>
  <c r="W49" i="47"/>
  <c r="W48" i="47" s="1"/>
  <c r="W67" i="47" s="1"/>
  <c r="W69" i="47" s="1"/>
  <c r="AA50" i="43"/>
  <c r="AA49" i="43" s="1"/>
  <c r="AA68" i="43" s="1"/>
  <c r="AA79" i="43" s="1"/>
  <c r="V49" i="47"/>
  <c r="V48" i="47" s="1"/>
  <c r="V67" i="47" s="1"/>
  <c r="V84" i="47" s="1"/>
  <c r="N49" i="47"/>
  <c r="N48" i="47" s="1"/>
  <c r="N67" i="47" s="1"/>
  <c r="Z49" i="47"/>
  <c r="Z48" i="47" s="1"/>
  <c r="Z67" i="47" s="1"/>
  <c r="Z84" i="47" s="1"/>
  <c r="Y49" i="47"/>
  <c r="Y48" i="47" s="1"/>
  <c r="Y67" i="47" s="1"/>
  <c r="Y84" i="47" s="1"/>
  <c r="X49" i="47"/>
  <c r="X48" i="47" s="1"/>
  <c r="X67" i="47" s="1"/>
  <c r="X84" i="47" s="1"/>
  <c r="W49" i="45"/>
  <c r="W48" i="45" s="1"/>
  <c r="W67" i="45" s="1"/>
  <c r="W69" i="45" s="1"/>
  <c r="O49" i="45"/>
  <c r="O48" i="45" s="1"/>
  <c r="O67" i="45" s="1"/>
  <c r="O78" i="45" s="1"/>
  <c r="AA49" i="47"/>
  <c r="AA48" i="47" s="1"/>
  <c r="AA67" i="47" s="1"/>
  <c r="Q83" i="47"/>
  <c r="Q25" i="47"/>
  <c r="R49" i="47"/>
  <c r="R48" i="47" s="1"/>
  <c r="R67" i="47" s="1"/>
  <c r="T83" i="47"/>
  <c r="T25" i="47"/>
  <c r="AA83" i="47"/>
  <c r="AA25" i="47"/>
  <c r="P49" i="47"/>
  <c r="P48" i="47" s="1"/>
  <c r="P67" i="47" s="1"/>
  <c r="Z83" i="47"/>
  <c r="Z25" i="47"/>
  <c r="X49" i="45"/>
  <c r="X48" i="45" s="1"/>
  <c r="X67" i="45" s="1"/>
  <c r="X78" i="45" s="1"/>
  <c r="AA49" i="45"/>
  <c r="AA48" i="45" s="1"/>
  <c r="AA67" i="45" s="1"/>
  <c r="AA78" i="45" s="1"/>
  <c r="M83" i="47"/>
  <c r="M25" i="47"/>
  <c r="P83" i="47"/>
  <c r="P25" i="47"/>
  <c r="W83" i="47"/>
  <c r="W25" i="47"/>
  <c r="L49" i="47"/>
  <c r="L48" i="47" s="1"/>
  <c r="L67" i="47" s="1"/>
  <c r="V83" i="47"/>
  <c r="V25" i="47"/>
  <c r="S49" i="47"/>
  <c r="S48" i="47" s="1"/>
  <c r="S67" i="47" s="1"/>
  <c r="Y83" i="47"/>
  <c r="Y25" i="47"/>
  <c r="L83" i="47"/>
  <c r="L25" i="47"/>
  <c r="S83" i="47"/>
  <c r="S25" i="47"/>
  <c r="R83" i="47"/>
  <c r="R25" i="47"/>
  <c r="O49" i="47"/>
  <c r="O48" i="47" s="1"/>
  <c r="O67" i="47" s="1"/>
  <c r="U83" i="47"/>
  <c r="U25" i="47"/>
  <c r="X83" i="47"/>
  <c r="X25" i="47"/>
  <c r="O83" i="47"/>
  <c r="O25" i="47"/>
  <c r="N83" i="47"/>
  <c r="N25" i="47"/>
  <c r="V77" i="45"/>
  <c r="V25" i="45"/>
  <c r="AA77" i="45"/>
  <c r="AA25" i="45"/>
  <c r="R77" i="45"/>
  <c r="R25" i="45"/>
  <c r="Y77" i="45"/>
  <c r="Y25" i="45"/>
  <c r="N49" i="45"/>
  <c r="N48" i="45" s="1"/>
  <c r="N67" i="45" s="1"/>
  <c r="L77" i="45"/>
  <c r="L25" i="45"/>
  <c r="W77" i="45"/>
  <c r="W25" i="45"/>
  <c r="M77" i="45"/>
  <c r="M25" i="45"/>
  <c r="P77" i="45"/>
  <c r="P25" i="45"/>
  <c r="T50" i="43"/>
  <c r="T49" i="43" s="1"/>
  <c r="T68" i="43" s="1"/>
  <c r="T70" i="43" s="1"/>
  <c r="T49" i="45"/>
  <c r="T48" i="45" s="1"/>
  <c r="T67" i="45" s="1"/>
  <c r="N77" i="45"/>
  <c r="N25" i="45"/>
  <c r="U25" i="45"/>
  <c r="U77" i="45"/>
  <c r="Z49" i="45"/>
  <c r="Z48" i="45" s="1"/>
  <c r="Z67" i="45" s="1"/>
  <c r="X77" i="45"/>
  <c r="X25" i="45"/>
  <c r="S77" i="45"/>
  <c r="S25" i="45"/>
  <c r="L49" i="45"/>
  <c r="L48" i="45" s="1"/>
  <c r="L67" i="45" s="1"/>
  <c r="R49" i="45"/>
  <c r="R48" i="45" s="1"/>
  <c r="R67" i="45" s="1"/>
  <c r="P49" i="45"/>
  <c r="P48" i="45" s="1"/>
  <c r="P67" i="45" s="1"/>
  <c r="Z77" i="45"/>
  <c r="Z25" i="45"/>
  <c r="S49" i="45"/>
  <c r="S48" i="45" s="1"/>
  <c r="S67" i="45" s="1"/>
  <c r="Q25" i="45"/>
  <c r="Q77" i="45"/>
  <c r="T77" i="45"/>
  <c r="T25" i="45"/>
  <c r="O77" i="45"/>
  <c r="O25" i="45"/>
  <c r="AA55" i="39"/>
  <c r="AA54" i="39" s="1"/>
  <c r="AA73" i="39" s="1"/>
  <c r="AA75" i="39" s="1"/>
  <c r="Z55" i="39"/>
  <c r="Z54" i="39" s="1"/>
  <c r="Z73" i="39" s="1"/>
  <c r="O49" i="41"/>
  <c r="O48" i="41" s="1"/>
  <c r="O67" i="41" s="1"/>
  <c r="V49" i="41"/>
  <c r="V48" i="41" s="1"/>
  <c r="V67" i="41" s="1"/>
  <c r="V69" i="41" s="1"/>
  <c r="R49" i="41"/>
  <c r="R48" i="41" s="1"/>
  <c r="R67" i="41" s="1"/>
  <c r="Q50" i="43"/>
  <c r="Q49" i="43" s="1"/>
  <c r="Q68" i="43" s="1"/>
  <c r="Q79" i="43" s="1"/>
  <c r="O78" i="43"/>
  <c r="O26" i="43"/>
  <c r="P50" i="43"/>
  <c r="P49" i="43" s="1"/>
  <c r="P68" i="43" s="1"/>
  <c r="V78" i="43"/>
  <c r="V26" i="43"/>
  <c r="P78" i="43"/>
  <c r="P26" i="43"/>
  <c r="O50" i="43"/>
  <c r="O49" i="43" s="1"/>
  <c r="O68" i="43" s="1"/>
  <c r="M78" i="43"/>
  <c r="M26" i="43"/>
  <c r="L78" i="43"/>
  <c r="L26" i="43"/>
  <c r="M50" i="43"/>
  <c r="M49" i="43" s="1"/>
  <c r="M68" i="43" s="1"/>
  <c r="AA78" i="43"/>
  <c r="AA26" i="43"/>
  <c r="L50" i="43"/>
  <c r="L49" i="43" s="1"/>
  <c r="L68" i="43" s="1"/>
  <c r="R78" i="43"/>
  <c r="R26" i="43"/>
  <c r="Y78" i="43"/>
  <c r="Y26" i="43"/>
  <c r="T78" i="43"/>
  <c r="T26" i="43"/>
  <c r="Y50" i="43"/>
  <c r="Y49" i="43" s="1"/>
  <c r="Y68" i="43" s="1"/>
  <c r="W78" i="43"/>
  <c r="W26" i="43"/>
  <c r="X50" i="43"/>
  <c r="X49" i="43" s="1"/>
  <c r="X68" i="43" s="1"/>
  <c r="N78" i="43"/>
  <c r="N26" i="43"/>
  <c r="W50" i="43"/>
  <c r="W49" i="43" s="1"/>
  <c r="W68" i="43" s="1"/>
  <c r="U78" i="43"/>
  <c r="U26" i="43"/>
  <c r="U50" i="43"/>
  <c r="U49" i="43" s="1"/>
  <c r="U68" i="43" s="1"/>
  <c r="S78" i="43"/>
  <c r="S26" i="43"/>
  <c r="Z78" i="43"/>
  <c r="Z26" i="43"/>
  <c r="X78" i="43"/>
  <c r="X26" i="43"/>
  <c r="S50" i="43"/>
  <c r="S49" i="43" s="1"/>
  <c r="S68" i="43" s="1"/>
  <c r="Q26" i="43"/>
  <c r="Q78" i="43"/>
  <c r="Z49" i="41"/>
  <c r="Z48" i="41" s="1"/>
  <c r="Z67" i="41" s="1"/>
  <c r="Z78" i="41" s="1"/>
  <c r="V55" i="39"/>
  <c r="V54" i="39" s="1"/>
  <c r="V73" i="39" s="1"/>
  <c r="X49" i="41"/>
  <c r="X48" i="41" s="1"/>
  <c r="X67" i="41" s="1"/>
  <c r="X69" i="41" s="1"/>
  <c r="AA49" i="41"/>
  <c r="AA48" i="41" s="1"/>
  <c r="AA67" i="41" s="1"/>
  <c r="O77" i="41"/>
  <c r="L49" i="41"/>
  <c r="L48" i="41" s="1"/>
  <c r="L67" i="41" s="1"/>
  <c r="V77" i="41"/>
  <c r="Y77" i="41"/>
  <c r="T77" i="41"/>
  <c r="AA77" i="41"/>
  <c r="R77" i="41"/>
  <c r="U77" i="41"/>
  <c r="P77" i="41"/>
  <c r="W77" i="41"/>
  <c r="T49" i="41"/>
  <c r="T48" i="41" s="1"/>
  <c r="T67" i="41" s="1"/>
  <c r="N77" i="41"/>
  <c r="Q77" i="41"/>
  <c r="N49" i="41"/>
  <c r="N48" i="41" s="1"/>
  <c r="N67" i="41" s="1"/>
  <c r="L77" i="41"/>
  <c r="S77" i="41"/>
  <c r="P49" i="41"/>
  <c r="P48" i="41" s="1"/>
  <c r="P67" i="41" s="1"/>
  <c r="Z77" i="41"/>
  <c r="M77" i="41"/>
  <c r="X77" i="41"/>
  <c r="N55" i="39"/>
  <c r="N54" i="39" s="1"/>
  <c r="N73" i="39" s="1"/>
  <c r="Y55" i="39"/>
  <c r="Y54" i="39" s="1"/>
  <c r="Y73" i="39" s="1"/>
  <c r="Y90" i="39" s="1"/>
  <c r="W55" i="39"/>
  <c r="W54" i="39" s="1"/>
  <c r="W73" i="39" s="1"/>
  <c r="U55" i="39"/>
  <c r="U54" i="39" s="1"/>
  <c r="U73" i="39" s="1"/>
  <c r="W89" i="39"/>
  <c r="W25" i="39"/>
  <c r="R89" i="39"/>
  <c r="R25" i="39"/>
  <c r="O55" i="39"/>
  <c r="O54" i="39" s="1"/>
  <c r="O73" i="39" s="1"/>
  <c r="U89" i="39"/>
  <c r="U25" i="39"/>
  <c r="T89" i="39"/>
  <c r="T25" i="39"/>
  <c r="Q55" i="39"/>
  <c r="Q54" i="39" s="1"/>
  <c r="Q73" i="39" s="1"/>
  <c r="S89" i="39"/>
  <c r="S25" i="39"/>
  <c r="N89" i="39"/>
  <c r="N25" i="39"/>
  <c r="Q89" i="39"/>
  <c r="Q25" i="39"/>
  <c r="R55" i="39"/>
  <c r="R54" i="39" s="1"/>
  <c r="R73" i="39" s="1"/>
  <c r="P89" i="39"/>
  <c r="P25" i="39"/>
  <c r="M55" i="39"/>
  <c r="M54" i="39" s="1"/>
  <c r="M73" i="39" s="1"/>
  <c r="O89" i="39"/>
  <c r="O25" i="39"/>
  <c r="Z89" i="39"/>
  <c r="Z25" i="39"/>
  <c r="M89" i="39"/>
  <c r="M25" i="39"/>
  <c r="L89" i="39"/>
  <c r="L25" i="39"/>
  <c r="AA89" i="39"/>
  <c r="AA25" i="39"/>
  <c r="V89" i="39"/>
  <c r="V25" i="39"/>
  <c r="S55" i="39"/>
  <c r="S54" i="39" s="1"/>
  <c r="S73" i="39" s="1"/>
  <c r="Y89" i="39"/>
  <c r="Y25" i="39"/>
  <c r="X89" i="39"/>
  <c r="X25" i="39"/>
  <c r="W47" i="34"/>
  <c r="G47" i="34"/>
  <c r="O47" i="34"/>
  <c r="V4" i="34"/>
  <c r="V23" i="34" s="1"/>
  <c r="Z4" i="34"/>
  <c r="T4" i="34"/>
  <c r="F4" i="34"/>
  <c r="J4" i="34"/>
  <c r="N4" i="34"/>
  <c r="R4" i="34"/>
  <c r="R23" i="34" s="1"/>
  <c r="G4" i="34"/>
  <c r="K4" i="34"/>
  <c r="O4" i="34"/>
  <c r="S4" i="34"/>
  <c r="S23" i="34" s="1"/>
  <c r="W4" i="34"/>
  <c r="AA4" i="34"/>
  <c r="H4" i="32"/>
  <c r="L4" i="32"/>
  <c r="L23" i="32" s="1"/>
  <c r="P4" i="32"/>
  <c r="P23" i="32" s="1"/>
  <c r="T4" i="32"/>
  <c r="X4" i="32"/>
  <c r="H4" i="30"/>
  <c r="L4" i="30"/>
  <c r="L23" i="30" s="1"/>
  <c r="P4" i="30"/>
  <c r="T4" i="30"/>
  <c r="X4" i="30"/>
  <c r="J53" i="30"/>
  <c r="R53" i="30"/>
  <c r="Z53" i="30"/>
  <c r="H53" i="30"/>
  <c r="P53" i="30"/>
  <c r="X53" i="30"/>
  <c r="E23" i="34"/>
  <c r="M23" i="34"/>
  <c r="U23" i="34"/>
  <c r="I23" i="34"/>
  <c r="Q23" i="34"/>
  <c r="Y23" i="34"/>
  <c r="H47" i="34"/>
  <c r="H52" i="34"/>
  <c r="H50" i="34"/>
  <c r="L47" i="34"/>
  <c r="L52" i="34"/>
  <c r="L50" i="34"/>
  <c r="P47" i="34"/>
  <c r="P52" i="34"/>
  <c r="P50" i="34"/>
  <c r="T47" i="34"/>
  <c r="T52" i="34"/>
  <c r="T50" i="34"/>
  <c r="X47" i="34"/>
  <c r="X52" i="34"/>
  <c r="X49" i="34"/>
  <c r="X50" i="34"/>
  <c r="H55" i="34"/>
  <c r="H53" i="34" s="1"/>
  <c r="H51" i="34"/>
  <c r="L55" i="34"/>
  <c r="L53" i="34" s="1"/>
  <c r="L51" i="34"/>
  <c r="P55" i="34"/>
  <c r="P53" i="34" s="1"/>
  <c r="P51" i="34"/>
  <c r="T55" i="34"/>
  <c r="T53" i="34" s="1"/>
  <c r="T51" i="34"/>
  <c r="X55" i="34"/>
  <c r="X53" i="34" s="1"/>
  <c r="X51" i="34"/>
  <c r="H49" i="34"/>
  <c r="P49" i="34"/>
  <c r="I52" i="34"/>
  <c r="I48" i="34"/>
  <c r="I50" i="34"/>
  <c r="I47" i="34"/>
  <c r="M52" i="34"/>
  <c r="M48" i="34"/>
  <c r="M50" i="34"/>
  <c r="M47" i="34"/>
  <c r="Q52" i="34"/>
  <c r="Q48" i="34"/>
  <c r="Q50" i="34"/>
  <c r="Q47" i="34"/>
  <c r="U52" i="34"/>
  <c r="U48" i="34"/>
  <c r="U49" i="34"/>
  <c r="U50" i="34"/>
  <c r="U47" i="34"/>
  <c r="Y52" i="34"/>
  <c r="Y48" i="34"/>
  <c r="Y49" i="34"/>
  <c r="Y50" i="34"/>
  <c r="Y47" i="34"/>
  <c r="I55" i="34"/>
  <c r="I53" i="34" s="1"/>
  <c r="I51" i="34"/>
  <c r="M55" i="34"/>
  <c r="M53" i="34" s="1"/>
  <c r="M51" i="34"/>
  <c r="Q55" i="34"/>
  <c r="Q53" i="34" s="1"/>
  <c r="Q51" i="34"/>
  <c r="U55" i="34"/>
  <c r="U53" i="34" s="1"/>
  <c r="U51" i="34"/>
  <c r="Y55" i="34"/>
  <c r="Y53" i="34" s="1"/>
  <c r="Y51" i="34"/>
  <c r="H48" i="34"/>
  <c r="P48" i="34"/>
  <c r="X48" i="34"/>
  <c r="I49" i="34"/>
  <c r="Q49" i="34"/>
  <c r="H23" i="34"/>
  <c r="P23" i="34"/>
  <c r="T23" i="34"/>
  <c r="F49" i="34"/>
  <c r="F50" i="34"/>
  <c r="F52" i="34"/>
  <c r="F48" i="34"/>
  <c r="J49" i="34"/>
  <c r="J50" i="34"/>
  <c r="J52" i="34"/>
  <c r="J48" i="34"/>
  <c r="N49" i="34"/>
  <c r="N50" i="34"/>
  <c r="N52" i="34"/>
  <c r="N48" i="34"/>
  <c r="R49" i="34"/>
  <c r="R50" i="34"/>
  <c r="R52" i="34"/>
  <c r="R48" i="34"/>
  <c r="V49" i="34"/>
  <c r="V50" i="34"/>
  <c r="V52" i="34"/>
  <c r="V48" i="34"/>
  <c r="Z49" i="34"/>
  <c r="Z50" i="34"/>
  <c r="Z52" i="34"/>
  <c r="Z48" i="34"/>
  <c r="F55" i="34"/>
  <c r="F53" i="34" s="1"/>
  <c r="F51" i="34"/>
  <c r="J55" i="34"/>
  <c r="J53" i="34" s="1"/>
  <c r="J51" i="34"/>
  <c r="N55" i="34"/>
  <c r="N53" i="34" s="1"/>
  <c r="N51" i="34"/>
  <c r="R55" i="34"/>
  <c r="R53" i="34" s="1"/>
  <c r="R51" i="34"/>
  <c r="V55" i="34"/>
  <c r="V53" i="34" s="1"/>
  <c r="V51" i="34"/>
  <c r="Z55" i="34"/>
  <c r="Z53" i="34" s="1"/>
  <c r="Z51" i="34"/>
  <c r="J47" i="34"/>
  <c r="R47" i="34"/>
  <c r="Z47" i="34"/>
  <c r="L49" i="34"/>
  <c r="T49" i="34"/>
  <c r="G50" i="34"/>
  <c r="G52" i="34"/>
  <c r="G49" i="34"/>
  <c r="K50" i="34"/>
  <c r="K52" i="34"/>
  <c r="K49" i="34"/>
  <c r="O50" i="34"/>
  <c r="O52" i="34"/>
  <c r="O49" i="34"/>
  <c r="S50" i="34"/>
  <c r="S52" i="34"/>
  <c r="S49" i="34"/>
  <c r="W50" i="34"/>
  <c r="W52" i="34"/>
  <c r="W49" i="34"/>
  <c r="AA50" i="34"/>
  <c r="AA52" i="34"/>
  <c r="AA49" i="34"/>
  <c r="G55" i="34"/>
  <c r="G53" i="34" s="1"/>
  <c r="G51" i="34"/>
  <c r="K55" i="34"/>
  <c r="K53" i="34" s="1"/>
  <c r="K51" i="34"/>
  <c r="O55" i="34"/>
  <c r="O53" i="34" s="1"/>
  <c r="O51" i="34"/>
  <c r="S55" i="34"/>
  <c r="S53" i="34" s="1"/>
  <c r="S51" i="34"/>
  <c r="W55" i="34"/>
  <c r="W53" i="34" s="1"/>
  <c r="W51" i="34"/>
  <c r="AA55" i="34"/>
  <c r="AA53" i="34" s="1"/>
  <c r="AA51" i="34"/>
  <c r="K47" i="34"/>
  <c r="S47" i="34"/>
  <c r="AA47" i="34"/>
  <c r="L48" i="34"/>
  <c r="T48" i="34"/>
  <c r="M49" i="34"/>
  <c r="I23" i="32"/>
  <c r="Y23" i="32"/>
  <c r="F52" i="32"/>
  <c r="F49" i="32"/>
  <c r="F50" i="32"/>
  <c r="F47" i="32"/>
  <c r="J52" i="32"/>
  <c r="J49" i="32"/>
  <c r="J50" i="32"/>
  <c r="J47" i="32"/>
  <c r="N52" i="32"/>
  <c r="N49" i="32"/>
  <c r="N50" i="32"/>
  <c r="N47" i="32"/>
  <c r="R52" i="32"/>
  <c r="R49" i="32"/>
  <c r="R50" i="32"/>
  <c r="R47" i="32"/>
  <c r="V52" i="32"/>
  <c r="V48" i="32"/>
  <c r="V49" i="32"/>
  <c r="V50" i="32"/>
  <c r="V47" i="32"/>
  <c r="Z52" i="32"/>
  <c r="Z48" i="32"/>
  <c r="Z49" i="32"/>
  <c r="Z50" i="32"/>
  <c r="Z47" i="32"/>
  <c r="F55" i="32"/>
  <c r="F53" i="32" s="1"/>
  <c r="F51" i="32"/>
  <c r="J55" i="32"/>
  <c r="J53" i="32" s="1"/>
  <c r="J51" i="32"/>
  <c r="N55" i="32"/>
  <c r="N53" i="32" s="1"/>
  <c r="N51" i="32"/>
  <c r="R55" i="32"/>
  <c r="R53" i="32" s="1"/>
  <c r="R51" i="32"/>
  <c r="V55" i="32"/>
  <c r="V53" i="32" s="1"/>
  <c r="V51" i="32"/>
  <c r="Z55" i="32"/>
  <c r="Z53" i="32" s="1"/>
  <c r="Z51" i="32"/>
  <c r="I47" i="32"/>
  <c r="T47" i="32"/>
  <c r="Y47" i="32"/>
  <c r="R48" i="32"/>
  <c r="G49" i="32"/>
  <c r="G50" i="32"/>
  <c r="G52" i="32"/>
  <c r="G48" i="32"/>
  <c r="K49" i="32"/>
  <c r="K50" i="32"/>
  <c r="K52" i="32"/>
  <c r="K48" i="32"/>
  <c r="O49" i="32"/>
  <c r="O50" i="32"/>
  <c r="O52" i="32"/>
  <c r="O48" i="32"/>
  <c r="S49" i="32"/>
  <c r="S50" i="32"/>
  <c r="S52" i="32"/>
  <c r="S48" i="32"/>
  <c r="W49" i="32"/>
  <c r="W50" i="32"/>
  <c r="W52" i="32"/>
  <c r="W48" i="32"/>
  <c r="AA49" i="32"/>
  <c r="AA50" i="32"/>
  <c r="AA52" i="32"/>
  <c r="AA48" i="32"/>
  <c r="G55" i="32"/>
  <c r="G53" i="32" s="1"/>
  <c r="G51" i="32"/>
  <c r="K55" i="32"/>
  <c r="K53" i="32" s="1"/>
  <c r="K51" i="32"/>
  <c r="O55" i="32"/>
  <c r="O53" i="32" s="1"/>
  <c r="O51" i="32"/>
  <c r="S55" i="32"/>
  <c r="S53" i="32" s="1"/>
  <c r="S51" i="32"/>
  <c r="W55" i="32"/>
  <c r="W53" i="32" s="1"/>
  <c r="W51" i="32"/>
  <c r="AA55" i="32"/>
  <c r="AA53" i="32" s="1"/>
  <c r="AA51" i="32"/>
  <c r="E47" i="32"/>
  <c r="K47" i="32"/>
  <c r="U47" i="32"/>
  <c r="AA47" i="32"/>
  <c r="I48" i="32"/>
  <c r="N48" i="32"/>
  <c r="E49" i="32"/>
  <c r="F23" i="32"/>
  <c r="J23" i="32"/>
  <c r="N23" i="32"/>
  <c r="V23" i="32"/>
  <c r="Z23" i="32"/>
  <c r="H50" i="32"/>
  <c r="H52" i="32"/>
  <c r="H49" i="32"/>
  <c r="L50" i="32"/>
  <c r="L52" i="32"/>
  <c r="L49" i="32"/>
  <c r="P50" i="32"/>
  <c r="P52" i="32"/>
  <c r="P49" i="32"/>
  <c r="T50" i="32"/>
  <c r="T52" i="32"/>
  <c r="T49" i="32"/>
  <c r="X50" i="32"/>
  <c r="X52" i="32"/>
  <c r="X49" i="32"/>
  <c r="H55" i="32"/>
  <c r="H53" i="32" s="1"/>
  <c r="H51" i="32"/>
  <c r="L55" i="32"/>
  <c r="L53" i="32" s="1"/>
  <c r="L51" i="32"/>
  <c r="P55" i="32"/>
  <c r="P53" i="32" s="1"/>
  <c r="P51" i="32"/>
  <c r="T55" i="32"/>
  <c r="T53" i="32" s="1"/>
  <c r="T51" i="32"/>
  <c r="X55" i="32"/>
  <c r="X53" i="32" s="1"/>
  <c r="X51" i="32"/>
  <c r="G47" i="32"/>
  <c r="L47" i="32"/>
  <c r="W47" i="32"/>
  <c r="J48" i="32"/>
  <c r="P48" i="32"/>
  <c r="G23" i="32"/>
  <c r="K23" i="32"/>
  <c r="O23" i="32"/>
  <c r="W23" i="32"/>
  <c r="E52" i="32"/>
  <c r="E50" i="32"/>
  <c r="I52" i="32"/>
  <c r="I50" i="32"/>
  <c r="M52" i="32"/>
  <c r="M49" i="32"/>
  <c r="M50" i="32"/>
  <c r="Q52" i="32"/>
  <c r="Q49" i="32"/>
  <c r="Q50" i="32"/>
  <c r="U52" i="32"/>
  <c r="U49" i="32"/>
  <c r="U50" i="32"/>
  <c r="Y52" i="32"/>
  <c r="Y49" i="32"/>
  <c r="Y50" i="32"/>
  <c r="E55" i="32"/>
  <c r="E53" i="32" s="1"/>
  <c r="E51" i="32"/>
  <c r="I55" i="32"/>
  <c r="I53" i="32" s="1"/>
  <c r="I51" i="32"/>
  <c r="M55" i="32"/>
  <c r="M53" i="32" s="1"/>
  <c r="M51" i="32"/>
  <c r="Q55" i="32"/>
  <c r="Q53" i="32" s="1"/>
  <c r="Q51" i="32"/>
  <c r="U55" i="32"/>
  <c r="U53" i="32" s="1"/>
  <c r="U51" i="32"/>
  <c r="Y55" i="32"/>
  <c r="Y53" i="32" s="1"/>
  <c r="Y51" i="32"/>
  <c r="H47" i="32"/>
  <c r="M47" i="32"/>
  <c r="S47" i="32"/>
  <c r="X47" i="32"/>
  <c r="F48" i="32"/>
  <c r="L48" i="32"/>
  <c r="Q48" i="32"/>
  <c r="X48" i="32"/>
  <c r="AA23" i="30"/>
  <c r="S23" i="30"/>
  <c r="H23" i="30"/>
  <c r="Q23" i="30"/>
  <c r="M23" i="30"/>
  <c r="K23" i="30"/>
  <c r="J23" i="30"/>
  <c r="N23" i="30"/>
  <c r="R23" i="30"/>
  <c r="Z23" i="30"/>
  <c r="G53" i="30"/>
  <c r="K53" i="30"/>
  <c r="O53" i="30"/>
  <c r="S53" i="30"/>
  <c r="W53" i="30"/>
  <c r="AA53" i="30"/>
  <c r="E53" i="30"/>
  <c r="I53" i="30"/>
  <c r="M53" i="30"/>
  <c r="Q53" i="30"/>
  <c r="U53" i="30"/>
  <c r="Y53" i="30"/>
  <c r="L53" i="30"/>
  <c r="T53" i="30"/>
  <c r="F53" i="30"/>
  <c r="N53" i="30"/>
  <c r="V53" i="30"/>
  <c r="F90" i="20"/>
  <c r="G90" i="20"/>
  <c r="H90" i="20"/>
  <c r="I90" i="20"/>
  <c r="J90" i="20"/>
  <c r="K90" i="20"/>
  <c r="L90" i="20"/>
  <c r="L53" i="20"/>
  <c r="M53" i="20"/>
  <c r="L54" i="20"/>
  <c r="M54" i="20"/>
  <c r="L57" i="20"/>
  <c r="M57" i="20"/>
  <c r="L58" i="20"/>
  <c r="M58" i="20"/>
  <c r="L59" i="20"/>
  <c r="M59" i="20"/>
  <c r="L61" i="20"/>
  <c r="M61" i="20"/>
  <c r="L63" i="20"/>
  <c r="M63" i="20"/>
  <c r="L65" i="20"/>
  <c r="M65" i="20"/>
  <c r="L5" i="20"/>
  <c r="M5" i="20"/>
  <c r="L12" i="20"/>
  <c r="M12" i="20"/>
  <c r="R12" i="25"/>
  <c r="V12" i="25"/>
  <c r="Z12" i="25"/>
  <c r="I12" i="25"/>
  <c r="M12" i="25"/>
  <c r="Q12" i="25"/>
  <c r="U12" i="25"/>
  <c r="Y12" i="25"/>
  <c r="E31" i="25"/>
  <c r="E49" i="25" s="1"/>
  <c r="F31" i="25"/>
  <c r="G31" i="25"/>
  <c r="G52" i="25" s="1"/>
  <c r="H31" i="25"/>
  <c r="H48" i="25" s="1"/>
  <c r="I31" i="25"/>
  <c r="I49" i="25" s="1"/>
  <c r="J31" i="25"/>
  <c r="J50" i="25" s="1"/>
  <c r="K31" i="25"/>
  <c r="K52" i="25" s="1"/>
  <c r="L31" i="25"/>
  <c r="L48" i="25" s="1"/>
  <c r="M31" i="25"/>
  <c r="M49" i="25" s="1"/>
  <c r="N31" i="25"/>
  <c r="N52" i="25" s="1"/>
  <c r="O31" i="25"/>
  <c r="O52" i="25" s="1"/>
  <c r="P31" i="25"/>
  <c r="P48" i="25" s="1"/>
  <c r="Q31" i="25"/>
  <c r="Q49" i="25" s="1"/>
  <c r="R31" i="25"/>
  <c r="R49" i="25" s="1"/>
  <c r="S31" i="25"/>
  <c r="S52" i="25" s="1"/>
  <c r="T31" i="25"/>
  <c r="T48" i="25" s="1"/>
  <c r="U31" i="25"/>
  <c r="U49" i="25" s="1"/>
  <c r="V31" i="25"/>
  <c r="W31" i="25"/>
  <c r="W52" i="25" s="1"/>
  <c r="X31" i="25"/>
  <c r="X48" i="25" s="1"/>
  <c r="Y31" i="25"/>
  <c r="Y49" i="25" s="1"/>
  <c r="Z31" i="25"/>
  <c r="Z47" i="25" s="1"/>
  <c r="AA31" i="25"/>
  <c r="AA52" i="25" s="1"/>
  <c r="Q32" i="25"/>
  <c r="R32" i="25"/>
  <c r="S32" i="25"/>
  <c r="T32" i="25"/>
  <c r="U32" i="25"/>
  <c r="V32" i="25"/>
  <c r="W32" i="25"/>
  <c r="X32" i="25"/>
  <c r="Y32" i="25"/>
  <c r="Z32" i="25"/>
  <c r="AA32" i="25"/>
  <c r="E37" i="25"/>
  <c r="F37" i="25"/>
  <c r="G37" i="25"/>
  <c r="H37" i="25"/>
  <c r="I37" i="25"/>
  <c r="K37" i="25"/>
  <c r="L37" i="25"/>
  <c r="M37" i="25"/>
  <c r="N37" i="25"/>
  <c r="O37" i="25"/>
  <c r="P37" i="25"/>
  <c r="Q37" i="25"/>
  <c r="R37" i="25"/>
  <c r="S37" i="25"/>
  <c r="T37" i="25"/>
  <c r="U37" i="25"/>
  <c r="V37" i="25"/>
  <c r="W37" i="25"/>
  <c r="E47" i="25"/>
  <c r="F47" i="25"/>
  <c r="G47" i="25"/>
  <c r="N47" i="25"/>
  <c r="O47" i="25"/>
  <c r="U47" i="25"/>
  <c r="V47" i="25"/>
  <c r="F48" i="25"/>
  <c r="G48" i="25"/>
  <c r="N48" i="25"/>
  <c r="O48" i="25"/>
  <c r="V48" i="25"/>
  <c r="W48" i="25"/>
  <c r="F49" i="25"/>
  <c r="G49" i="25"/>
  <c r="N49" i="25"/>
  <c r="O49" i="25"/>
  <c r="V49" i="25"/>
  <c r="F50" i="25"/>
  <c r="N50" i="25"/>
  <c r="V50" i="25"/>
  <c r="F52" i="25"/>
  <c r="R52" i="25"/>
  <c r="V52" i="25"/>
  <c r="E54" i="25"/>
  <c r="F54" i="25"/>
  <c r="G54" i="25"/>
  <c r="H54" i="25"/>
  <c r="I54" i="25"/>
  <c r="J54" i="25"/>
  <c r="K54" i="25"/>
  <c r="L54" i="25"/>
  <c r="M54" i="25"/>
  <c r="N54" i="25"/>
  <c r="O54" i="25"/>
  <c r="P54" i="25"/>
  <c r="Q54" i="25"/>
  <c r="R54" i="25"/>
  <c r="S54" i="25"/>
  <c r="T54" i="25"/>
  <c r="U54" i="25"/>
  <c r="V54" i="25"/>
  <c r="W54" i="25"/>
  <c r="X54" i="25"/>
  <c r="Y54" i="25"/>
  <c r="Z54" i="25"/>
  <c r="AA54" i="25"/>
  <c r="E56" i="25"/>
  <c r="F56" i="25"/>
  <c r="G56" i="25"/>
  <c r="H56" i="25"/>
  <c r="I56" i="25"/>
  <c r="J56" i="25"/>
  <c r="K56" i="25"/>
  <c r="L56" i="25"/>
  <c r="M56" i="25"/>
  <c r="N56" i="25"/>
  <c r="O56" i="25"/>
  <c r="P56" i="25"/>
  <c r="Q56" i="25"/>
  <c r="R56" i="25"/>
  <c r="S56" i="25"/>
  <c r="T56" i="25"/>
  <c r="U56" i="25"/>
  <c r="V56" i="25"/>
  <c r="W56" i="25"/>
  <c r="X56" i="25"/>
  <c r="Y56" i="25"/>
  <c r="Z56" i="25"/>
  <c r="AA56" i="25"/>
  <c r="E58" i="25"/>
  <c r="F58" i="25"/>
  <c r="G58" i="25"/>
  <c r="H58" i="25"/>
  <c r="I58" i="25"/>
  <c r="J58" i="25"/>
  <c r="K58" i="25"/>
  <c r="L58" i="25"/>
  <c r="M58" i="25"/>
  <c r="N58" i="25"/>
  <c r="O58" i="25"/>
  <c r="P58" i="25"/>
  <c r="Q58" i="25"/>
  <c r="R58" i="25"/>
  <c r="S58" i="25"/>
  <c r="T58" i="25"/>
  <c r="U58" i="25"/>
  <c r="V58" i="25"/>
  <c r="W58" i="25"/>
  <c r="X58" i="25"/>
  <c r="Y58" i="25"/>
  <c r="Z58" i="25"/>
  <c r="AA58" i="25"/>
  <c r="E60" i="25"/>
  <c r="F60" i="25"/>
  <c r="G60" i="25"/>
  <c r="H60" i="25"/>
  <c r="I60" i="25"/>
  <c r="J60" i="25"/>
  <c r="K60" i="25"/>
  <c r="L60" i="25"/>
  <c r="M60" i="25"/>
  <c r="N60" i="25"/>
  <c r="O60" i="25"/>
  <c r="P60" i="25"/>
  <c r="Q60" i="25"/>
  <c r="R60" i="25"/>
  <c r="S60" i="25"/>
  <c r="T60" i="25"/>
  <c r="U60" i="25"/>
  <c r="V60" i="25"/>
  <c r="W60" i="25"/>
  <c r="X60" i="25"/>
  <c r="Y60" i="25"/>
  <c r="Z60" i="25"/>
  <c r="AA60" i="25"/>
  <c r="E62" i="25"/>
  <c r="F62" i="25"/>
  <c r="G62" i="25"/>
  <c r="H62" i="25"/>
  <c r="I62" i="25"/>
  <c r="J62" i="25"/>
  <c r="K62" i="25"/>
  <c r="L62" i="25"/>
  <c r="M62" i="25"/>
  <c r="N62" i="25"/>
  <c r="O62" i="25"/>
  <c r="P62" i="25"/>
  <c r="Q62" i="25"/>
  <c r="R62" i="25"/>
  <c r="S62" i="25"/>
  <c r="T62" i="25"/>
  <c r="U62" i="25"/>
  <c r="V62" i="25"/>
  <c r="W62" i="25"/>
  <c r="X62" i="25"/>
  <c r="Y62" i="25"/>
  <c r="Z62" i="25"/>
  <c r="AA62" i="25"/>
  <c r="F83" i="25"/>
  <c r="G83" i="25"/>
  <c r="H83" i="25"/>
  <c r="I83" i="25"/>
  <c r="J83" i="25"/>
  <c r="K83" i="25"/>
  <c r="L83" i="25"/>
  <c r="M83" i="25"/>
  <c r="N83" i="25"/>
  <c r="O83" i="25"/>
  <c r="P83" i="25"/>
  <c r="Q83" i="25"/>
  <c r="R83" i="25"/>
  <c r="S83" i="25"/>
  <c r="T83" i="25"/>
  <c r="U83" i="25"/>
  <c r="V83" i="25"/>
  <c r="W83" i="25"/>
  <c r="X83" i="25"/>
  <c r="Y83" i="25"/>
  <c r="Z83" i="25"/>
  <c r="AA83" i="25"/>
  <c r="P49" i="25" l="1"/>
  <c r="S50" i="25"/>
  <c r="S49" i="25"/>
  <c r="Z52" i="25"/>
  <c r="J52" i="25"/>
  <c r="W50" i="25"/>
  <c r="O50" i="25"/>
  <c r="G50" i="25"/>
  <c r="W49" i="25"/>
  <c r="J49" i="25"/>
  <c r="Z48" i="25"/>
  <c r="R48" i="25"/>
  <c r="J48" i="25"/>
  <c r="W47" i="25"/>
  <c r="R47" i="25"/>
  <c r="J47" i="25"/>
  <c r="AA50" i="25"/>
  <c r="K50" i="25"/>
  <c r="AA49" i="25"/>
  <c r="Z50" i="25"/>
  <c r="R50" i="25"/>
  <c r="Z49" i="25"/>
  <c r="K49" i="25"/>
  <c r="AA48" i="25"/>
  <c r="S48" i="25"/>
  <c r="K48" i="25"/>
  <c r="S47" i="25"/>
  <c r="K47" i="25"/>
  <c r="Y47" i="25"/>
  <c r="Y50" i="25"/>
  <c r="U50" i="25"/>
  <c r="Q50" i="25"/>
  <c r="M50" i="25"/>
  <c r="I50" i="25"/>
  <c r="E50" i="25"/>
  <c r="M47" i="25"/>
  <c r="I47" i="25"/>
  <c r="X50" i="25"/>
  <c r="T50" i="25"/>
  <c r="P50" i="25"/>
  <c r="L50" i="25"/>
  <c r="H50" i="25"/>
  <c r="Q47" i="25"/>
  <c r="Q69" i="41"/>
  <c r="Q81" i="41" s="1"/>
  <c r="E46" i="34"/>
  <c r="E45" i="34" s="1"/>
  <c r="E64" i="34" s="1"/>
  <c r="P23" i="30"/>
  <c r="P24" i="30" s="1"/>
  <c r="P76" i="30" s="1"/>
  <c r="Y23" i="30"/>
  <c r="Y26" i="30" s="1"/>
  <c r="V23" i="30"/>
  <c r="V24" i="30" s="1"/>
  <c r="V76" i="30" s="1"/>
  <c r="I23" i="30"/>
  <c r="G23" i="30"/>
  <c r="F23" i="34"/>
  <c r="L23" i="34"/>
  <c r="L26" i="34" s="1"/>
  <c r="H25" i="47"/>
  <c r="T23" i="32"/>
  <c r="Q23" i="32"/>
  <c r="Q26" i="32" s="1"/>
  <c r="X23" i="32"/>
  <c r="X24" i="32" s="1"/>
  <c r="X27" i="32" s="1"/>
  <c r="H23" i="32"/>
  <c r="H24" i="32" s="1"/>
  <c r="X23" i="30"/>
  <c r="X24" i="30" s="1"/>
  <c r="X76" i="30" s="1"/>
  <c r="U23" i="30"/>
  <c r="O23" i="30"/>
  <c r="O24" i="30" s="1"/>
  <c r="O76" i="30" s="1"/>
  <c r="Z23" i="34"/>
  <c r="J23" i="34"/>
  <c r="K23" i="34"/>
  <c r="F23" i="30"/>
  <c r="F26" i="30" s="1"/>
  <c r="T23" i="30"/>
  <c r="E23" i="30"/>
  <c r="E24" i="30" s="1"/>
  <c r="E76" i="30" s="1"/>
  <c r="T49" i="25"/>
  <c r="X49" i="25"/>
  <c r="H49" i="25"/>
  <c r="L49" i="25"/>
  <c r="X47" i="25"/>
  <c r="T47" i="25"/>
  <c r="P47" i="25"/>
  <c r="L47" i="25"/>
  <c r="H47" i="25"/>
  <c r="Q84" i="47"/>
  <c r="F74" i="41"/>
  <c r="K74" i="41"/>
  <c r="K85" i="41" s="1"/>
  <c r="G74" i="41"/>
  <c r="J85" i="41"/>
  <c r="M4" i="20"/>
  <c r="L4" i="20"/>
  <c r="I25" i="47"/>
  <c r="I86" i="47" s="1"/>
  <c r="I85" i="41"/>
  <c r="E74" i="41"/>
  <c r="P90" i="39"/>
  <c r="L75" i="39"/>
  <c r="L93" i="39" s="1"/>
  <c r="F75" i="39"/>
  <c r="F90" i="39"/>
  <c r="K75" i="39"/>
  <c r="K90" i="39"/>
  <c r="G75" i="39"/>
  <c r="G90" i="39"/>
  <c r="H75" i="39"/>
  <c r="H90" i="39"/>
  <c r="J75" i="39"/>
  <c r="J90" i="39"/>
  <c r="E75" i="39"/>
  <c r="E90" i="39"/>
  <c r="I75" i="39"/>
  <c r="I90" i="39"/>
  <c r="Z70" i="43"/>
  <c r="Z82" i="43" s="1"/>
  <c r="R79" i="43"/>
  <c r="R75" i="43" s="1"/>
  <c r="V70" i="43"/>
  <c r="V82" i="43" s="1"/>
  <c r="E70" i="43"/>
  <c r="E82" i="43" s="1"/>
  <c r="J79" i="43"/>
  <c r="J75" i="43" s="1"/>
  <c r="H70" i="43"/>
  <c r="H82" i="43" s="1"/>
  <c r="H75" i="43" s="1"/>
  <c r="N70" i="43"/>
  <c r="N82" i="43" s="1"/>
  <c r="I79" i="43"/>
  <c r="I70" i="43"/>
  <c r="I82" i="43" s="1"/>
  <c r="G79" i="43"/>
  <c r="G70" i="43"/>
  <c r="G82" i="43" s="1"/>
  <c r="F79" i="43"/>
  <c r="F70" i="43"/>
  <c r="F82" i="43" s="1"/>
  <c r="K70" i="43"/>
  <c r="K82" i="43" s="1"/>
  <c r="K79" i="43"/>
  <c r="V69" i="45"/>
  <c r="V81" i="45" s="1"/>
  <c r="K78" i="45"/>
  <c r="J78" i="45"/>
  <c r="J69" i="45"/>
  <c r="K69" i="45"/>
  <c r="M78" i="41"/>
  <c r="Q78" i="41"/>
  <c r="S69" i="41"/>
  <c r="S81" i="41" s="1"/>
  <c r="U69" i="41"/>
  <c r="U81" i="41" s="1"/>
  <c r="U78" i="45"/>
  <c r="I81" i="45"/>
  <c r="K80" i="45"/>
  <c r="H80" i="45"/>
  <c r="H81" i="45"/>
  <c r="J80" i="45"/>
  <c r="I80" i="45"/>
  <c r="Q55" i="25"/>
  <c r="Q53" i="25" s="1"/>
  <c r="Q78" i="45"/>
  <c r="K69" i="47"/>
  <c r="K87" i="47" s="1"/>
  <c r="G69" i="47"/>
  <c r="G87" i="47" s="1"/>
  <c r="J69" i="47"/>
  <c r="J87" i="47" s="1"/>
  <c r="O69" i="45"/>
  <c r="O81" i="45" s="1"/>
  <c r="T79" i="43"/>
  <c r="F25" i="47"/>
  <c r="F86" i="47" s="1"/>
  <c r="I84" i="47"/>
  <c r="I80" i="47" s="1"/>
  <c r="E69" i="47"/>
  <c r="E87" i="47" s="1"/>
  <c r="E84" i="47"/>
  <c r="H84" i="47"/>
  <c r="H69" i="47"/>
  <c r="H87" i="47" s="1"/>
  <c r="F69" i="47"/>
  <c r="F87" i="47" s="1"/>
  <c r="F84" i="47"/>
  <c r="AA70" i="43"/>
  <c r="AA82" i="43" s="1"/>
  <c r="Y69" i="45"/>
  <c r="Y81" i="45" s="1"/>
  <c r="X69" i="45"/>
  <c r="X81" i="45" s="1"/>
  <c r="Y69" i="47"/>
  <c r="Y87" i="47" s="1"/>
  <c r="M69" i="45"/>
  <c r="M81" i="45" s="1"/>
  <c r="X75" i="39"/>
  <c r="X93" i="39" s="1"/>
  <c r="O69" i="41"/>
  <c r="O81" i="41" s="1"/>
  <c r="W78" i="45"/>
  <c r="Z69" i="47"/>
  <c r="Z87" i="47" s="1"/>
  <c r="H86" i="47"/>
  <c r="J86" i="47"/>
  <c r="K86" i="47"/>
  <c r="O78" i="41"/>
  <c r="Q69" i="47"/>
  <c r="Q87" i="47" s="1"/>
  <c r="W84" i="47"/>
  <c r="G86" i="47"/>
  <c r="E86" i="47"/>
  <c r="Y78" i="41"/>
  <c r="AA69" i="45"/>
  <c r="AA81" i="45" s="1"/>
  <c r="T69" i="47"/>
  <c r="T87" i="47" s="1"/>
  <c r="X69" i="47"/>
  <c r="X87" i="47" s="1"/>
  <c r="V69" i="47"/>
  <c r="V87" i="47" s="1"/>
  <c r="Z69" i="41"/>
  <c r="Z81" i="41" s="1"/>
  <c r="R86" i="47"/>
  <c r="Y86" i="47"/>
  <c r="V86" i="47"/>
  <c r="W86" i="47"/>
  <c r="N84" i="47"/>
  <c r="N69" i="47"/>
  <c r="W87" i="47"/>
  <c r="P84" i="47"/>
  <c r="P69" i="47"/>
  <c r="T86" i="47"/>
  <c r="Q86" i="47"/>
  <c r="AA90" i="39"/>
  <c r="X86" i="47"/>
  <c r="M86" i="47"/>
  <c r="Z86" i="47"/>
  <c r="AA86" i="47"/>
  <c r="O86" i="47"/>
  <c r="O84" i="47"/>
  <c r="O69" i="47"/>
  <c r="L86" i="47"/>
  <c r="M84" i="47"/>
  <c r="M69" i="47"/>
  <c r="N86" i="47"/>
  <c r="U86" i="47"/>
  <c r="S86" i="47"/>
  <c r="S84" i="47"/>
  <c r="S69" i="47"/>
  <c r="L84" i="47"/>
  <c r="L69" i="47"/>
  <c r="P86" i="47"/>
  <c r="U84" i="47"/>
  <c r="U69" i="47"/>
  <c r="R84" i="47"/>
  <c r="R69" i="47"/>
  <c r="AA84" i="47"/>
  <c r="AA69" i="47"/>
  <c r="Z75" i="39"/>
  <c r="Z93" i="39" s="1"/>
  <c r="Z90" i="39"/>
  <c r="T80" i="45"/>
  <c r="P80" i="45"/>
  <c r="L80" i="45"/>
  <c r="Y80" i="45"/>
  <c r="O80" i="45"/>
  <c r="S78" i="45"/>
  <c r="S69" i="45"/>
  <c r="P78" i="45"/>
  <c r="P69" i="45"/>
  <c r="Q81" i="45"/>
  <c r="U80" i="45"/>
  <c r="W80" i="45"/>
  <c r="AA80" i="45"/>
  <c r="W81" i="45"/>
  <c r="Z80" i="45"/>
  <c r="R78" i="45"/>
  <c r="R69" i="45"/>
  <c r="L78" i="45"/>
  <c r="L69" i="45"/>
  <c r="X80" i="45"/>
  <c r="T78" i="45"/>
  <c r="T69" i="45"/>
  <c r="M80" i="45"/>
  <c r="X78" i="41"/>
  <c r="Q80" i="45"/>
  <c r="S80" i="45"/>
  <c r="Z78" i="45"/>
  <c r="Z69" i="45"/>
  <c r="N80" i="45"/>
  <c r="U81" i="45"/>
  <c r="N78" i="45"/>
  <c r="N69" i="45"/>
  <c r="R80" i="45"/>
  <c r="V80" i="45"/>
  <c r="Y75" i="39"/>
  <c r="Y93" i="39" s="1"/>
  <c r="V78" i="41"/>
  <c r="T82" i="43"/>
  <c r="Y81" i="43"/>
  <c r="L81" i="43"/>
  <c r="P79" i="43"/>
  <c r="P70" i="43"/>
  <c r="Q70" i="43"/>
  <c r="S79" i="43"/>
  <c r="S70" i="43"/>
  <c r="Z81" i="43"/>
  <c r="T81" i="43"/>
  <c r="V81" i="43"/>
  <c r="O81" i="43"/>
  <c r="X81" i="43"/>
  <c r="U79" i="43"/>
  <c r="U70" i="43"/>
  <c r="W79" i="43"/>
  <c r="W70" i="43"/>
  <c r="X79" i="43"/>
  <c r="X70" i="43"/>
  <c r="Y79" i="43"/>
  <c r="Y70" i="43"/>
  <c r="L79" i="43"/>
  <c r="L70" i="43"/>
  <c r="M79" i="43"/>
  <c r="M70" i="43"/>
  <c r="O79" i="43"/>
  <c r="O70" i="43"/>
  <c r="P81" i="43"/>
  <c r="Q81" i="43"/>
  <c r="S81" i="43"/>
  <c r="U81" i="43"/>
  <c r="N81" i="43"/>
  <c r="W81" i="43"/>
  <c r="R81" i="43"/>
  <c r="AA81" i="43"/>
  <c r="M81" i="43"/>
  <c r="W69" i="41"/>
  <c r="W81" i="41" s="1"/>
  <c r="P78" i="41"/>
  <c r="P69" i="41"/>
  <c r="L80" i="41"/>
  <c r="Q80" i="41"/>
  <c r="R78" i="41"/>
  <c r="R69" i="41"/>
  <c r="V80" i="41"/>
  <c r="O80" i="41"/>
  <c r="V81" i="41"/>
  <c r="X80" i="41"/>
  <c r="Z80" i="41"/>
  <c r="S80" i="41"/>
  <c r="U80" i="41"/>
  <c r="Y80" i="41"/>
  <c r="M80" i="41"/>
  <c r="T78" i="41"/>
  <c r="T69" i="41"/>
  <c r="M81" i="41"/>
  <c r="AA80" i="41"/>
  <c r="T80" i="41"/>
  <c r="X81" i="41"/>
  <c r="Y81" i="41"/>
  <c r="N78" i="41"/>
  <c r="N69" i="41"/>
  <c r="N80" i="41"/>
  <c r="W80" i="41"/>
  <c r="P80" i="41"/>
  <c r="R80" i="41"/>
  <c r="L78" i="41"/>
  <c r="L69" i="41"/>
  <c r="AA78" i="41"/>
  <c r="AA69" i="41"/>
  <c r="W90" i="39"/>
  <c r="W75" i="39"/>
  <c r="W93" i="39" s="1"/>
  <c r="V90" i="39"/>
  <c r="V75" i="39"/>
  <c r="N90" i="39"/>
  <c r="N75" i="39"/>
  <c r="Z92" i="39"/>
  <c r="T90" i="39"/>
  <c r="T75" i="39"/>
  <c r="O90" i="39"/>
  <c r="O75" i="39"/>
  <c r="W92" i="39"/>
  <c r="Y92" i="39"/>
  <c r="V92" i="39"/>
  <c r="P93" i="39"/>
  <c r="L92" i="39"/>
  <c r="M92" i="39"/>
  <c r="S92" i="39"/>
  <c r="Q90" i="39"/>
  <c r="Q75" i="39"/>
  <c r="U92" i="39"/>
  <c r="R92" i="39"/>
  <c r="X92" i="39"/>
  <c r="M90" i="39"/>
  <c r="M75" i="39"/>
  <c r="R90" i="39"/>
  <c r="R75" i="39"/>
  <c r="N92" i="39"/>
  <c r="T92" i="39"/>
  <c r="S90" i="39"/>
  <c r="S75" i="39"/>
  <c r="AA92" i="39"/>
  <c r="O92" i="39"/>
  <c r="P92" i="39"/>
  <c r="Q92" i="39"/>
  <c r="U90" i="39"/>
  <c r="U75" i="39"/>
  <c r="AA93" i="39"/>
  <c r="AA23" i="34"/>
  <c r="AA26" i="34" s="1"/>
  <c r="N23" i="34"/>
  <c r="W23" i="34"/>
  <c r="W26" i="34" s="1"/>
  <c r="O23" i="34"/>
  <c r="G23" i="34"/>
  <c r="V55" i="25"/>
  <c r="V53" i="25" s="1"/>
  <c r="S46" i="34"/>
  <c r="S45" i="34" s="1"/>
  <c r="S64" i="34" s="1"/>
  <c r="S65" i="34" s="1"/>
  <c r="W55" i="25"/>
  <c r="W53" i="25" s="1"/>
  <c r="Y52" i="25"/>
  <c r="M52" i="25"/>
  <c r="U52" i="25"/>
  <c r="I52" i="25"/>
  <c r="T52" i="25"/>
  <c r="L52" i="25"/>
  <c r="U48" i="25"/>
  <c r="M48" i="25"/>
  <c r="E48" i="25"/>
  <c r="Q52" i="25"/>
  <c r="E52" i="25"/>
  <c r="X52" i="25"/>
  <c r="P52" i="25"/>
  <c r="H52" i="25"/>
  <c r="Y48" i="25"/>
  <c r="Q48" i="25"/>
  <c r="I48" i="25"/>
  <c r="AA47" i="25"/>
  <c r="I51" i="25"/>
  <c r="E51" i="25"/>
  <c r="X51" i="25"/>
  <c r="T51" i="25"/>
  <c r="P51" i="25"/>
  <c r="L51" i="25"/>
  <c r="H51" i="25"/>
  <c r="AA55" i="25"/>
  <c r="AA53" i="25" s="1"/>
  <c r="W51" i="25"/>
  <c r="S55" i="25"/>
  <c r="S53" i="25" s="1"/>
  <c r="O51" i="25"/>
  <c r="K55" i="25"/>
  <c r="K53" i="25" s="1"/>
  <c r="G51" i="25"/>
  <c r="Z55" i="25"/>
  <c r="Z53" i="25" s="1"/>
  <c r="V51" i="25"/>
  <c r="V46" i="25" s="1"/>
  <c r="R55" i="25"/>
  <c r="R53" i="25" s="1"/>
  <c r="N51" i="25"/>
  <c r="N46" i="25" s="1"/>
  <c r="J51" i="25"/>
  <c r="F55" i="25"/>
  <c r="F53" i="25" s="1"/>
  <c r="Y51" i="25"/>
  <c r="U55" i="25"/>
  <c r="U53" i="25" s="1"/>
  <c r="Q51" i="25"/>
  <c r="M51" i="25"/>
  <c r="W46" i="34"/>
  <c r="W45" i="34" s="1"/>
  <c r="W64" i="34" s="1"/>
  <c r="W65" i="34" s="1"/>
  <c r="G46" i="34"/>
  <c r="G45" i="34" s="1"/>
  <c r="G64" i="34" s="1"/>
  <c r="K46" i="34"/>
  <c r="K45" i="34" s="1"/>
  <c r="K64" i="34" s="1"/>
  <c r="K65" i="34" s="1"/>
  <c r="V46" i="34"/>
  <c r="V45" i="34" s="1"/>
  <c r="V64" i="34" s="1"/>
  <c r="V77" i="34" s="1"/>
  <c r="N46" i="34"/>
  <c r="N45" i="34" s="1"/>
  <c r="N64" i="34" s="1"/>
  <c r="N67" i="34" s="1"/>
  <c r="N80" i="34" s="1"/>
  <c r="F46" i="34"/>
  <c r="F45" i="34" s="1"/>
  <c r="F64" i="34" s="1"/>
  <c r="F67" i="34" s="1"/>
  <c r="F80" i="34" s="1"/>
  <c r="O46" i="34"/>
  <c r="O45" i="34" s="1"/>
  <c r="O64" i="34" s="1"/>
  <c r="O67" i="34" s="1"/>
  <c r="O80" i="34" s="1"/>
  <c r="R46" i="34"/>
  <c r="R45" i="34" s="1"/>
  <c r="R64" i="34" s="1"/>
  <c r="X46" i="30"/>
  <c r="X45" i="30" s="1"/>
  <c r="X64" i="30" s="1"/>
  <c r="X77" i="30" s="1"/>
  <c r="H46" i="30"/>
  <c r="H45" i="30" s="1"/>
  <c r="H64" i="30" s="1"/>
  <c r="H67" i="30" s="1"/>
  <c r="H80" i="30" s="1"/>
  <c r="J46" i="34"/>
  <c r="J45" i="34" s="1"/>
  <c r="J64" i="34" s="1"/>
  <c r="Z46" i="34"/>
  <c r="Z45" i="34" s="1"/>
  <c r="Z64" i="34" s="1"/>
  <c r="P24" i="34"/>
  <c r="P27" i="34" s="1"/>
  <c r="P26" i="34"/>
  <c r="U46" i="34"/>
  <c r="U45" i="34" s="1"/>
  <c r="U64" i="34" s="1"/>
  <c r="X46" i="34"/>
  <c r="X45" i="34" s="1"/>
  <c r="X64" i="34" s="1"/>
  <c r="H46" i="34"/>
  <c r="H45" i="34" s="1"/>
  <c r="H64" i="34" s="1"/>
  <c r="Y24" i="34"/>
  <c r="Y27" i="34" s="1"/>
  <c r="Y26" i="34"/>
  <c r="I24" i="34"/>
  <c r="I27" i="34" s="1"/>
  <c r="I26" i="34"/>
  <c r="M24" i="34"/>
  <c r="M27" i="34" s="1"/>
  <c r="M26" i="34"/>
  <c r="L24" i="34"/>
  <c r="L27" i="34" s="1"/>
  <c r="Q46" i="34"/>
  <c r="Q45" i="34" s="1"/>
  <c r="Q64" i="34" s="1"/>
  <c r="M46" i="34"/>
  <c r="M45" i="34" s="1"/>
  <c r="M64" i="34" s="1"/>
  <c r="I46" i="34"/>
  <c r="I45" i="34" s="1"/>
  <c r="I64" i="34" s="1"/>
  <c r="L46" i="34"/>
  <c r="L45" i="34" s="1"/>
  <c r="L64" i="34" s="1"/>
  <c r="S26" i="34"/>
  <c r="S24" i="34"/>
  <c r="S27" i="34" s="1"/>
  <c r="K26" i="34"/>
  <c r="K24" i="34"/>
  <c r="K27" i="34" s="1"/>
  <c r="Z26" i="34"/>
  <c r="R24" i="34"/>
  <c r="R27" i="34" s="1"/>
  <c r="R26" i="34"/>
  <c r="J24" i="34"/>
  <c r="J27" i="34" s="1"/>
  <c r="J26" i="34"/>
  <c r="AA46" i="34"/>
  <c r="AA45" i="34" s="1"/>
  <c r="AA64" i="34" s="1"/>
  <c r="X24" i="34"/>
  <c r="X27" i="34" s="1"/>
  <c r="X26" i="34"/>
  <c r="H24" i="34"/>
  <c r="H27" i="34" s="1"/>
  <c r="H26" i="34"/>
  <c r="P46" i="34"/>
  <c r="P45" i="34" s="1"/>
  <c r="P64" i="34" s="1"/>
  <c r="Q24" i="34"/>
  <c r="Q27" i="34" s="1"/>
  <c r="Q26" i="34"/>
  <c r="U24" i="34"/>
  <c r="U27" i="34" s="1"/>
  <c r="U26" i="34"/>
  <c r="E24" i="34"/>
  <c r="E27" i="34" s="1"/>
  <c r="E26" i="34"/>
  <c r="T24" i="34"/>
  <c r="T27" i="34" s="1"/>
  <c r="T26" i="34"/>
  <c r="Y46" i="34"/>
  <c r="Y45" i="34" s="1"/>
  <c r="Y64" i="34" s="1"/>
  <c r="T46" i="34"/>
  <c r="T45" i="34" s="1"/>
  <c r="T64" i="34" s="1"/>
  <c r="O26" i="34"/>
  <c r="O24" i="34"/>
  <c r="O27" i="34" s="1"/>
  <c r="V24" i="34"/>
  <c r="V27" i="34" s="1"/>
  <c r="V26" i="34"/>
  <c r="N24" i="34"/>
  <c r="N27" i="34" s="1"/>
  <c r="N26" i="34"/>
  <c r="F24" i="34"/>
  <c r="F27" i="34" s="1"/>
  <c r="F26" i="34"/>
  <c r="L46" i="30"/>
  <c r="L45" i="30" s="1"/>
  <c r="L64" i="30" s="1"/>
  <c r="Q46" i="32"/>
  <c r="Q45" i="32" s="1"/>
  <c r="Q64" i="32" s="1"/>
  <c r="Q77" i="32" s="1"/>
  <c r="S46" i="32"/>
  <c r="S45" i="32" s="1"/>
  <c r="S64" i="32" s="1"/>
  <c r="O46" i="32"/>
  <c r="O45" i="32" s="1"/>
  <c r="O64" i="32" s="1"/>
  <c r="O65" i="32" s="1"/>
  <c r="W46" i="32"/>
  <c r="W45" i="32" s="1"/>
  <c r="W64" i="32" s="1"/>
  <c r="K46" i="32"/>
  <c r="K45" i="32" s="1"/>
  <c r="K64" i="32" s="1"/>
  <c r="P46" i="30"/>
  <c r="P45" i="30" s="1"/>
  <c r="P64" i="30" s="1"/>
  <c r="P65" i="30" s="1"/>
  <c r="P46" i="32"/>
  <c r="P45" i="32" s="1"/>
  <c r="P64" i="32" s="1"/>
  <c r="P65" i="32" s="1"/>
  <c r="T46" i="30"/>
  <c r="T45" i="30" s="1"/>
  <c r="T64" i="30" s="1"/>
  <c r="T65" i="30" s="1"/>
  <c r="H46" i="32"/>
  <c r="H45" i="32" s="1"/>
  <c r="H64" i="32" s="1"/>
  <c r="O24" i="32"/>
  <c r="O27" i="32" s="1"/>
  <c r="O26" i="32"/>
  <c r="G46" i="32"/>
  <c r="G45" i="32" s="1"/>
  <c r="G64" i="32" s="1"/>
  <c r="Z24" i="32"/>
  <c r="Z27" i="32" s="1"/>
  <c r="Z26" i="32"/>
  <c r="J24" i="32"/>
  <c r="J27" i="32" s="1"/>
  <c r="J26" i="32"/>
  <c r="U46" i="32"/>
  <c r="U45" i="32" s="1"/>
  <c r="U64" i="32" s="1"/>
  <c r="I46" i="32"/>
  <c r="I45" i="32" s="1"/>
  <c r="I64" i="32" s="1"/>
  <c r="X46" i="32"/>
  <c r="X45" i="32" s="1"/>
  <c r="X64" i="32" s="1"/>
  <c r="AA24" i="32"/>
  <c r="AA27" i="32" s="1"/>
  <c r="AA26" i="32"/>
  <c r="K24" i="32"/>
  <c r="K27" i="32" s="1"/>
  <c r="K26" i="32"/>
  <c r="V24" i="32"/>
  <c r="V27" i="32" s="1"/>
  <c r="V26" i="32"/>
  <c r="F24" i="32"/>
  <c r="F27" i="32" s="1"/>
  <c r="F26" i="32"/>
  <c r="Z46" i="32"/>
  <c r="Z45" i="32" s="1"/>
  <c r="Z64" i="32" s="1"/>
  <c r="Y26" i="32"/>
  <c r="Y24" i="32"/>
  <c r="Y27" i="32" s="1"/>
  <c r="I26" i="32"/>
  <c r="I24" i="32"/>
  <c r="I27" i="32" s="1"/>
  <c r="P24" i="32"/>
  <c r="P27" i="32" s="1"/>
  <c r="P26" i="32"/>
  <c r="W24" i="32"/>
  <c r="W27" i="32" s="1"/>
  <c r="W26" i="32"/>
  <c r="G24" i="32"/>
  <c r="G27" i="32" s="1"/>
  <c r="G26" i="32"/>
  <c r="R24" i="32"/>
  <c r="R27" i="32" s="1"/>
  <c r="R26" i="32"/>
  <c r="E46" i="32"/>
  <c r="E45" i="32" s="1"/>
  <c r="E64" i="32" s="1"/>
  <c r="Y46" i="32"/>
  <c r="Y45" i="32" s="1"/>
  <c r="Y64" i="32" s="1"/>
  <c r="V46" i="32"/>
  <c r="V45" i="32" s="1"/>
  <c r="V64" i="32" s="1"/>
  <c r="M46" i="32"/>
  <c r="M45" i="32" s="1"/>
  <c r="M64" i="32" s="1"/>
  <c r="S24" i="32"/>
  <c r="S27" i="32" s="1"/>
  <c r="S26" i="32"/>
  <c r="L46" i="32"/>
  <c r="L45" i="32" s="1"/>
  <c r="L64" i="32" s="1"/>
  <c r="N24" i="32"/>
  <c r="N27" i="32" s="1"/>
  <c r="N26" i="32"/>
  <c r="AA46" i="32"/>
  <c r="AA45" i="32" s="1"/>
  <c r="AA64" i="32" s="1"/>
  <c r="T46" i="32"/>
  <c r="T45" i="32" s="1"/>
  <c r="T64" i="32" s="1"/>
  <c r="R46" i="32"/>
  <c r="R45" i="32" s="1"/>
  <c r="R64" i="32" s="1"/>
  <c r="N46" i="32"/>
  <c r="N45" i="32" s="1"/>
  <c r="N64" i="32" s="1"/>
  <c r="J46" i="32"/>
  <c r="J45" i="32" s="1"/>
  <c r="J64" i="32" s="1"/>
  <c r="F46" i="32"/>
  <c r="F45" i="32" s="1"/>
  <c r="F64" i="32" s="1"/>
  <c r="U26" i="32"/>
  <c r="U24" i="32"/>
  <c r="U27" i="32" s="1"/>
  <c r="M26" i="32"/>
  <c r="M24" i="32"/>
  <c r="M27" i="32" s="1"/>
  <c r="E26" i="32"/>
  <c r="E24" i="32"/>
  <c r="E27" i="32" s="1"/>
  <c r="T24" i="32"/>
  <c r="T27" i="32" s="1"/>
  <c r="T26" i="32"/>
  <c r="L24" i="32"/>
  <c r="L27" i="32" s="1"/>
  <c r="L26" i="32"/>
  <c r="W46" i="30"/>
  <c r="W45" i="30" s="1"/>
  <c r="W64" i="30" s="1"/>
  <c r="W77" i="30" s="1"/>
  <c r="G46" i="30"/>
  <c r="G45" i="30" s="1"/>
  <c r="G64" i="30" s="1"/>
  <c r="G77" i="30" s="1"/>
  <c r="S46" i="30"/>
  <c r="S45" i="30" s="1"/>
  <c r="S64" i="30" s="1"/>
  <c r="Z46" i="30"/>
  <c r="Z45" i="30" s="1"/>
  <c r="Z64" i="30" s="1"/>
  <c r="J46" i="30"/>
  <c r="J45" i="30" s="1"/>
  <c r="J64" i="30" s="1"/>
  <c r="M46" i="30"/>
  <c r="M45" i="30" s="1"/>
  <c r="M64" i="30" s="1"/>
  <c r="Z24" i="30"/>
  <c r="Z76" i="30" s="1"/>
  <c r="Z26" i="30"/>
  <c r="J24" i="30"/>
  <c r="J76" i="30" s="1"/>
  <c r="J26" i="30"/>
  <c r="K26" i="30"/>
  <c r="K24" i="30"/>
  <c r="K76" i="30" s="1"/>
  <c r="W26" i="30"/>
  <c r="W24" i="30"/>
  <c r="W76" i="30" s="1"/>
  <c r="I26" i="30"/>
  <c r="I24" i="30"/>
  <c r="I76" i="30" s="1"/>
  <c r="P26" i="30"/>
  <c r="S26" i="30"/>
  <c r="S24" i="30"/>
  <c r="S76" i="30" s="1"/>
  <c r="O46" i="30"/>
  <c r="O45" i="30" s="1"/>
  <c r="O64" i="30" s="1"/>
  <c r="V46" i="30"/>
  <c r="V45" i="30" s="1"/>
  <c r="V64" i="30" s="1"/>
  <c r="F46" i="30"/>
  <c r="F45" i="30" s="1"/>
  <c r="F64" i="30" s="1"/>
  <c r="Y46" i="30"/>
  <c r="Y45" i="30" s="1"/>
  <c r="Y64" i="30" s="1"/>
  <c r="I46" i="30"/>
  <c r="I45" i="30" s="1"/>
  <c r="I64" i="30" s="1"/>
  <c r="V26" i="30"/>
  <c r="AA46" i="30"/>
  <c r="AA45" i="30" s="1"/>
  <c r="AA64" i="30" s="1"/>
  <c r="K46" i="30"/>
  <c r="K45" i="30" s="1"/>
  <c r="K64" i="30" s="1"/>
  <c r="R46" i="30"/>
  <c r="R45" i="30" s="1"/>
  <c r="R64" i="30" s="1"/>
  <c r="U46" i="30"/>
  <c r="U45" i="30" s="1"/>
  <c r="U64" i="30" s="1"/>
  <c r="E46" i="30"/>
  <c r="E45" i="30" s="1"/>
  <c r="E64" i="30" s="1"/>
  <c r="R24" i="30"/>
  <c r="R76" i="30" s="1"/>
  <c r="R26" i="30"/>
  <c r="M26" i="30"/>
  <c r="M24" i="30"/>
  <c r="M76" i="30" s="1"/>
  <c r="L26" i="30"/>
  <c r="L24" i="30"/>
  <c r="L76" i="30" s="1"/>
  <c r="O26" i="30"/>
  <c r="Y24" i="30"/>
  <c r="Y76" i="30" s="1"/>
  <c r="Q26" i="30"/>
  <c r="Q24" i="30"/>
  <c r="Q76" i="30" s="1"/>
  <c r="H26" i="30"/>
  <c r="H24" i="30"/>
  <c r="H76" i="30" s="1"/>
  <c r="AA26" i="30"/>
  <c r="AA24" i="30"/>
  <c r="AA76" i="30" s="1"/>
  <c r="N46" i="30"/>
  <c r="N45" i="30" s="1"/>
  <c r="N64" i="30" s="1"/>
  <c r="Q46" i="30"/>
  <c r="Q45" i="30" s="1"/>
  <c r="Q64" i="30" s="1"/>
  <c r="N24" i="30"/>
  <c r="N76" i="30" s="1"/>
  <c r="N26" i="30"/>
  <c r="L56" i="20"/>
  <c r="G55" i="25"/>
  <c r="G53" i="25" s="1"/>
  <c r="M55" i="25"/>
  <c r="M53" i="25" s="1"/>
  <c r="U51" i="25"/>
  <c r="Y55" i="25"/>
  <c r="Y53" i="25" s="1"/>
  <c r="O55" i="25"/>
  <c r="O53" i="25" s="1"/>
  <c r="E55" i="25"/>
  <c r="E53" i="25" s="1"/>
  <c r="I55" i="25"/>
  <c r="I53" i="25" s="1"/>
  <c r="AA51" i="25"/>
  <c r="S51" i="25"/>
  <c r="K51" i="25"/>
  <c r="M56" i="20"/>
  <c r="J55" i="25"/>
  <c r="J53" i="25" s="1"/>
  <c r="L55" i="25"/>
  <c r="L53" i="25" s="1"/>
  <c r="H55" i="25"/>
  <c r="H53" i="25" s="1"/>
  <c r="Z51" i="25"/>
  <c r="R51" i="25"/>
  <c r="F51" i="25"/>
  <c r="F46" i="25" s="1"/>
  <c r="N55" i="25"/>
  <c r="N53" i="25" s="1"/>
  <c r="X55" i="25"/>
  <c r="X53" i="25" s="1"/>
  <c r="T55" i="25"/>
  <c r="T53" i="25" s="1"/>
  <c r="P55" i="25"/>
  <c r="P53" i="25" s="1"/>
  <c r="N12" i="25"/>
  <c r="J12" i="25"/>
  <c r="F12" i="25"/>
  <c r="E12" i="25"/>
  <c r="Y5" i="25"/>
  <c r="Y4" i="25" s="1"/>
  <c r="U5" i="25"/>
  <c r="U4" i="25" s="1"/>
  <c r="Q5" i="25"/>
  <c r="Q4" i="25" s="1"/>
  <c r="M5" i="25"/>
  <c r="M4" i="25" s="1"/>
  <c r="I5" i="25"/>
  <c r="I4" i="25" s="1"/>
  <c r="E5" i="25"/>
  <c r="X5" i="25"/>
  <c r="T5" i="25"/>
  <c r="P5" i="25"/>
  <c r="L5" i="25"/>
  <c r="H5" i="25"/>
  <c r="X12" i="25"/>
  <c r="T12" i="25"/>
  <c r="P12" i="25"/>
  <c r="L12" i="25"/>
  <c r="H12" i="25"/>
  <c r="Z5" i="25"/>
  <c r="Z4" i="25" s="1"/>
  <c r="V5" i="25"/>
  <c r="V4" i="25" s="1"/>
  <c r="R5" i="25"/>
  <c r="R4" i="25" s="1"/>
  <c r="N5" i="25"/>
  <c r="J5" i="25"/>
  <c r="F5" i="25"/>
  <c r="AA5" i="25"/>
  <c r="W5" i="25"/>
  <c r="S5" i="25"/>
  <c r="O5" i="25"/>
  <c r="K5" i="25"/>
  <c r="G5" i="25"/>
  <c r="AA12" i="25"/>
  <c r="W12" i="25"/>
  <c r="S12" i="25"/>
  <c r="O12" i="25"/>
  <c r="K12" i="25"/>
  <c r="G12" i="25"/>
  <c r="AA24" i="34" l="1"/>
  <c r="AA27" i="34" s="1"/>
  <c r="X26" i="32"/>
  <c r="W46" i="25"/>
  <c r="W45" i="25" s="1"/>
  <c r="W64" i="25" s="1"/>
  <c r="W67" i="25" s="1"/>
  <c r="W80" i="25" s="1"/>
  <c r="Z46" i="25"/>
  <c r="O46" i="25"/>
  <c r="O45" i="25" s="1"/>
  <c r="O64" i="25" s="1"/>
  <c r="O65" i="25" s="1"/>
  <c r="O68" i="25" s="1"/>
  <c r="S46" i="25"/>
  <c r="S45" i="25" s="1"/>
  <c r="S64" i="25" s="1"/>
  <c r="S67" i="25" s="1"/>
  <c r="S80" i="25" s="1"/>
  <c r="K46" i="25"/>
  <c r="K45" i="25" s="1"/>
  <c r="K64" i="25" s="1"/>
  <c r="K65" i="25" s="1"/>
  <c r="K68" i="25" s="1"/>
  <c r="J46" i="25"/>
  <c r="J45" i="25" s="1"/>
  <c r="J64" i="25" s="1"/>
  <c r="J77" i="25" s="1"/>
  <c r="G46" i="25"/>
  <c r="G45" i="25" s="1"/>
  <c r="G64" i="25" s="1"/>
  <c r="G77" i="25" s="1"/>
  <c r="R46" i="25"/>
  <c r="R45" i="25" s="1"/>
  <c r="R64" i="25" s="1"/>
  <c r="R77" i="25" s="1"/>
  <c r="U26" i="30"/>
  <c r="G24" i="30"/>
  <c r="G76" i="30" s="1"/>
  <c r="X26" i="30"/>
  <c r="X79" i="30" s="1"/>
  <c r="F4" i="25"/>
  <c r="F24" i="30"/>
  <c r="F76" i="30" s="1"/>
  <c r="U24" i="30"/>
  <c r="U76" i="30" s="1"/>
  <c r="E26" i="30"/>
  <c r="E79" i="30" s="1"/>
  <c r="E72" i="30" s="1"/>
  <c r="G26" i="30"/>
  <c r="T26" i="30"/>
  <c r="T79" i="30" s="1"/>
  <c r="T24" i="30"/>
  <c r="T76" i="30" s="1"/>
  <c r="G24" i="34"/>
  <c r="G27" i="34" s="1"/>
  <c r="H76" i="34"/>
  <c r="X76" i="34"/>
  <c r="G26" i="34"/>
  <c r="G79" i="34" s="1"/>
  <c r="F76" i="34"/>
  <c r="N76" i="34"/>
  <c r="V76" i="34"/>
  <c r="Z24" i="34"/>
  <c r="Z27" i="34" s="1"/>
  <c r="Z79" i="34" s="1"/>
  <c r="T76" i="34"/>
  <c r="E76" i="34"/>
  <c r="U76" i="34"/>
  <c r="Q76" i="34"/>
  <c r="P76" i="34"/>
  <c r="W24" i="34"/>
  <c r="W27" i="34" s="1"/>
  <c r="L46" i="25"/>
  <c r="L45" i="25" s="1"/>
  <c r="L64" i="25" s="1"/>
  <c r="L77" i="25" s="1"/>
  <c r="P46" i="25"/>
  <c r="P45" i="25" s="1"/>
  <c r="P64" i="25" s="1"/>
  <c r="P77" i="25" s="1"/>
  <c r="Q24" i="32"/>
  <c r="Q27" i="32" s="1"/>
  <c r="J76" i="32"/>
  <c r="Z76" i="32"/>
  <c r="N76" i="32"/>
  <c r="S76" i="32"/>
  <c r="R76" i="32"/>
  <c r="G76" i="32"/>
  <c r="W76" i="32"/>
  <c r="P76" i="32"/>
  <c r="X76" i="32"/>
  <c r="I76" i="32"/>
  <c r="Q76" i="32"/>
  <c r="Y76" i="32"/>
  <c r="H27" i="32"/>
  <c r="H76" i="32"/>
  <c r="L76" i="32"/>
  <c r="T76" i="32"/>
  <c r="E76" i="32"/>
  <c r="M76" i="32"/>
  <c r="U76" i="32"/>
  <c r="F76" i="32"/>
  <c r="V76" i="32"/>
  <c r="K76" i="32"/>
  <c r="AA76" i="32"/>
  <c r="O76" i="32"/>
  <c r="H26" i="32"/>
  <c r="J4" i="25"/>
  <c r="G76" i="34"/>
  <c r="O76" i="34"/>
  <c r="AA76" i="34"/>
  <c r="J76" i="34"/>
  <c r="R76" i="34"/>
  <c r="K76" i="34"/>
  <c r="S76" i="34"/>
  <c r="L76" i="34"/>
  <c r="M76" i="34"/>
  <c r="I76" i="34"/>
  <c r="Y76" i="34"/>
  <c r="T46" i="25"/>
  <c r="T45" i="25" s="1"/>
  <c r="T64" i="25" s="1"/>
  <c r="T65" i="25" s="1"/>
  <c r="X46" i="25"/>
  <c r="X45" i="25" s="1"/>
  <c r="X64" i="25" s="1"/>
  <c r="X65" i="25" s="1"/>
  <c r="H46" i="25"/>
  <c r="H45" i="25" s="1"/>
  <c r="H64" i="25" s="1"/>
  <c r="H77" i="25" s="1"/>
  <c r="K4" i="25"/>
  <c r="AA4" i="25"/>
  <c r="O4" i="25"/>
  <c r="O23" i="25" s="1"/>
  <c r="O24" i="25" s="1"/>
  <c r="O27" i="25" s="1"/>
  <c r="E4" i="25"/>
  <c r="E23" i="25" s="1"/>
  <c r="W86" i="39"/>
  <c r="O85" i="39"/>
  <c r="L85" i="39"/>
  <c r="M85" i="39"/>
  <c r="U85" i="39"/>
  <c r="AA86" i="39"/>
  <c r="AB97" i="39" s="1"/>
  <c r="W85" i="39"/>
  <c r="AA85" i="39"/>
  <c r="L86" i="39"/>
  <c r="X85" i="39"/>
  <c r="Z85" i="39"/>
  <c r="Z86" i="39"/>
  <c r="Q85" i="39"/>
  <c r="Y86" i="39"/>
  <c r="T85" i="39"/>
  <c r="X86" i="39"/>
  <c r="V85" i="39"/>
  <c r="P86" i="39"/>
  <c r="P85" i="39"/>
  <c r="N85" i="39"/>
  <c r="S85" i="39"/>
  <c r="R85" i="39"/>
  <c r="Y85" i="39"/>
  <c r="F80" i="47"/>
  <c r="E80" i="47"/>
  <c r="U74" i="45"/>
  <c r="V74" i="45"/>
  <c r="L73" i="45"/>
  <c r="I73" i="45"/>
  <c r="X73" i="45"/>
  <c r="I74" i="45"/>
  <c r="M73" i="45"/>
  <c r="AA74" i="45"/>
  <c r="AB85" i="45" s="1"/>
  <c r="M74" i="45"/>
  <c r="S73" i="45"/>
  <c r="H74" i="45"/>
  <c r="T73" i="45"/>
  <c r="O74" i="45"/>
  <c r="N73" i="45"/>
  <c r="V73" i="45"/>
  <c r="H73" i="45"/>
  <c r="Q73" i="45"/>
  <c r="R73" i="45"/>
  <c r="Y74" i="45"/>
  <c r="X74" i="45"/>
  <c r="Z73" i="45"/>
  <c r="W73" i="45"/>
  <c r="W74" i="45"/>
  <c r="Q74" i="45"/>
  <c r="Y73" i="45"/>
  <c r="O73" i="45"/>
  <c r="P73" i="45"/>
  <c r="J73" i="45"/>
  <c r="AA73" i="45"/>
  <c r="K73" i="45"/>
  <c r="U73" i="45"/>
  <c r="W80" i="47"/>
  <c r="H80" i="47"/>
  <c r="I91" i="47" s="1"/>
  <c r="T80" i="47"/>
  <c r="V79" i="47"/>
  <c r="J79" i="47"/>
  <c r="Q79" i="47"/>
  <c r="L79" i="47"/>
  <c r="AA79" i="47"/>
  <c r="Z80" i="47"/>
  <c r="G79" i="47"/>
  <c r="U79" i="47"/>
  <c r="F79" i="47"/>
  <c r="Z79" i="47"/>
  <c r="R79" i="47"/>
  <c r="X79" i="47"/>
  <c r="P79" i="47"/>
  <c r="E79" i="47"/>
  <c r="Q80" i="47"/>
  <c r="K80" i="47"/>
  <c r="Y80" i="47"/>
  <c r="O79" i="47"/>
  <c r="V80" i="47"/>
  <c r="M79" i="47"/>
  <c r="H79" i="47"/>
  <c r="N79" i="47"/>
  <c r="Y79" i="47"/>
  <c r="J80" i="47"/>
  <c r="K91" i="47" s="1"/>
  <c r="T79" i="47"/>
  <c r="K79" i="47"/>
  <c r="X80" i="47"/>
  <c r="W79" i="47"/>
  <c r="I79" i="47"/>
  <c r="G80" i="47"/>
  <c r="S79" i="47"/>
  <c r="Z45" i="25"/>
  <c r="Z64" i="25" s="1"/>
  <c r="Z77" i="25" s="1"/>
  <c r="G85" i="41"/>
  <c r="O74" i="41"/>
  <c r="F85" i="41"/>
  <c r="H85" i="41"/>
  <c r="L4" i="25"/>
  <c r="N4" i="25"/>
  <c r="N23" i="25" s="1"/>
  <c r="T4" i="25"/>
  <c r="L23" i="20"/>
  <c r="R23" i="25"/>
  <c r="R24" i="25" s="1"/>
  <c r="R27" i="25" s="1"/>
  <c r="M23" i="20"/>
  <c r="X74" i="41"/>
  <c r="Y74" i="41"/>
  <c r="N73" i="41"/>
  <c r="U73" i="41"/>
  <c r="U74" i="41"/>
  <c r="Z73" i="41"/>
  <c r="O73" i="41"/>
  <c r="M73" i="41"/>
  <c r="W73" i="41"/>
  <c r="V73" i="41"/>
  <c r="X73" i="41"/>
  <c r="R73" i="41"/>
  <c r="V74" i="41"/>
  <c r="Q74" i="41"/>
  <c r="Z74" i="41"/>
  <c r="L73" i="41"/>
  <c r="T73" i="41"/>
  <c r="W74" i="41"/>
  <c r="P73" i="41"/>
  <c r="M74" i="41"/>
  <c r="Y73" i="41"/>
  <c r="AA73" i="41"/>
  <c r="Q73" i="41"/>
  <c r="S74" i="41"/>
  <c r="S73" i="41"/>
  <c r="I46" i="25"/>
  <c r="I45" i="25" s="1"/>
  <c r="I64" i="25" s="1"/>
  <c r="I77" i="25" s="1"/>
  <c r="E46" i="25"/>
  <c r="E45" i="25" s="1"/>
  <c r="E64" i="25" s="1"/>
  <c r="E65" i="25" s="1"/>
  <c r="E68" i="25" s="1"/>
  <c r="I93" i="39"/>
  <c r="G93" i="39"/>
  <c r="H93" i="39"/>
  <c r="E93" i="39"/>
  <c r="J93" i="39"/>
  <c r="K93" i="39"/>
  <c r="F93" i="39"/>
  <c r="V75" i="43"/>
  <c r="N75" i="43"/>
  <c r="E75" i="43"/>
  <c r="F75" i="43"/>
  <c r="I75" i="43"/>
  <c r="J86" i="43" s="1"/>
  <c r="G75" i="43"/>
  <c r="K75" i="43"/>
  <c r="K86" i="43" s="1"/>
  <c r="J81" i="45"/>
  <c r="K81" i="45"/>
  <c r="AA75" i="43"/>
  <c r="AB86" i="43" s="1"/>
  <c r="AA74" i="43"/>
  <c r="W74" i="43"/>
  <c r="P74" i="43"/>
  <c r="O74" i="43"/>
  <c r="R74" i="43"/>
  <c r="M74" i="43"/>
  <c r="N74" i="43"/>
  <c r="T75" i="43"/>
  <c r="Y74" i="43"/>
  <c r="V74" i="43"/>
  <c r="S74" i="43"/>
  <c r="Z75" i="43"/>
  <c r="U74" i="43"/>
  <c r="Z74" i="43"/>
  <c r="L74" i="43"/>
  <c r="Q74" i="43"/>
  <c r="T74" i="43"/>
  <c r="X74" i="43"/>
  <c r="M46" i="25"/>
  <c r="M45" i="25" s="1"/>
  <c r="M64" i="25" s="1"/>
  <c r="M77" i="25" s="1"/>
  <c r="N65" i="34"/>
  <c r="U46" i="25"/>
  <c r="U45" i="25" s="1"/>
  <c r="U64" i="25" s="1"/>
  <c r="U77" i="25" s="1"/>
  <c r="R87" i="47"/>
  <c r="L87" i="47"/>
  <c r="O87" i="47"/>
  <c r="AA87" i="47"/>
  <c r="P87" i="47"/>
  <c r="U87" i="47"/>
  <c r="S87" i="47"/>
  <c r="M87" i="47"/>
  <c r="N87" i="47"/>
  <c r="N81" i="45"/>
  <c r="L81" i="45"/>
  <c r="S81" i="45"/>
  <c r="P81" i="45"/>
  <c r="T81" i="45"/>
  <c r="Z81" i="45"/>
  <c r="R81" i="45"/>
  <c r="O82" i="43"/>
  <c r="X82" i="43"/>
  <c r="Y82" i="43"/>
  <c r="P82" i="43"/>
  <c r="L82" i="43"/>
  <c r="U82" i="43"/>
  <c r="Q82" i="43"/>
  <c r="M82" i="43"/>
  <c r="W82" i="43"/>
  <c r="S82" i="43"/>
  <c r="N81" i="41"/>
  <c r="L81" i="41"/>
  <c r="AA81" i="41"/>
  <c r="T81" i="41"/>
  <c r="R81" i="41"/>
  <c r="P81" i="41"/>
  <c r="U93" i="39"/>
  <c r="R93" i="39"/>
  <c r="S93" i="39"/>
  <c r="Q93" i="39"/>
  <c r="T93" i="39"/>
  <c r="V93" i="39"/>
  <c r="O93" i="39"/>
  <c r="N93" i="39"/>
  <c r="M93" i="39"/>
  <c r="AA46" i="25"/>
  <c r="AA45" i="25" s="1"/>
  <c r="AA64" i="25" s="1"/>
  <c r="V65" i="34"/>
  <c r="O77" i="34"/>
  <c r="O73" i="34" s="1"/>
  <c r="K67" i="34"/>
  <c r="K80" i="34" s="1"/>
  <c r="O65" i="34"/>
  <c r="S77" i="34"/>
  <c r="Y46" i="25"/>
  <c r="Y45" i="25" s="1"/>
  <c r="Y64" i="25" s="1"/>
  <c r="Y65" i="25" s="1"/>
  <c r="Y68" i="25" s="1"/>
  <c r="Q46" i="25"/>
  <c r="Q45" i="25" s="1"/>
  <c r="Q64" i="25" s="1"/>
  <c r="Q67" i="25" s="1"/>
  <c r="Q80" i="25" s="1"/>
  <c r="S4" i="25"/>
  <c r="J23" i="25"/>
  <c r="Z23" i="25"/>
  <c r="P4" i="25"/>
  <c r="I23" i="25"/>
  <c r="Y23" i="25"/>
  <c r="M23" i="25"/>
  <c r="N77" i="34"/>
  <c r="N73" i="34" s="1"/>
  <c r="V23" i="25"/>
  <c r="U23" i="25"/>
  <c r="G4" i="25"/>
  <c r="W4" i="25"/>
  <c r="T23" i="25"/>
  <c r="T26" i="25" s="1"/>
  <c r="F23" i="25"/>
  <c r="H4" i="25"/>
  <c r="X4" i="25"/>
  <c r="Q23" i="25"/>
  <c r="V67" i="34"/>
  <c r="V80" i="34" s="1"/>
  <c r="G67" i="34"/>
  <c r="G80" i="34" s="1"/>
  <c r="G77" i="34"/>
  <c r="K77" i="34"/>
  <c r="G65" i="34"/>
  <c r="S67" i="34"/>
  <c r="S80" i="34" s="1"/>
  <c r="F77" i="34"/>
  <c r="F73" i="34" s="1"/>
  <c r="W77" i="34"/>
  <c r="F65" i="34"/>
  <c r="F68" i="34" s="1"/>
  <c r="W67" i="34"/>
  <c r="W80" i="34" s="1"/>
  <c r="G67" i="30"/>
  <c r="G80" i="30" s="1"/>
  <c r="O77" i="32"/>
  <c r="N79" i="34"/>
  <c r="U65" i="34"/>
  <c r="U67" i="34"/>
  <c r="U80" i="34" s="1"/>
  <c r="U77" i="34"/>
  <c r="W67" i="30"/>
  <c r="W80" i="30" s="1"/>
  <c r="Q65" i="32"/>
  <c r="E79" i="34"/>
  <c r="U79" i="34"/>
  <c r="Q79" i="34"/>
  <c r="P65" i="34"/>
  <c r="P67" i="34"/>
  <c r="P80" i="34" s="1"/>
  <c r="P77" i="34"/>
  <c r="K79" i="34"/>
  <c r="S79" i="34"/>
  <c r="AA79" i="34"/>
  <c r="I65" i="34"/>
  <c r="I67" i="34"/>
  <c r="I80" i="34" s="1"/>
  <c r="I77" i="34"/>
  <c r="M79" i="34"/>
  <c r="I79" i="34"/>
  <c r="Y79" i="34"/>
  <c r="H65" i="34"/>
  <c r="H67" i="34"/>
  <c r="H80" i="34" s="1"/>
  <c r="H77" i="34"/>
  <c r="K68" i="34"/>
  <c r="V79" i="34"/>
  <c r="Y65" i="34"/>
  <c r="Y67" i="34"/>
  <c r="Y80" i="34" s="1"/>
  <c r="Y77" i="34"/>
  <c r="Q65" i="34"/>
  <c r="Q67" i="34"/>
  <c r="Q80" i="34" s="1"/>
  <c r="Q77" i="34"/>
  <c r="T65" i="34"/>
  <c r="T67" i="34"/>
  <c r="T80" i="34" s="1"/>
  <c r="T77" i="34"/>
  <c r="Z65" i="34"/>
  <c r="Z67" i="34"/>
  <c r="Z80" i="34" s="1"/>
  <c r="Z77" i="34"/>
  <c r="H79" i="34"/>
  <c r="X79" i="34"/>
  <c r="AA67" i="34"/>
  <c r="AA80" i="34" s="1"/>
  <c r="AA65" i="34"/>
  <c r="AA77" i="34"/>
  <c r="M65" i="34"/>
  <c r="M67" i="34"/>
  <c r="M80" i="34" s="1"/>
  <c r="M77" i="34"/>
  <c r="X65" i="34"/>
  <c r="X67" i="34"/>
  <c r="X80" i="34" s="1"/>
  <c r="X77" i="34"/>
  <c r="F79" i="34"/>
  <c r="S68" i="34"/>
  <c r="L65" i="34"/>
  <c r="L67" i="34"/>
  <c r="L80" i="34" s="1"/>
  <c r="L77" i="34"/>
  <c r="W65" i="30"/>
  <c r="W68" i="30" s="1"/>
  <c r="O79" i="34"/>
  <c r="W79" i="34"/>
  <c r="T79" i="34"/>
  <c r="J79" i="34"/>
  <c r="R79" i="34"/>
  <c r="E65" i="34"/>
  <c r="E67" i="34"/>
  <c r="E80" i="34" s="1"/>
  <c r="E77" i="34"/>
  <c r="L79" i="34"/>
  <c r="J65" i="34"/>
  <c r="J67" i="34"/>
  <c r="J80" i="34" s="1"/>
  <c r="J77" i="34"/>
  <c r="P79" i="34"/>
  <c r="R65" i="34"/>
  <c r="R67" i="34"/>
  <c r="R80" i="34" s="1"/>
  <c r="R77" i="34"/>
  <c r="W68" i="34"/>
  <c r="O67" i="32"/>
  <c r="O80" i="32" s="1"/>
  <c r="P77" i="32"/>
  <c r="Q67" i="32"/>
  <c r="Q80" i="32" s="1"/>
  <c r="H65" i="30"/>
  <c r="L65" i="30"/>
  <c r="L77" i="30"/>
  <c r="L67" i="30"/>
  <c r="L80" i="30" s="1"/>
  <c r="H77" i="30"/>
  <c r="H73" i="30" s="1"/>
  <c r="P77" i="30"/>
  <c r="P67" i="32"/>
  <c r="P80" i="32" s="1"/>
  <c r="T77" i="30"/>
  <c r="X65" i="30"/>
  <c r="X68" i="30" s="1"/>
  <c r="P67" i="30"/>
  <c r="P80" i="30" s="1"/>
  <c r="G65" i="30"/>
  <c r="T67" i="30"/>
  <c r="T80" i="30" s="1"/>
  <c r="X67" i="30"/>
  <c r="X80" i="30" s="1"/>
  <c r="E79" i="32"/>
  <c r="M79" i="32"/>
  <c r="U79" i="32"/>
  <c r="N65" i="32"/>
  <c r="N67" i="32"/>
  <c r="N80" i="32" s="1"/>
  <c r="N77" i="32"/>
  <c r="N79" i="32"/>
  <c r="L67" i="32"/>
  <c r="L80" i="32" s="1"/>
  <c r="L65" i="32"/>
  <c r="L77" i="32"/>
  <c r="E65" i="32"/>
  <c r="E67" i="32"/>
  <c r="E80" i="32" s="1"/>
  <c r="E77" i="32"/>
  <c r="H79" i="32"/>
  <c r="P79" i="32"/>
  <c r="X79" i="32"/>
  <c r="K65" i="32"/>
  <c r="K67" i="32"/>
  <c r="K80" i="32" s="1"/>
  <c r="K77" i="32"/>
  <c r="J79" i="32"/>
  <c r="Z79" i="32"/>
  <c r="G65" i="32"/>
  <c r="G67" i="32"/>
  <c r="G80" i="32" s="1"/>
  <c r="G77" i="32"/>
  <c r="R65" i="32"/>
  <c r="R67" i="32"/>
  <c r="R80" i="32" s="1"/>
  <c r="R77" i="32"/>
  <c r="S79" i="32"/>
  <c r="M65" i="32"/>
  <c r="M67" i="32"/>
  <c r="M80" i="32" s="1"/>
  <c r="M77" i="32"/>
  <c r="R79" i="32"/>
  <c r="W65" i="32"/>
  <c r="W67" i="32"/>
  <c r="W80" i="32" s="1"/>
  <c r="W77" i="32"/>
  <c r="I79" i="32"/>
  <c r="Q79" i="32"/>
  <c r="Y79" i="32"/>
  <c r="F79" i="32"/>
  <c r="V79" i="32"/>
  <c r="K79" i="32"/>
  <c r="AA79" i="32"/>
  <c r="X67" i="32"/>
  <c r="X80" i="32" s="1"/>
  <c r="X65" i="32"/>
  <c r="X77" i="32"/>
  <c r="O79" i="32"/>
  <c r="H67" i="32"/>
  <c r="H80" i="32" s="1"/>
  <c r="H65" i="32"/>
  <c r="H77" i="32"/>
  <c r="O68" i="32"/>
  <c r="F65" i="32"/>
  <c r="F67" i="32"/>
  <c r="F80" i="32" s="1"/>
  <c r="F77" i="32"/>
  <c r="T67" i="32"/>
  <c r="T80" i="32" s="1"/>
  <c r="T65" i="32"/>
  <c r="T77" i="32"/>
  <c r="V65" i="32"/>
  <c r="V67" i="32"/>
  <c r="V80" i="32" s="1"/>
  <c r="V77" i="32"/>
  <c r="G79" i="32"/>
  <c r="W79" i="32"/>
  <c r="S65" i="32"/>
  <c r="S67" i="32"/>
  <c r="S80" i="32" s="1"/>
  <c r="S77" i="32"/>
  <c r="I65" i="32"/>
  <c r="I67" i="32"/>
  <c r="I80" i="32" s="1"/>
  <c r="I77" i="32"/>
  <c r="P68" i="32"/>
  <c r="L79" i="32"/>
  <c r="T79" i="32"/>
  <c r="J65" i="32"/>
  <c r="J67" i="32"/>
  <c r="J80" i="32" s="1"/>
  <c r="J77" i="32"/>
  <c r="AA65" i="32"/>
  <c r="AA67" i="32"/>
  <c r="AA80" i="32" s="1"/>
  <c r="AA77" i="32"/>
  <c r="Y65" i="32"/>
  <c r="Y67" i="32"/>
  <c r="Y80" i="32" s="1"/>
  <c r="Y77" i="32"/>
  <c r="Z65" i="32"/>
  <c r="Z67" i="32"/>
  <c r="Z80" i="32" s="1"/>
  <c r="Z77" i="32"/>
  <c r="U65" i="32"/>
  <c r="U67" i="32"/>
  <c r="U80" i="32" s="1"/>
  <c r="U77" i="32"/>
  <c r="N65" i="30"/>
  <c r="N67" i="30"/>
  <c r="N80" i="30" s="1"/>
  <c r="N77" i="30"/>
  <c r="K67" i="30"/>
  <c r="K80" i="30" s="1"/>
  <c r="K65" i="30"/>
  <c r="K77" i="30"/>
  <c r="F65" i="30"/>
  <c r="F67" i="30"/>
  <c r="F80" i="30" s="1"/>
  <c r="F77" i="30"/>
  <c r="S79" i="30"/>
  <c r="P79" i="30"/>
  <c r="P72" i="30" s="1"/>
  <c r="G79" i="30"/>
  <c r="G72" i="30" s="1"/>
  <c r="W79" i="30"/>
  <c r="K79" i="30"/>
  <c r="K72" i="30" s="1"/>
  <c r="J79" i="30"/>
  <c r="J72" i="30" s="1"/>
  <c r="J65" i="30"/>
  <c r="J67" i="30"/>
  <c r="J80" i="30" s="1"/>
  <c r="J77" i="30"/>
  <c r="E65" i="30"/>
  <c r="E67" i="30"/>
  <c r="E80" i="30" s="1"/>
  <c r="E77" i="30"/>
  <c r="AA67" i="30"/>
  <c r="AA80" i="30" s="1"/>
  <c r="AA65" i="30"/>
  <c r="AA77" i="30"/>
  <c r="V65" i="30"/>
  <c r="V67" i="30"/>
  <c r="V80" i="30" s="1"/>
  <c r="V77" i="30"/>
  <c r="I79" i="30"/>
  <c r="I72" i="30" s="1"/>
  <c r="U79" i="30"/>
  <c r="Z65" i="30"/>
  <c r="Z67" i="30"/>
  <c r="Z80" i="30" s="1"/>
  <c r="Z77" i="30"/>
  <c r="AA79" i="30"/>
  <c r="O79" i="30"/>
  <c r="O72" i="30" s="1"/>
  <c r="R79" i="30"/>
  <c r="U65" i="30"/>
  <c r="U67" i="30"/>
  <c r="U80" i="30" s="1"/>
  <c r="U77" i="30"/>
  <c r="F79" i="30"/>
  <c r="V79" i="30"/>
  <c r="I65" i="30"/>
  <c r="I67" i="30"/>
  <c r="I80" i="30" s="1"/>
  <c r="I77" i="30"/>
  <c r="O67" i="30"/>
  <c r="O80" i="30" s="1"/>
  <c r="O65" i="30"/>
  <c r="O77" i="30"/>
  <c r="S67" i="30"/>
  <c r="S80" i="30" s="1"/>
  <c r="S65" i="30"/>
  <c r="S77" i="30"/>
  <c r="N79" i="30"/>
  <c r="N72" i="30" s="1"/>
  <c r="Q65" i="30"/>
  <c r="Q67" i="30"/>
  <c r="Q80" i="30" s="1"/>
  <c r="Q77" i="30"/>
  <c r="H79" i="30"/>
  <c r="H72" i="30" s="1"/>
  <c r="Q79" i="30"/>
  <c r="Y79" i="30"/>
  <c r="L79" i="30"/>
  <c r="L72" i="30" s="1"/>
  <c r="M79" i="30"/>
  <c r="M72" i="30" s="1"/>
  <c r="R65" i="30"/>
  <c r="R67" i="30"/>
  <c r="R80" i="30" s="1"/>
  <c r="R77" i="30"/>
  <c r="Y65" i="30"/>
  <c r="Y67" i="30"/>
  <c r="Y80" i="30" s="1"/>
  <c r="Y77" i="30"/>
  <c r="Z79" i="30"/>
  <c r="M65" i="30"/>
  <c r="M67" i="30"/>
  <c r="M80" i="30" s="1"/>
  <c r="M77" i="30"/>
  <c r="T68" i="30"/>
  <c r="P68" i="30"/>
  <c r="M26" i="25"/>
  <c r="M24" i="25"/>
  <c r="M27" i="25" s="1"/>
  <c r="N45" i="25"/>
  <c r="N64" i="25" s="1"/>
  <c r="N67" i="25" s="1"/>
  <c r="N80" i="25" s="1"/>
  <c r="F45" i="25"/>
  <c r="F64" i="25" s="1"/>
  <c r="F67" i="25" s="1"/>
  <c r="F80" i="25" s="1"/>
  <c r="V45" i="25"/>
  <c r="V64" i="25" s="1"/>
  <c r="V65" i="25" s="1"/>
  <c r="V68" i="25" s="1"/>
  <c r="T24" i="25" l="1"/>
  <c r="T27" i="25" s="1"/>
  <c r="F72" i="30"/>
  <c r="E72" i="34"/>
  <c r="I72" i="34"/>
  <c r="K72" i="34"/>
  <c r="H72" i="34"/>
  <c r="M72" i="34"/>
  <c r="G72" i="34"/>
  <c r="F72" i="34"/>
  <c r="L72" i="34"/>
  <c r="J72" i="34"/>
  <c r="Z76" i="34"/>
  <c r="W76" i="34"/>
  <c r="N26" i="25"/>
  <c r="N24" i="25"/>
  <c r="N27" i="25" s="1"/>
  <c r="T79" i="25"/>
  <c r="L23" i="25"/>
  <c r="K23" i="25"/>
  <c r="AA23" i="25"/>
  <c r="R26" i="25"/>
  <c r="F91" i="47"/>
  <c r="G91" i="47"/>
  <c r="M79" i="25"/>
  <c r="N76" i="25"/>
  <c r="M76" i="25"/>
  <c r="R76" i="25"/>
  <c r="T76" i="25"/>
  <c r="Q72" i="30"/>
  <c r="X72" i="30"/>
  <c r="R72" i="30"/>
  <c r="AA72" i="30"/>
  <c r="W72" i="30"/>
  <c r="T72" i="30"/>
  <c r="S72" i="30"/>
  <c r="U72" i="30"/>
  <c r="Y72" i="30"/>
  <c r="Z72" i="30"/>
  <c r="V72" i="30"/>
  <c r="Z72" i="34"/>
  <c r="X72" i="34"/>
  <c r="V72" i="34"/>
  <c r="R72" i="34"/>
  <c r="Q72" i="34"/>
  <c r="N72" i="34"/>
  <c r="Y72" i="34"/>
  <c r="W72" i="34"/>
  <c r="U72" i="34"/>
  <c r="AA72" i="34"/>
  <c r="S72" i="34"/>
  <c r="P72" i="34"/>
  <c r="T72" i="34"/>
  <c r="O72" i="34"/>
  <c r="V72" i="32"/>
  <c r="E72" i="32"/>
  <c r="J72" i="32"/>
  <c r="X72" i="32"/>
  <c r="G72" i="32"/>
  <c r="O72" i="32"/>
  <c r="F72" i="32"/>
  <c r="T72" i="32"/>
  <c r="Y72" i="32"/>
  <c r="P72" i="32"/>
  <c r="R72" i="32"/>
  <c r="AA72" i="32"/>
  <c r="U72" i="32"/>
  <c r="L72" i="32"/>
  <c r="Q72" i="32"/>
  <c r="H72" i="32"/>
  <c r="S72" i="32"/>
  <c r="K72" i="32"/>
  <c r="M72" i="32"/>
  <c r="Z72" i="32"/>
  <c r="I72" i="32"/>
  <c r="W72" i="32"/>
  <c r="N72" i="32"/>
  <c r="Z73" i="32"/>
  <c r="V73" i="32"/>
  <c r="T73" i="32"/>
  <c r="H73" i="32"/>
  <c r="F73" i="32"/>
  <c r="I73" i="32"/>
  <c r="M73" i="32"/>
  <c r="G73" i="32"/>
  <c r="E73" i="32"/>
  <c r="AA73" i="32"/>
  <c r="AB84" i="32" s="1"/>
  <c r="N73" i="32"/>
  <c r="Y73" i="32"/>
  <c r="R73" i="32"/>
  <c r="X73" i="32"/>
  <c r="O73" i="32"/>
  <c r="U73" i="32"/>
  <c r="J73" i="32"/>
  <c r="S73" i="32"/>
  <c r="W73" i="32"/>
  <c r="K73" i="32"/>
  <c r="L73" i="32"/>
  <c r="P73" i="32"/>
  <c r="Q73" i="32"/>
  <c r="I86" i="39"/>
  <c r="S86" i="39"/>
  <c r="M86" i="39"/>
  <c r="Z97" i="39"/>
  <c r="N86" i="39"/>
  <c r="V86" i="39"/>
  <c r="W97" i="39" s="1"/>
  <c r="F86" i="39"/>
  <c r="H86" i="39"/>
  <c r="AA97" i="39"/>
  <c r="O86" i="39"/>
  <c r="P97" i="39" s="1"/>
  <c r="Y97" i="39"/>
  <c r="K86" i="39"/>
  <c r="L97" i="39" s="1"/>
  <c r="T86" i="39"/>
  <c r="J86" i="39"/>
  <c r="X97" i="39"/>
  <c r="G86" i="39"/>
  <c r="Q86" i="39"/>
  <c r="Q97" i="39" s="1"/>
  <c r="E86" i="39"/>
  <c r="R86" i="39"/>
  <c r="U86" i="39"/>
  <c r="K73" i="34"/>
  <c r="X73" i="34"/>
  <c r="T73" i="34"/>
  <c r="Q73" i="34"/>
  <c r="W73" i="34"/>
  <c r="R73" i="34"/>
  <c r="L73" i="34"/>
  <c r="Z73" i="34"/>
  <c r="G73" i="34"/>
  <c r="G84" i="34" s="1"/>
  <c r="J73" i="34"/>
  <c r="AA73" i="34"/>
  <c r="AB84" i="34" s="1"/>
  <c r="Y73" i="34"/>
  <c r="H73" i="34"/>
  <c r="S73" i="34"/>
  <c r="E73" i="34"/>
  <c r="F84" i="34" s="1"/>
  <c r="M73" i="34"/>
  <c r="N84" i="34" s="1"/>
  <c r="I73" i="34"/>
  <c r="U73" i="34"/>
  <c r="P73" i="34"/>
  <c r="P84" i="34" s="1"/>
  <c r="V73" i="34"/>
  <c r="Q75" i="43"/>
  <c r="R86" i="43" s="1"/>
  <c r="W91" i="47"/>
  <c r="X85" i="45"/>
  <c r="Y85" i="45"/>
  <c r="W85" i="45"/>
  <c r="L74" i="45"/>
  <c r="M85" i="45" s="1"/>
  <c r="N74" i="45"/>
  <c r="R74" i="45"/>
  <c r="P74" i="45"/>
  <c r="J74" i="45"/>
  <c r="H85" i="45"/>
  <c r="I85" i="45"/>
  <c r="T74" i="45"/>
  <c r="U85" i="45" s="1"/>
  <c r="V85" i="45"/>
  <c r="K74" i="45"/>
  <c r="S74" i="45"/>
  <c r="Z74" i="45"/>
  <c r="Y91" i="47"/>
  <c r="Z91" i="47"/>
  <c r="O80" i="47"/>
  <c r="S80" i="47"/>
  <c r="T91" i="47" s="1"/>
  <c r="H91" i="47"/>
  <c r="J91" i="47"/>
  <c r="R80" i="47"/>
  <c r="X91" i="47"/>
  <c r="M80" i="47"/>
  <c r="U80" i="47"/>
  <c r="L80" i="47"/>
  <c r="P80" i="47"/>
  <c r="Q91" i="47" s="1"/>
  <c r="N80" i="47"/>
  <c r="AA80" i="47"/>
  <c r="AA86" i="43"/>
  <c r="Z67" i="25"/>
  <c r="Z80" i="25" s="1"/>
  <c r="Z65" i="25"/>
  <c r="Z68" i="25" s="1"/>
  <c r="V85" i="41"/>
  <c r="M25" i="20"/>
  <c r="L25" i="20"/>
  <c r="Y85" i="41"/>
  <c r="W85" i="41"/>
  <c r="L74" i="41"/>
  <c r="N74" i="41"/>
  <c r="X85" i="41"/>
  <c r="R74" i="41"/>
  <c r="T74" i="41"/>
  <c r="P74" i="41"/>
  <c r="Z85" i="41"/>
  <c r="AA74" i="41"/>
  <c r="M73" i="30"/>
  <c r="I73" i="30"/>
  <c r="I84" i="30" s="1"/>
  <c r="Z73" i="30"/>
  <c r="R73" i="30"/>
  <c r="J73" i="30"/>
  <c r="K73" i="30"/>
  <c r="Q73" i="30"/>
  <c r="O73" i="30"/>
  <c r="F73" i="30"/>
  <c r="E73" i="30"/>
  <c r="T73" i="30"/>
  <c r="X73" i="30"/>
  <c r="S73" i="30"/>
  <c r="AA73" i="30"/>
  <c r="AB84" i="30" s="1"/>
  <c r="G73" i="30"/>
  <c r="Y73" i="30"/>
  <c r="U73" i="30"/>
  <c r="V73" i="30"/>
  <c r="N73" i="30"/>
  <c r="P73" i="30"/>
  <c r="L73" i="30"/>
  <c r="W73" i="30"/>
  <c r="N68" i="34"/>
  <c r="F86" i="43"/>
  <c r="G86" i="43"/>
  <c r="I86" i="43"/>
  <c r="H86" i="43"/>
  <c r="Y75" i="43"/>
  <c r="Z86" i="43" s="1"/>
  <c r="X75" i="43"/>
  <c r="W75" i="43"/>
  <c r="O75" i="43"/>
  <c r="M75" i="43"/>
  <c r="N86" i="43" s="1"/>
  <c r="P75" i="43"/>
  <c r="U75" i="43"/>
  <c r="S75" i="43"/>
  <c r="L75" i="43"/>
  <c r="V68" i="34"/>
  <c r="L68" i="30"/>
  <c r="O68" i="34"/>
  <c r="G68" i="30"/>
  <c r="G68" i="34"/>
  <c r="O84" i="34"/>
  <c r="Q24" i="25"/>
  <c r="Q27" i="25" s="1"/>
  <c r="Q26" i="25"/>
  <c r="O76" i="25"/>
  <c r="O26" i="25"/>
  <c r="W23" i="25"/>
  <c r="V26" i="25"/>
  <c r="V24" i="25"/>
  <c r="V27" i="25" s="1"/>
  <c r="Y24" i="25"/>
  <c r="Y27" i="25" s="1"/>
  <c r="Y26" i="25"/>
  <c r="P23" i="25"/>
  <c r="L26" i="25"/>
  <c r="L24" i="25"/>
  <c r="L27" i="25" s="1"/>
  <c r="G23" i="25"/>
  <c r="S23" i="25"/>
  <c r="X23" i="25"/>
  <c r="U24" i="25"/>
  <c r="U27" i="25" s="1"/>
  <c r="U26" i="25"/>
  <c r="I24" i="25"/>
  <c r="I27" i="25" s="1"/>
  <c r="I26" i="25"/>
  <c r="Z24" i="25"/>
  <c r="Z27" i="25" s="1"/>
  <c r="Z26" i="25"/>
  <c r="E26" i="25"/>
  <c r="E24" i="25"/>
  <c r="E27" i="25" s="1"/>
  <c r="H23" i="25"/>
  <c r="F26" i="25"/>
  <c r="F24" i="25"/>
  <c r="F27" i="25" s="1"/>
  <c r="J24" i="25"/>
  <c r="J27" i="25" s="1"/>
  <c r="J26" i="25"/>
  <c r="Q68" i="32"/>
  <c r="H68" i="30"/>
  <c r="J68" i="34"/>
  <c r="E68" i="34"/>
  <c r="M68" i="34"/>
  <c r="U68" i="34"/>
  <c r="L68" i="34"/>
  <c r="X68" i="34"/>
  <c r="T68" i="34"/>
  <c r="Y68" i="34"/>
  <c r="H68" i="34"/>
  <c r="P68" i="34"/>
  <c r="R68" i="34"/>
  <c r="AA68" i="34"/>
  <c r="Z68" i="34"/>
  <c r="Q68" i="34"/>
  <c r="I68" i="34"/>
  <c r="Y68" i="32"/>
  <c r="I68" i="32"/>
  <c r="T68" i="32"/>
  <c r="F68" i="32"/>
  <c r="H68" i="32"/>
  <c r="M68" i="32"/>
  <c r="L68" i="32"/>
  <c r="Z68" i="32"/>
  <c r="X68" i="32"/>
  <c r="R68" i="32"/>
  <c r="K68" i="32"/>
  <c r="U68" i="32"/>
  <c r="J68" i="32"/>
  <c r="V68" i="32"/>
  <c r="G68" i="32"/>
  <c r="E68" i="32"/>
  <c r="N68" i="32"/>
  <c r="AA68" i="32"/>
  <c r="S68" i="32"/>
  <c r="W68" i="32"/>
  <c r="R68" i="30"/>
  <c r="S68" i="30"/>
  <c r="AA68" i="30"/>
  <c r="E68" i="30"/>
  <c r="Y68" i="30"/>
  <c r="Q68" i="30"/>
  <c r="F68" i="30"/>
  <c r="M68" i="30"/>
  <c r="U68" i="30"/>
  <c r="V68" i="30"/>
  <c r="J68" i="30"/>
  <c r="O68" i="30"/>
  <c r="I68" i="30"/>
  <c r="Z68" i="30"/>
  <c r="K68" i="30"/>
  <c r="N68" i="30"/>
  <c r="N77" i="25"/>
  <c r="N73" i="25" s="1"/>
  <c r="E77" i="25"/>
  <c r="V67" i="25"/>
  <c r="V80" i="25" s="1"/>
  <c r="R67" i="25"/>
  <c r="R80" i="25" s="1"/>
  <c r="M65" i="25"/>
  <c r="M68" i="25" s="1"/>
  <c r="T68" i="25"/>
  <c r="S65" i="25"/>
  <c r="S68" i="25" s="1"/>
  <c r="M67" i="25"/>
  <c r="M80" i="25" s="1"/>
  <c r="R65" i="25"/>
  <c r="V77" i="25"/>
  <c r="S77" i="25"/>
  <c r="S73" i="25" s="1"/>
  <c r="N65" i="25"/>
  <c r="K77" i="25"/>
  <c r="K67" i="25"/>
  <c r="K80" i="25" s="1"/>
  <c r="E67" i="25"/>
  <c r="E80" i="25" s="1"/>
  <c r="J65" i="25"/>
  <c r="F65" i="25"/>
  <c r="F77" i="25"/>
  <c r="F73" i="25" s="1"/>
  <c r="O77" i="25"/>
  <c r="O67" i="25"/>
  <c r="O80" i="25" s="1"/>
  <c r="J67" i="25"/>
  <c r="J80" i="25" s="1"/>
  <c r="L65" i="25"/>
  <c r="T77" i="25"/>
  <c r="Q77" i="25"/>
  <c r="Q73" i="25" s="1"/>
  <c r="Q65" i="25"/>
  <c r="L67" i="25"/>
  <c r="L80" i="25" s="1"/>
  <c r="T67" i="25"/>
  <c r="T80" i="25" s="1"/>
  <c r="H67" i="25"/>
  <c r="H80" i="25" s="1"/>
  <c r="H65" i="25"/>
  <c r="X67" i="25"/>
  <c r="X80" i="25" s="1"/>
  <c r="X77" i="25"/>
  <c r="X68" i="25"/>
  <c r="G67" i="25"/>
  <c r="G80" i="25" s="1"/>
  <c r="G65" i="25"/>
  <c r="G68" i="25" s="1"/>
  <c r="Y67" i="25"/>
  <c r="Y80" i="25" s="1"/>
  <c r="Y77" i="25"/>
  <c r="P65" i="25"/>
  <c r="P67" i="25"/>
  <c r="P80" i="25" s="1"/>
  <c r="U65" i="25"/>
  <c r="U67" i="25"/>
  <c r="U80" i="25" s="1"/>
  <c r="AA77" i="25"/>
  <c r="AA65" i="25"/>
  <c r="I67" i="25"/>
  <c r="I80" i="25" s="1"/>
  <c r="I65" i="25"/>
  <c r="W77" i="25"/>
  <c r="W73" i="25" s="1"/>
  <c r="W65" i="25"/>
  <c r="AA67" i="25"/>
  <c r="AA80" i="25" s="1"/>
  <c r="R79" i="25" l="1"/>
  <c r="R72" i="25" s="1"/>
  <c r="N79" i="25"/>
  <c r="N72" i="25" s="1"/>
  <c r="Z84" i="34"/>
  <c r="AA85" i="41"/>
  <c r="AB85" i="41"/>
  <c r="S91" i="47"/>
  <c r="AA91" i="47"/>
  <c r="AB91" i="47"/>
  <c r="J76" i="25"/>
  <c r="F76" i="25"/>
  <c r="I76" i="25"/>
  <c r="U76" i="25"/>
  <c r="K24" i="25"/>
  <c r="K26" i="25"/>
  <c r="V76" i="25"/>
  <c r="AA26" i="25"/>
  <c r="AA24" i="25"/>
  <c r="O91" i="47"/>
  <c r="AA84" i="30"/>
  <c r="F84" i="32"/>
  <c r="E76" i="25"/>
  <c r="Z76" i="25"/>
  <c r="Y76" i="25"/>
  <c r="Q76" i="25"/>
  <c r="L76" i="25"/>
  <c r="N84" i="32"/>
  <c r="H84" i="34"/>
  <c r="K84" i="32"/>
  <c r="W84" i="32"/>
  <c r="V84" i="32"/>
  <c r="L84" i="32"/>
  <c r="Z84" i="32"/>
  <c r="G84" i="32"/>
  <c r="R84" i="32"/>
  <c r="S84" i="32"/>
  <c r="AA84" i="32"/>
  <c r="Y84" i="32"/>
  <c r="P84" i="32"/>
  <c r="M84" i="32"/>
  <c r="J84" i="32"/>
  <c r="I84" i="32"/>
  <c r="U84" i="32"/>
  <c r="H84" i="32"/>
  <c r="X84" i="32"/>
  <c r="T84" i="32"/>
  <c r="O84" i="32"/>
  <c r="Q84" i="32"/>
  <c r="H97" i="39"/>
  <c r="L84" i="34"/>
  <c r="T84" i="34"/>
  <c r="Q84" i="34"/>
  <c r="S84" i="34"/>
  <c r="U84" i="34"/>
  <c r="F97" i="39"/>
  <c r="K84" i="34"/>
  <c r="R84" i="34"/>
  <c r="J84" i="34"/>
  <c r="AA84" i="34"/>
  <c r="V97" i="39"/>
  <c r="I97" i="39"/>
  <c r="M84" i="34"/>
  <c r="S97" i="39"/>
  <c r="G97" i="39"/>
  <c r="M97" i="39"/>
  <c r="N97" i="39"/>
  <c r="K97" i="39"/>
  <c r="X84" i="34"/>
  <c r="O97" i="39"/>
  <c r="J97" i="39"/>
  <c r="R97" i="39"/>
  <c r="T97" i="39"/>
  <c r="U97" i="39"/>
  <c r="Y84" i="34"/>
  <c r="I84" i="34"/>
  <c r="W84" i="34"/>
  <c r="V84" i="34"/>
  <c r="Z73" i="25"/>
  <c r="T85" i="45"/>
  <c r="L85" i="45"/>
  <c r="AA85" i="45"/>
  <c r="Z85" i="45"/>
  <c r="Q85" i="45"/>
  <c r="P85" i="45"/>
  <c r="R85" i="45"/>
  <c r="S85" i="45"/>
  <c r="O85" i="45"/>
  <c r="N85" i="45"/>
  <c r="J85" i="45"/>
  <c r="K85" i="45"/>
  <c r="V91" i="47"/>
  <c r="U91" i="47"/>
  <c r="N91" i="47"/>
  <c r="M91" i="47"/>
  <c r="L91" i="47"/>
  <c r="R91" i="47"/>
  <c r="P91" i="47"/>
  <c r="P85" i="41"/>
  <c r="Q85" i="41"/>
  <c r="O85" i="41"/>
  <c r="N85" i="41"/>
  <c r="U85" i="41"/>
  <c r="T85" i="41"/>
  <c r="L85" i="41"/>
  <c r="M85" i="41"/>
  <c r="S85" i="41"/>
  <c r="R85" i="41"/>
  <c r="L84" i="30"/>
  <c r="N84" i="30"/>
  <c r="M84" i="30"/>
  <c r="V84" i="30"/>
  <c r="F84" i="30"/>
  <c r="K84" i="30"/>
  <c r="Z84" i="30"/>
  <c r="J84" i="30"/>
  <c r="S84" i="30"/>
  <c r="R84" i="30"/>
  <c r="Y84" i="30"/>
  <c r="P84" i="30"/>
  <c r="O84" i="30"/>
  <c r="G84" i="30"/>
  <c r="U84" i="30"/>
  <c r="X84" i="30"/>
  <c r="T84" i="30"/>
  <c r="Q84" i="30"/>
  <c r="H84" i="30"/>
  <c r="W84" i="30"/>
  <c r="T86" i="43"/>
  <c r="S86" i="43"/>
  <c r="P86" i="43"/>
  <c r="O86" i="43"/>
  <c r="V86" i="43"/>
  <c r="U86" i="43"/>
  <c r="W86" i="43"/>
  <c r="X86" i="43"/>
  <c r="M86" i="43"/>
  <c r="L86" i="43"/>
  <c r="Q86" i="43"/>
  <c r="Y86" i="43"/>
  <c r="J79" i="25"/>
  <c r="H26" i="25"/>
  <c r="H24" i="25"/>
  <c r="H27" i="25" s="1"/>
  <c r="U79" i="25"/>
  <c r="X26" i="25"/>
  <c r="X24" i="25"/>
  <c r="X27" i="25" s="1"/>
  <c r="P24" i="25"/>
  <c r="P27" i="25" s="1"/>
  <c r="P26" i="25"/>
  <c r="P76" i="25"/>
  <c r="O79" i="25"/>
  <c r="Q79" i="25"/>
  <c r="Z79" i="25"/>
  <c r="I79" i="25"/>
  <c r="G26" i="25"/>
  <c r="G24" i="25"/>
  <c r="G27" i="25" s="1"/>
  <c r="V79" i="25"/>
  <c r="E79" i="25"/>
  <c r="L79" i="25"/>
  <c r="W24" i="25"/>
  <c r="W27" i="25" s="1"/>
  <c r="W26" i="25"/>
  <c r="F79" i="25"/>
  <c r="S26" i="25"/>
  <c r="S24" i="25"/>
  <c r="S27" i="25" s="1"/>
  <c r="Y79" i="25"/>
  <c r="H73" i="25"/>
  <c r="I73" i="25"/>
  <c r="E73" i="25"/>
  <c r="G73" i="25"/>
  <c r="J73" i="25"/>
  <c r="P73" i="25"/>
  <c r="Q84" i="25" s="1"/>
  <c r="L73" i="25"/>
  <c r="M73" i="25"/>
  <c r="N84" i="25" s="1"/>
  <c r="AA73" i="25"/>
  <c r="AB84" i="25" s="1"/>
  <c r="U73" i="25"/>
  <c r="R73" i="25"/>
  <c r="R84" i="25" s="1"/>
  <c r="T73" i="25"/>
  <c r="T84" i="25" s="1"/>
  <c r="Y73" i="25"/>
  <c r="O73" i="25"/>
  <c r="O84" i="25" s="1"/>
  <c r="K73" i="25"/>
  <c r="V73" i="25"/>
  <c r="X73" i="25"/>
  <c r="T72" i="25"/>
  <c r="N68" i="25"/>
  <c r="M72" i="25"/>
  <c r="R68" i="25"/>
  <c r="F68" i="25"/>
  <c r="J68" i="25"/>
  <c r="L68" i="25"/>
  <c r="H68" i="25"/>
  <c r="Q68" i="25"/>
  <c r="U68" i="25"/>
  <c r="P68" i="25"/>
  <c r="W68" i="25"/>
  <c r="I68" i="25"/>
  <c r="AA68" i="25"/>
  <c r="E90" i="20"/>
  <c r="E91" i="20"/>
  <c r="Z12" i="20"/>
  <c r="Y12" i="20"/>
  <c r="V12" i="20"/>
  <c r="U12" i="20"/>
  <c r="R12" i="20"/>
  <c r="Q12" i="20"/>
  <c r="N12" i="20"/>
  <c r="AA5" i="20"/>
  <c r="Y5" i="20"/>
  <c r="X5" i="20"/>
  <c r="U5" i="20"/>
  <c r="T5" i="20"/>
  <c r="S5" i="20"/>
  <c r="Q5" i="20"/>
  <c r="P5" i="20"/>
  <c r="L72" i="25" l="1"/>
  <c r="J72" i="25"/>
  <c r="O72" i="25"/>
  <c r="W76" i="25"/>
  <c r="K79" i="25"/>
  <c r="K27" i="25"/>
  <c r="K76" i="25"/>
  <c r="AA27" i="25"/>
  <c r="AA79" i="25" s="1"/>
  <c r="AA76" i="25"/>
  <c r="Y72" i="25"/>
  <c r="V72" i="25"/>
  <c r="G76" i="25"/>
  <c r="I72" i="25"/>
  <c r="U72" i="25"/>
  <c r="E72" i="25"/>
  <c r="S76" i="25"/>
  <c r="X76" i="25"/>
  <c r="H76" i="25"/>
  <c r="F72" i="25"/>
  <c r="Z72" i="25"/>
  <c r="Q72" i="25"/>
  <c r="Z84" i="25"/>
  <c r="X79" i="25"/>
  <c r="S79" i="25"/>
  <c r="W79" i="25"/>
  <c r="G79" i="25"/>
  <c r="P79" i="25"/>
  <c r="H79" i="25"/>
  <c r="F84" i="25"/>
  <c r="M84" i="25"/>
  <c r="J84" i="25"/>
  <c r="I84" i="25"/>
  <c r="G84" i="25"/>
  <c r="H84" i="25"/>
  <c r="AA84" i="25"/>
  <c r="S84" i="25"/>
  <c r="U84" i="25"/>
  <c r="W84" i="25"/>
  <c r="Y84" i="25"/>
  <c r="V84" i="25"/>
  <c r="P84" i="25"/>
  <c r="K84" i="25"/>
  <c r="L84" i="25"/>
  <c r="X84" i="25"/>
  <c r="O5" i="20"/>
  <c r="W5" i="20"/>
  <c r="P12" i="20"/>
  <c r="P4" i="20" s="1"/>
  <c r="T12" i="20"/>
  <c r="T4" i="20" s="1"/>
  <c r="X12" i="20"/>
  <c r="X4" i="20" s="1"/>
  <c r="Q4" i="20"/>
  <c r="U4" i="20"/>
  <c r="Y4" i="20"/>
  <c r="N5" i="20"/>
  <c r="N4" i="20" s="1"/>
  <c r="R5" i="20"/>
  <c r="R4" i="20" s="1"/>
  <c r="V5" i="20"/>
  <c r="V4" i="20" s="1"/>
  <c r="Z5" i="20"/>
  <c r="Z4" i="20" s="1"/>
  <c r="O12" i="20"/>
  <c r="S12" i="20"/>
  <c r="S4" i="20" s="1"/>
  <c r="W12" i="20"/>
  <c r="AA12" i="20"/>
  <c r="AA4" i="20" s="1"/>
  <c r="AA72" i="25" l="1"/>
  <c r="K72" i="25"/>
  <c r="S72" i="25"/>
  <c r="G72" i="25"/>
  <c r="W72" i="25"/>
  <c r="P72" i="25"/>
  <c r="H72" i="25"/>
  <c r="X72" i="25"/>
  <c r="W4" i="20"/>
  <c r="G83" i="20"/>
  <c r="O4" i="20"/>
  <c r="I83" i="20"/>
  <c r="H83" i="20"/>
  <c r="E83" i="20"/>
  <c r="F83" i="20"/>
  <c r="J86" i="20" l="1"/>
  <c r="J83" i="20"/>
  <c r="K86" i="20"/>
  <c r="K83" i="20"/>
  <c r="I86" i="20"/>
  <c r="H86" i="20"/>
  <c r="G86" i="20"/>
  <c r="F86" i="20"/>
  <c r="E86" i="20"/>
  <c r="AA54" i="20"/>
  <c r="AA58" i="20"/>
  <c r="AA90" i="20"/>
  <c r="AA61" i="20"/>
  <c r="J79" i="20" l="1"/>
  <c r="G79" i="20"/>
  <c r="E79" i="20"/>
  <c r="I79" i="20"/>
  <c r="K79" i="20"/>
  <c r="H79" i="20"/>
  <c r="F79" i="20"/>
  <c r="AA59" i="20"/>
  <c r="AA63" i="20"/>
  <c r="AA65" i="20"/>
  <c r="AA29" i="20"/>
  <c r="AA30" i="20"/>
  <c r="AA51" i="20" l="1"/>
  <c r="AA55" i="20"/>
  <c r="AA52" i="20"/>
  <c r="AA50" i="20"/>
  <c r="AA23" i="20"/>
  <c r="AA57" i="20"/>
  <c r="AA56" i="20" s="1"/>
  <c r="AA53" i="20"/>
  <c r="Z58" i="20"/>
  <c r="Y58" i="20"/>
  <c r="X58" i="20"/>
  <c r="W58" i="20"/>
  <c r="V58" i="20"/>
  <c r="U58" i="20"/>
  <c r="T58" i="20"/>
  <c r="S58" i="20"/>
  <c r="R58" i="20"/>
  <c r="Q58" i="20"/>
  <c r="P58" i="20"/>
  <c r="O58" i="20"/>
  <c r="N58" i="20"/>
  <c r="Z54" i="20"/>
  <c r="Y54" i="20"/>
  <c r="X54" i="20"/>
  <c r="W54" i="20"/>
  <c r="V54" i="20"/>
  <c r="U54" i="20"/>
  <c r="T54" i="20"/>
  <c r="S54" i="20"/>
  <c r="R54" i="20"/>
  <c r="Q54" i="20"/>
  <c r="P54" i="20"/>
  <c r="O54" i="20"/>
  <c r="N54" i="20"/>
  <c r="Z90" i="20"/>
  <c r="Y90" i="20"/>
  <c r="X90" i="20"/>
  <c r="W90" i="20"/>
  <c r="V90" i="20"/>
  <c r="U90" i="20"/>
  <c r="T90" i="20"/>
  <c r="S90" i="20"/>
  <c r="R90" i="20"/>
  <c r="Q90" i="20"/>
  <c r="P90" i="20"/>
  <c r="O90" i="20"/>
  <c r="N90" i="20"/>
  <c r="M90" i="20"/>
  <c r="AA49" i="20" l="1"/>
  <c r="AA48" i="20" s="1"/>
  <c r="AA67" i="20" s="1"/>
  <c r="AA25" i="20"/>
  <c r="AA83" i="20"/>
  <c r="AA84" i="20" l="1"/>
  <c r="AA69" i="20"/>
  <c r="AA86" i="20"/>
  <c r="AA79" i="20" l="1"/>
  <c r="AA87" i="20"/>
  <c r="AA80" i="20" l="1"/>
  <c r="AB91" i="20" s="1"/>
  <c r="K29" i="20" l="1"/>
  <c r="J29" i="20"/>
  <c r="I29" i="20"/>
  <c r="H29" i="20"/>
  <c r="G29" i="20"/>
  <c r="F29" i="20"/>
  <c r="E84" i="20" l="1"/>
  <c r="L29" i="20"/>
  <c r="M29" i="20"/>
  <c r="N29" i="20"/>
  <c r="O29" i="20"/>
  <c r="P29" i="20"/>
  <c r="Q29" i="20"/>
  <c r="R29" i="20"/>
  <c r="S29" i="20"/>
  <c r="T29" i="20"/>
  <c r="U29" i="20"/>
  <c r="V29" i="20"/>
  <c r="W29" i="20"/>
  <c r="X29" i="20"/>
  <c r="Y29" i="20"/>
  <c r="R30" i="20"/>
  <c r="S30" i="20"/>
  <c r="T30" i="20"/>
  <c r="U30" i="20"/>
  <c r="V30" i="20"/>
  <c r="W30" i="20"/>
  <c r="X30" i="20"/>
  <c r="Y30" i="20"/>
  <c r="M50" i="20" l="1"/>
  <c r="M52" i="20"/>
  <c r="M51" i="20"/>
  <c r="M55" i="20"/>
  <c r="L50" i="20"/>
  <c r="L52" i="20"/>
  <c r="L51" i="20"/>
  <c r="L55" i="20"/>
  <c r="E87" i="20"/>
  <c r="Z29" i="20"/>
  <c r="Z30" i="20"/>
  <c r="E80" i="20" l="1"/>
  <c r="L49" i="20"/>
  <c r="L48" i="20" s="1"/>
  <c r="L67" i="20" s="1"/>
  <c r="M49" i="20"/>
  <c r="M48" i="20" s="1"/>
  <c r="M67" i="20" s="1"/>
  <c r="I84" i="20"/>
  <c r="F87" i="20"/>
  <c r="F84" i="20"/>
  <c r="J84" i="20"/>
  <c r="G84" i="20"/>
  <c r="I87" i="20"/>
  <c r="K84" i="20"/>
  <c r="H84" i="20"/>
  <c r="P65" i="20"/>
  <c r="P61" i="20"/>
  <c r="O61" i="20"/>
  <c r="N61" i="20"/>
  <c r="V52" i="20"/>
  <c r="V55" i="20"/>
  <c r="I80" i="20" l="1"/>
  <c r="M69" i="20"/>
  <c r="L69" i="20"/>
  <c r="F80" i="20"/>
  <c r="F91" i="20" s="1"/>
  <c r="H87" i="20"/>
  <c r="K87" i="20"/>
  <c r="J87" i="20"/>
  <c r="G87" i="20"/>
  <c r="P57" i="20"/>
  <c r="P56" i="20" s="1"/>
  <c r="Q59" i="20"/>
  <c r="S57" i="20"/>
  <c r="S56" i="20" s="1"/>
  <c r="T57" i="20"/>
  <c r="T56" i="20" s="1"/>
  <c r="U59" i="20"/>
  <c r="W59" i="20"/>
  <c r="O55" i="20"/>
  <c r="S55" i="20"/>
  <c r="Z55" i="20"/>
  <c r="Q51" i="20"/>
  <c r="U51" i="20"/>
  <c r="Y51" i="20"/>
  <c r="N52" i="20"/>
  <c r="R52" i="20"/>
  <c r="Y52" i="20"/>
  <c r="N63" i="20"/>
  <c r="O63" i="20"/>
  <c r="R65" i="20"/>
  <c r="S65" i="20"/>
  <c r="T65" i="20"/>
  <c r="U65" i="20"/>
  <c r="O59" i="20"/>
  <c r="R59" i="20"/>
  <c r="T59" i="20"/>
  <c r="V59" i="20"/>
  <c r="X59" i="20"/>
  <c r="Y57" i="20"/>
  <c r="Y56" i="20" s="1"/>
  <c r="Z59" i="20"/>
  <c r="P55" i="20"/>
  <c r="T55" i="20"/>
  <c r="W55" i="20"/>
  <c r="O52" i="20"/>
  <c r="S52" i="20"/>
  <c r="Z52" i="20"/>
  <c r="N59" i="20"/>
  <c r="O65" i="20"/>
  <c r="V65" i="20"/>
  <c r="W65" i="20"/>
  <c r="Z65" i="20"/>
  <c r="P59" i="20"/>
  <c r="Q57" i="20"/>
  <c r="Q56" i="20" s="1"/>
  <c r="S59" i="20"/>
  <c r="U57" i="20"/>
  <c r="U56" i="20" s="1"/>
  <c r="W57" i="20"/>
  <c r="W56" i="20" s="1"/>
  <c r="Q55" i="20"/>
  <c r="U55" i="20"/>
  <c r="X55" i="20"/>
  <c r="P52" i="20"/>
  <c r="T52" i="20"/>
  <c r="W52" i="20"/>
  <c r="P63" i="20"/>
  <c r="Q65" i="20"/>
  <c r="Y65" i="20"/>
  <c r="N57" i="20"/>
  <c r="N56" i="20" s="1"/>
  <c r="O57" i="20"/>
  <c r="O56" i="20" s="1"/>
  <c r="R57" i="20"/>
  <c r="R56" i="20" s="1"/>
  <c r="V57" i="20"/>
  <c r="V56" i="20" s="1"/>
  <c r="X57" i="20"/>
  <c r="X56" i="20" s="1"/>
  <c r="Y59" i="20"/>
  <c r="Z57" i="20"/>
  <c r="Z56" i="20" s="1"/>
  <c r="N55" i="20"/>
  <c r="R55" i="20"/>
  <c r="Y55" i="20"/>
  <c r="P51" i="20"/>
  <c r="T51" i="20"/>
  <c r="X51" i="20"/>
  <c r="Q52" i="20"/>
  <c r="U52" i="20"/>
  <c r="X52" i="20"/>
  <c r="N65" i="20"/>
  <c r="X65" i="20"/>
  <c r="K80" i="20" l="1"/>
  <c r="J80" i="20"/>
  <c r="H80" i="20"/>
  <c r="I91" i="20" s="1"/>
  <c r="G80" i="20"/>
  <c r="P50" i="20"/>
  <c r="V63" i="20"/>
  <c r="V61" i="20"/>
  <c r="U63" i="20"/>
  <c r="U61" i="20"/>
  <c r="T63" i="20"/>
  <c r="T61" i="20"/>
  <c r="S63" i="20"/>
  <c r="S61" i="20"/>
  <c r="X63" i="20"/>
  <c r="X61" i="20"/>
  <c r="R63" i="20"/>
  <c r="R61" i="20"/>
  <c r="W63" i="20"/>
  <c r="W61" i="20"/>
  <c r="Z63" i="20"/>
  <c r="Z61" i="20"/>
  <c r="Q63" i="20"/>
  <c r="Q61" i="20"/>
  <c r="Y63" i="20"/>
  <c r="Y61" i="20"/>
  <c r="P23" i="20"/>
  <c r="P83" i="20" s="1"/>
  <c r="V23" i="20"/>
  <c r="P53" i="20"/>
  <c r="W51" i="20"/>
  <c r="O51" i="20"/>
  <c r="Q23" i="20"/>
  <c r="M83" i="20"/>
  <c r="V51" i="20"/>
  <c r="N51" i="20"/>
  <c r="Y23" i="20"/>
  <c r="S23" i="20"/>
  <c r="Z23" i="20"/>
  <c r="X23" i="20"/>
  <c r="R23" i="20"/>
  <c r="O23" i="20"/>
  <c r="O83" i="20" s="1"/>
  <c r="S51" i="20"/>
  <c r="W23" i="20"/>
  <c r="U23" i="20"/>
  <c r="Z51" i="20"/>
  <c r="R51" i="20"/>
  <c r="T23" i="20"/>
  <c r="K91" i="20" l="1"/>
  <c r="J91" i="20"/>
  <c r="H91" i="20"/>
  <c r="G91" i="20"/>
  <c r="L83" i="20"/>
  <c r="P49" i="20"/>
  <c r="P48" i="20" s="1"/>
  <c r="P67" i="20" s="1"/>
  <c r="T25" i="20"/>
  <c r="O25" i="20"/>
  <c r="Y25" i="20"/>
  <c r="W25" i="20"/>
  <c r="R25" i="20"/>
  <c r="V25" i="20"/>
  <c r="P25" i="20"/>
  <c r="X25" i="20"/>
  <c r="Q25" i="20"/>
  <c r="S25" i="20"/>
  <c r="Z25" i="20"/>
  <c r="U25" i="20"/>
  <c r="N23" i="20"/>
  <c r="N83" i="20" s="1"/>
  <c r="Y83" i="20"/>
  <c r="R83" i="20"/>
  <c r="Q83" i="20"/>
  <c r="X83" i="20"/>
  <c r="U83" i="20"/>
  <c r="Z83" i="20"/>
  <c r="V83" i="20"/>
  <c r="W83" i="20"/>
  <c r="S83" i="20"/>
  <c r="T83" i="20"/>
  <c r="U50" i="20"/>
  <c r="O50" i="20"/>
  <c r="Y50" i="20"/>
  <c r="Z50" i="20"/>
  <c r="Q50" i="20"/>
  <c r="W50" i="20"/>
  <c r="N50" i="20"/>
  <c r="R50" i="20"/>
  <c r="S50" i="20"/>
  <c r="V50" i="20"/>
  <c r="X86" i="20" l="1"/>
  <c r="S86" i="20"/>
  <c r="U86" i="20"/>
  <c r="T86" i="20"/>
  <c r="V86" i="20"/>
  <c r="W86" i="20"/>
  <c r="P84" i="20"/>
  <c r="L86" i="20"/>
  <c r="P69" i="20"/>
  <c r="P86" i="20"/>
  <c r="M86" i="20"/>
  <c r="O86" i="20"/>
  <c r="Z86" i="20"/>
  <c r="N25" i="20"/>
  <c r="R86" i="20"/>
  <c r="Y86" i="20"/>
  <c r="Q86" i="20"/>
  <c r="T50" i="20"/>
  <c r="T53" i="20"/>
  <c r="X50" i="20"/>
  <c r="X53" i="20"/>
  <c r="V53" i="20"/>
  <c r="V49" i="20" s="1"/>
  <c r="V48" i="20" s="1"/>
  <c r="V67" i="20" s="1"/>
  <c r="S53" i="20"/>
  <c r="S49" i="20" s="1"/>
  <c r="S48" i="20" s="1"/>
  <c r="S67" i="20" s="1"/>
  <c r="N53" i="20"/>
  <c r="N49" i="20" s="1"/>
  <c r="N48" i="20" s="1"/>
  <c r="N67" i="20" s="1"/>
  <c r="W53" i="20"/>
  <c r="W49" i="20" s="1"/>
  <c r="W48" i="20" s="1"/>
  <c r="W67" i="20" s="1"/>
  <c r="Q53" i="20"/>
  <c r="Q49" i="20" s="1"/>
  <c r="Q48" i="20" s="1"/>
  <c r="Q67" i="20" s="1"/>
  <c r="Z53" i="20"/>
  <c r="Z49" i="20" s="1"/>
  <c r="Z48" i="20" s="1"/>
  <c r="Z67" i="20" s="1"/>
  <c r="Y53" i="20"/>
  <c r="Y49" i="20" s="1"/>
  <c r="Y48" i="20" s="1"/>
  <c r="Y67" i="20" s="1"/>
  <c r="R53" i="20"/>
  <c r="R49" i="20" s="1"/>
  <c r="R48" i="20" s="1"/>
  <c r="R67" i="20" s="1"/>
  <c r="O53" i="20"/>
  <c r="O49" i="20" s="1"/>
  <c r="O48" i="20" s="1"/>
  <c r="O67" i="20" s="1"/>
  <c r="U53" i="20"/>
  <c r="U49" i="20" s="1"/>
  <c r="U48" i="20" s="1"/>
  <c r="U67" i="20" s="1"/>
  <c r="V79" i="20" l="1"/>
  <c r="P79" i="20"/>
  <c r="Q79" i="20"/>
  <c r="W79" i="20"/>
  <c r="L79" i="20"/>
  <c r="O79" i="20"/>
  <c r="Y79" i="20"/>
  <c r="R79" i="20"/>
  <c r="U79" i="20"/>
  <c r="Z79" i="20"/>
  <c r="M79" i="20"/>
  <c r="X79" i="20"/>
  <c r="S79" i="20"/>
  <c r="T79" i="20"/>
  <c r="P87" i="20"/>
  <c r="N69" i="20"/>
  <c r="O69" i="20"/>
  <c r="N86" i="20"/>
  <c r="X49" i="20"/>
  <c r="X48" i="20" s="1"/>
  <c r="X67" i="20" s="1"/>
  <c r="T49" i="20"/>
  <c r="T48" i="20" s="1"/>
  <c r="T67" i="20" s="1"/>
  <c r="R69" i="20"/>
  <c r="W69" i="20"/>
  <c r="V69" i="20"/>
  <c r="U69" i="20"/>
  <c r="Y69" i="20"/>
  <c r="Z69" i="20"/>
  <c r="Q69" i="20"/>
  <c r="S69" i="20"/>
  <c r="U84" i="20"/>
  <c r="Y84" i="20"/>
  <c r="N84" i="20"/>
  <c r="S84" i="20"/>
  <c r="Z84" i="20"/>
  <c r="R84" i="20"/>
  <c r="W84" i="20"/>
  <c r="V84" i="20"/>
  <c r="N79" i="20" l="1"/>
  <c r="P80" i="20"/>
  <c r="L84" i="20"/>
  <c r="X84" i="20"/>
  <c r="X69" i="20"/>
  <c r="T69" i="20"/>
  <c r="T84" i="20"/>
  <c r="O84" i="20"/>
  <c r="M84" i="20"/>
  <c r="Q84" i="20"/>
  <c r="Z87" i="20"/>
  <c r="Y87" i="20"/>
  <c r="N87" i="20"/>
  <c r="U87" i="20"/>
  <c r="Q87" i="20"/>
  <c r="S87" i="20"/>
  <c r="R87" i="20"/>
  <c r="V87" i="20"/>
  <c r="O87" i="20"/>
  <c r="M87" i="20"/>
  <c r="W87" i="20"/>
  <c r="Z80" i="20" l="1"/>
  <c r="AA91" i="20" s="1"/>
  <c r="S80" i="20"/>
  <c r="U80" i="20"/>
  <c r="M80" i="20"/>
  <c r="N80" i="20"/>
  <c r="W80" i="20"/>
  <c r="Y80" i="20"/>
  <c r="O80" i="20"/>
  <c r="P91" i="20" s="1"/>
  <c r="V80" i="20"/>
  <c r="R80" i="20"/>
  <c r="Q80" i="20"/>
  <c r="Q91" i="20" s="1"/>
  <c r="X87" i="20"/>
  <c r="L87" i="20"/>
  <c r="T87" i="20"/>
  <c r="Z91" i="20" l="1"/>
  <c r="T80" i="20"/>
  <c r="T91" i="20" s="1"/>
  <c r="O91" i="20"/>
  <c r="R91" i="20"/>
  <c r="S91" i="20"/>
  <c r="W91" i="20"/>
  <c r="N91" i="20"/>
  <c r="V91" i="20"/>
  <c r="X80" i="20"/>
  <c r="L80" i="20"/>
  <c r="L91" i="20" s="1"/>
  <c r="U91" i="20" l="1"/>
  <c r="M91" i="20"/>
  <c r="X91" i="20"/>
  <c r="Y91" i="2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4" refreshedVersion="4" background="1" refreshOnLoad="1" saveData="1">
    <webPr sourceData="1" parsePre="1" consecutive="1" xl2000="1" url="http://indicadoreseconomicos.bccr.fi.cr/indicadoreseconomicos/Cuadros/frmVerCatCuadro.aspx?CodCuadro=250&amp;Idioma=1&amp;FecInicial=1983/12/31&amp;FecFinal=2011/12/31&amp;Exportar=True&amp;Excel=True"/>
  </connection>
</connections>
</file>

<file path=xl/sharedStrings.xml><?xml version="1.0" encoding="utf-8"?>
<sst xmlns="http://schemas.openxmlformats.org/spreadsheetml/2006/main" count="2406" uniqueCount="124">
  <si>
    <t>Output gap:</t>
  </si>
  <si>
    <t>Structural price:</t>
  </si>
  <si>
    <t>Balance:</t>
  </si>
  <si>
    <t>ARGENTINA - CENTRAL GOVERNMENT + SS</t>
  </si>
  <si>
    <t>Billons of Argentinian Pesos</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</si>
  <si>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</si>
  <si>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</si>
  <si>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</si>
  <si>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</si>
  <si>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</si>
  <si>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</si>
  <si>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</si>
  <si>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</si>
  <si>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</si>
  <si>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</si>
  <si>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</si>
  <si>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</si>
  <si>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</si>
  <si>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</si>
  <si>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</si>
  <si>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</si>
  <si>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</si>
  <si>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</si>
  <si>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</si>
  <si>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</si>
  <si>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</si>
  <si>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</si>
  <si>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</si>
  <si>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</si>
  <si>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</si>
  <si>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Elast</t>
  </si>
  <si>
    <t>Observed</t>
  </si>
  <si>
    <t>Current Revenues</t>
  </si>
  <si>
    <t>Taxes</t>
  </si>
  <si>
    <t>CIT</t>
  </si>
  <si>
    <t>PIT</t>
  </si>
  <si>
    <t>Indirect Taxes</t>
  </si>
  <si>
    <t>Others</t>
  </si>
  <si>
    <t>NNRR</t>
  </si>
  <si>
    <t>Social Contributions</t>
  </si>
  <si>
    <t>Non-taxes</t>
  </si>
  <si>
    <t>Non-NNRR</t>
  </si>
  <si>
    <t>Capital Revenues</t>
  </si>
  <si>
    <t>Current Expenditure</t>
  </si>
  <si>
    <t>of which: Interest</t>
  </si>
  <si>
    <t>Capital Expenditure</t>
  </si>
  <si>
    <t>Primary Balance</t>
  </si>
  <si>
    <t>Fiscal Balance</t>
  </si>
  <si>
    <t>Nominal GDP</t>
  </si>
  <si>
    <t>Real GDP</t>
  </si>
  <si>
    <t>Nominal GDP Potencial - FT</t>
  </si>
  <si>
    <t>Nominal GDP Potencial - RT</t>
  </si>
  <si>
    <t>Output gap - FT</t>
  </si>
  <si>
    <t>Output gap - RT</t>
  </si>
  <si>
    <t>Adjusted</t>
  </si>
  <si>
    <t>Non-mining</t>
  </si>
  <si>
    <t>As % of GDP</t>
  </si>
  <si>
    <t>BALANCE</t>
  </si>
  <si>
    <t>Final</t>
  </si>
  <si>
    <t>IMPULSE</t>
  </si>
  <si>
    <t>Change in Output gap</t>
  </si>
  <si>
    <t>Fiscal Impulse GG</t>
  </si>
  <si>
    <t>BARBADOS - CENTRAL GOVERNMENT</t>
  </si>
  <si>
    <t>Billons of Barbados Dollars</t>
  </si>
  <si>
    <t>BOLIVIA - GENERAL GOVERNMENT</t>
  </si>
  <si>
    <t>Millons of bolivianos</t>
  </si>
  <si>
    <t>FINAL</t>
  </si>
  <si>
    <t>Primary Balance (non NNRR)</t>
  </si>
  <si>
    <t>Fiscal Balance (non NNRR)</t>
  </si>
  <si>
    <t/>
  </si>
  <si>
    <t>Commodity Price Index (CPI)</t>
  </si>
  <si>
    <t>Structural CPI</t>
  </si>
  <si>
    <t>None</t>
  </si>
  <si>
    <t>MA15</t>
  </si>
  <si>
    <t>FL5</t>
  </si>
  <si>
    <t>mix</t>
  </si>
  <si>
    <t>VAT</t>
  </si>
  <si>
    <t>Primary Balance (non mining)</t>
  </si>
  <si>
    <t>Fiscal Balance (non mining)</t>
  </si>
  <si>
    <t>Fiscal Impulse</t>
  </si>
  <si>
    <t>BRAZIL - CENTRAL GOVERNMENT</t>
  </si>
  <si>
    <t>R$ millons</t>
  </si>
  <si>
    <t>CHILE - GENERAL GOVERNMENT</t>
  </si>
  <si>
    <t>Millons of Pesos</t>
  </si>
  <si>
    <t>COLOMBIA - CENTRAL GOVERNMENT</t>
  </si>
  <si>
    <t>Billons of Pesos</t>
  </si>
  <si>
    <t>COSTA RICA - GENERAL GOVERNMENT</t>
  </si>
  <si>
    <t>Billons of Colons</t>
  </si>
  <si>
    <t>DOMINICAN REPUBLIC - CENTRAL GOVERNMENT</t>
  </si>
  <si>
    <t>Millons of Dom. Pesos</t>
  </si>
  <si>
    <t>Rest of NFPS</t>
  </si>
  <si>
    <t>Primary Balance (NFPS)</t>
  </si>
  <si>
    <t>Fiscal Balance (NFPS)</t>
  </si>
  <si>
    <t>ECUADOR - CENTRAL GOVERNMENT</t>
  </si>
  <si>
    <t>Billons of US Dollars</t>
  </si>
  <si>
    <t>GUATEMALA - CENTRAL GOVERNMENT</t>
  </si>
  <si>
    <t>Millons of Quetzals</t>
  </si>
  <si>
    <t>GUYANA - CENTRAL GOVERNMENT</t>
  </si>
  <si>
    <t>Billons of Guyanese Dollars</t>
  </si>
  <si>
    <t>Note: Revenues from grants have been excluded</t>
  </si>
  <si>
    <t>HONDURAS - CENTRAL GOVERNMENT</t>
  </si>
  <si>
    <t>Billons of Lempiras</t>
  </si>
  <si>
    <t>MEXICO - GENERAL GOVERNMENT</t>
  </si>
  <si>
    <t>PANAMA - CENTRAL GOVERNMENT</t>
  </si>
  <si>
    <t>Billons of Dollars</t>
  </si>
  <si>
    <t>PARAGUAY - CENTRAL GOVERNMENT + SS</t>
  </si>
  <si>
    <t>Billons of Paraguayan Guarani</t>
  </si>
  <si>
    <t>PERU - GENERAL GOVERNMENT</t>
  </si>
  <si>
    <t>Billons of Nuevos Soles</t>
  </si>
  <si>
    <t>EL SALVADOR - GENERAL GOVERNMENT</t>
  </si>
  <si>
    <t>T&amp;T - CENTRAL GOVERNMENT</t>
  </si>
  <si>
    <t>Billons of TT$</t>
  </si>
  <si>
    <t>URUGUAY - CENTRAL GOVERNMENT + SS</t>
  </si>
  <si>
    <t>Billons of Uruguayan Pesos</t>
  </si>
  <si>
    <t>VENEZUELA - CENTRAL GOVERNMENT</t>
  </si>
  <si>
    <t>Billons of Bolivares Fuertes</t>
  </si>
  <si>
    <t>Final time</t>
  </si>
  <si>
    <t>Real time</t>
  </si>
  <si>
    <t>Non resource</t>
  </si>
  <si>
    <t>Historical average - 15y</t>
  </si>
  <si>
    <t>Forward looking - 5y</t>
  </si>
  <si>
    <t xml:space="preserve">Mix 12y + 4y </t>
  </si>
  <si>
    <t>Average Sceneario</t>
  </si>
  <si>
    <t>Overall Balance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</si>
</sst>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2">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 ##0"/>
    <numFmt numFmtId="167" formatCode="0.000_)"/>
    <numFmt numFmtId="168" formatCode="_-* #,##0\ _p_t_a_-;\-* #,##0\ _p_t_a_-;_-* &quot;-&quot;\ _p_t_a_-;_-@_-"/>
    <numFmt numFmtId="169" formatCode="_-* #,##0.00\ _P_t_s_-;\-* #,##0.00\ _P_t_s_-;_-* &quot;-&quot;??\ _P_t_s_-;_-@_-"/>
    <numFmt numFmtId="170" formatCode="General_)"/>
    <numFmt numFmtId="171" formatCode="m\o\n\th\ d\,\ \y\y\y\y"/>
    <numFmt numFmtId="172" formatCode="_([$€]* #,##0.00_);_([$€]* \(#,##0.00\);_([$€]* &quot;-&quot;??_);_(@_)"/>
    <numFmt numFmtId="173" formatCode="_-* #,##0.00\ [$€]_-;\-* #,##0.00\ [$€]_-;_-* &quot;-&quot;??\ [$€]_-;_-@_-"/>
    <numFmt numFmtId="174" formatCode="_ [$€-2]\ * #,##0.00_ ;_ [$€-2]\ * \-#,##0.00_ ;_ [$€-2]\ * &quot;-&quot;??_ "/>
    <numFmt numFmtId="175" formatCode="#,##0."/>
    <numFmt numFmtId="176" formatCode="#.00"/>
    <numFmt numFmtId="177" formatCode="#."/>
    <numFmt numFmtId="178" formatCode="_-* #,##0_-;\-* #,##0_-;_-* &quot;-&quot;_-;_-@_-"/>
    <numFmt numFmtId="179" formatCode="_-* #,##0.00\ _€_-;\-* #,##0.00\ _€_-;_-* &quot;-&quot;??\ _€_-;_-@_-"/>
    <numFmt numFmtId="180" formatCode="[$-C0A]dddd\,\ dd&quot; de &quot;mmmm&quot; de &quot;yyyy"/>
    <numFmt numFmtId="181" formatCode="_-* #,##0\ _€_-;\-* #,##0\ _€_-;_-* &quot;-&quot;??\ _€_-;_-@_-"/>
    <numFmt numFmtId="182" formatCode="_-* #,##0.0000\ _€_-;\-* #,##0.0000\ _€_-;_-* &quot;-&quot;??\ _€_-;_-@_-"/>
    <numFmt numFmtId="183" formatCode="#,##0.00000"/>
    <numFmt numFmtId="184" formatCode="_-&quot;$&quot;* #,##0.00_-;\-&quot;$&quot;* #,##0.00_-;_-&quot;$&quot;* &quot;-&quot;??_-;_-@_-"/>
    <numFmt numFmtId="185" formatCode="_-* #,##0.00_-;\-* #,##0.00_-;_-* &quot;-&quot;??_-;_-@_-"/>
    <numFmt numFmtId="186" formatCode="0.0%"/>
    <numFmt numFmtId="187" formatCode="#,##0.0\ _);[Red]\(#,##0.0\)"/>
    <numFmt numFmtId="188" formatCode="#,##0_ ;\-#,##0\ "/>
    <numFmt numFmtId="189" formatCode="&quot;$b&quot;\ #,##0;[Red]&quot;$b&quot;\ \-#,##0"/>
    <numFmt numFmtId="190" formatCode="_ * #,##0.00_ ;_ * \-#,##0.00_ ;_ * &quot;-&quot;??_ ;_ @_ "/>
    <numFmt numFmtId="191" formatCode="&quot;$b&quot;\ #,##0;&quot;$b&quot;\ \-#,##0"/>
    <numFmt numFmtId="192" formatCode="%#.00"/>
    <numFmt numFmtId="193" formatCode="0.000"/>
    <numFmt numFmtId="194" formatCode="0.00_)"/>
    <numFmt numFmtId="195" formatCode="_(* #,##0\ &quot;pta&quot;_);_(* \(#,##0\ &quot;pta&quot;\);_(* &quot;-&quot;??\ &quot;pta&quot;_);_(@_)"/>
    <numFmt numFmtId="196" formatCode="_-* #,##0.00\ _p_t_a_-;\-* #,##0.00\ _p_t_a_-;_-* &quot;-&quot;??\ _p_t_a_-;_-@_-"/>
    <numFmt numFmtId="197" formatCode="&quot;   &quot;@"/>
    <numFmt numFmtId="198" formatCode="&quot;      &quot;@"/>
    <numFmt numFmtId="199" formatCode="&quot;         &quot;@"/>
    <numFmt numFmtId="200" formatCode="&quot;            &quot;@"/>
    <numFmt numFmtId="201" formatCode="[&gt;0.05]#,##0.0;[&lt;-0.05]\-#,##0.0;\-\-&quot; &quot;;"/>
    <numFmt numFmtId="202" formatCode="[&gt;0.5]#,##0;[&lt;-0.5]\-#,##0;\-\-&quot; &quot;;"/>
    <numFmt numFmtId="203" formatCode="[Black]#,##0.0;[Black]\-#,##0.0;;"/>
    <numFmt numFmtId="204" formatCode="_([$€-2]* #,##0.00_);_([$€-2]* \(#,##0.00\);_([$€-2]* &quot;-&quot;??_)"/>
    <numFmt numFmtId="205" formatCode="[$-C0A]d\-mmm\-yyyy;@"/>
    <numFmt numFmtId="206" formatCode="\$#,##0_);\(\$#,##0\)"/>
    <numFmt numFmtId="207" formatCode="mmmm\ d\,\ yyyy"/>
    <numFmt numFmtId="208" formatCode="_-[$€-2]* #,##0.00_-;\-[$€-2]* #,##0.00_-;_-[$€-2]* &quot;-&quot;??_-"/>
    <numFmt numFmtId="209" formatCode="d\-mmmm\-yyyy"/>
    <numFmt numFmtId="210" formatCode="_-* #,##0.00000\ _€_-;\-* #,##0.00000\ _€_-;_-* &quot;-&quot;??\ _€_-;_-@_-"/>
    <numFmt numFmtId="211" formatCode="#,##0.0_);\(#,##0.0\)"/>
    <numFmt numFmtId="212" formatCode="#,##0.00\ &quot;pta&quot;;\-#,##0.00\ &quot;pta&quot;"/>
    <numFmt numFmtId="213" formatCode="#,##0\ &quot;pta&quot;;\-#,##0\ &quot;pta&quot;"/>
    <numFmt numFmtId="214" formatCode="_-* #,##0.00_-;_-* #,##0.00\-;_-* &quot;-&quot;??_-;_-@_-"/>
    <numFmt numFmtId="215" formatCode="#,##0.000"/>
    <numFmt numFmtId="216" formatCode="_(* #,##0.0_);_(* \(#,##0.0\);_(* &quot;-&quot;??_);_(@_)"/>
    <numFmt numFmtId="217" formatCode="_(* #,##0_);_(* \(#,##0\);_(* &quot;-&quot;??_);_(@_)"/>
    <numFmt numFmtId="218" formatCode="0.000000"/>
    <numFmt numFmtId="219" formatCode="#,##0.000;\-#,##0.000"/>
    <numFmt numFmtId="220" formatCode="&quot;$&quot;#,##0\ ;\(&quot;$&quot;#,##0\)"/>
    <numFmt numFmtId="221" formatCode="&quot;               &quot;@"/>
    <numFmt numFmtId="222" formatCode="_(* #,##0.00000_);_(* \(#,##0.00000\);_(* &quot;-&quot;??_);_(@_)"/>
    <numFmt numFmtId="223" formatCode="0.00000%"/>
    <numFmt numFmtId="224" formatCode="#.##000"/>
    <numFmt numFmtId="225" formatCode="d/m/yy\ h:mm\ \a\.m\./\p\.m\."/>
    <numFmt numFmtId="226" formatCode="_-* #,##0\ _$_-;\-* #,##0\ _$_-;_-* &quot;-&quot;\ _$_-;_-@_-"/>
    <numFmt numFmtId="227" formatCode="_-* #,##0\ &quot;$&quot;_-;\-* #,##0\ &quot;$&quot;_-;_-* &quot;-&quot;\ &quot;$&quot;_-;_-@_-"/>
    <numFmt numFmtId="228" formatCode="_-* #,##0.00\ &quot;$&quot;_-;\-* #,##0.00\ &quot;$&quot;_-;_-* &quot;-&quot;??\ &quot;$&quot;_-;_-@_-"/>
    <numFmt numFmtId="229" formatCode="_-* #,##0.0000\ _P_t_s_-;\-* #,##0.0000\ _P_t_s_-;_-* &quot;-&quot;\ _P_t_s_-;_-@_-"/>
    <numFmt numFmtId="230" formatCode="[Black][&gt;0.05]#,##0.0;[Black][&lt;-0.05]\-#,##0.0;;"/>
    <numFmt numFmtId="231" formatCode="[Black][&gt;0.5]#,##0;[Black][&lt;-0.5]\-#,##0;;"/>
    <numFmt numFmtId="232" formatCode="#,##0.000\ _P_t_s;\-#,##0.000\ _P_t_s"/>
    <numFmt numFmtId="233" formatCode="#,##0.0____"/>
    <numFmt numFmtId="234" formatCode="_-* #,##0.000\ _P_t_s_-;\-* #,##0.000\ _P_t_s_-;_-* &quot;-&quot;\ _P_t_s_-;_-@_-"/>
    <numFmt numFmtId="235" formatCode="_-* #,##0.00\ _P_t_a_-;\-* #,##0.00\ _P_t_a_-;_-* &quot;-&quot;??\ _P_t_a_-;_-@_-"/>
    <numFmt numFmtId="236" formatCode="\$#,##0.00\ ;\(\$#,##0.00\)"/>
    <numFmt numFmtId="237" formatCode="_-* #,##0\ _P_t_a_-;\-* #,##0\ _P_t_a_-;_-* &quot;-&quot;\ _P_t_a_-;_-@_-"/>
    <numFmt numFmtId="238" formatCode="_ * #,##0_ ;_ * \-#,##0_ ;_ * &quot;-&quot;_ ;_ @_ "/>
    <numFmt numFmtId="239" formatCode="_(&quot;B/.&quot;\ * #,##0.00_);_(&quot;B/.&quot;\ * \(#,##0.00\);_(&quot;B/.&quot;\ * &quot;-&quot;??_);_(@_)"/>
    <numFmt numFmtId="240" formatCode="_-* #,##0.00\ _$_-;\-* #,##0.00\ _$_-;_-* &quot;-&quot;??\ _$_-;_-@_-"/>
  </numFmts>
  <fonts count="16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theme="10"/>
      <name val="Arial"/>
      <family val="2"/>
    </font>
    <font>
      <b/>
      <sz val="18"/>
      <color theme="3"/>
      <name val="Cambria"/>
      <family val="2"/>
      <scheme val="major"/>
    </font>
    <font>
      <b/>
      <sz val="11"/>
      <color theme="1"/>
      <name val="Calibri"/>
      <family val="2"/>
      <scheme val="minor"/>
    </font>
    <font>
      <sz val="11"/>
      <color theme="0"/>
      <name val="Calibri"/>
      <family val="2"/>
      <scheme val="minor"/>
    </font>
    <font>
      <sz val="11"/>
      <color theme="5" tint="0.39997558519241921"/>
      <name val="Arial"/>
      <family val="2"/>
    </font>
    <font>
      <sz val="11"/>
      <name val="Arial"/>
      <family val="2"/>
    </font>
    <font>
      <i/>
      <sz val="11"/>
      <color theme="9" tint="-0.249977111117893"/>
      <name val="Arial"/>
      <family val="2"/>
    </font>
    <font>
      <b/>
      <sz val="11"/>
      <color theme="5" tint="-0.499984740745262"/>
      <name val="Arial"/>
      <family val="2"/>
    </font>
    <font>
      <b/>
      <sz val="11"/>
      <name val="Arial"/>
      <family val="2"/>
    </font>
    <font>
      <b/>
      <sz val="11"/>
      <color theme="5" tint="0.39997558519241921"/>
      <name val="Arial"/>
      <family val="2"/>
    </font>
    <font>
      <i/>
      <sz val="11"/>
      <color rgb="FFFF0000"/>
      <name val="Arial"/>
      <family val="2"/>
    </font>
    <font>
      <i/>
      <sz val="11"/>
      <name val="Arial"/>
      <family val="2"/>
    </font>
    <font>
      <sz val="10"/>
      <name val="Times New Roman"/>
      <family val="1"/>
    </font>
    <font>
      <sz val="11"/>
      <color theme="5" tint="-0.499984740745262"/>
      <name val="Arial"/>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name val="Tms Rmn"/>
    </font>
    <font>
      <sz val="8"/>
      <name val="Arial"/>
      <family val="2"/>
    </font>
    <font>
      <b/>
      <u/>
      <sz val="8"/>
      <name val="Tms Rmn"/>
    </font>
    <font>
      <sz val="8"/>
      <name val="Tms Rmn"/>
    </font>
    <font>
      <sz val="1"/>
      <color indexed="8"/>
      <name val="Courier"/>
      <family val="3"/>
    </font>
    <font>
      <b/>
      <sz val="11"/>
      <color indexed="56"/>
      <name val="Calibri"/>
      <family val="2"/>
    </font>
    <font>
      <sz val="11"/>
      <color indexed="62"/>
      <name val="Calibri"/>
      <family val="2"/>
    </font>
    <font>
      <sz val="10"/>
      <name val="Courier"/>
      <family val="3"/>
    </font>
    <font>
      <i/>
      <sz val="11"/>
      <color indexed="23"/>
      <name val="Calibri"/>
      <family val="2"/>
    </font>
    <font>
      <u/>
      <sz val="7.5"/>
      <color indexed="36"/>
      <name val="Arial"/>
      <family val="2"/>
    </font>
    <font>
      <b/>
      <sz val="15"/>
      <color indexed="56"/>
      <name val="Calibri"/>
      <family val="2"/>
    </font>
    <font>
      <b/>
      <sz val="13"/>
      <color indexed="56"/>
      <name val="Calibri"/>
      <family val="2"/>
    </font>
    <font>
      <b/>
      <sz val="1"/>
      <color indexed="8"/>
      <name val="Courier"/>
      <family val="3"/>
    </font>
    <font>
      <u/>
      <sz val="7.5"/>
      <color indexed="12"/>
      <name val="Arial"/>
      <family val="2"/>
    </font>
    <font>
      <sz val="9"/>
      <name val="Century Gothic"/>
      <family val="2"/>
    </font>
    <font>
      <sz val="11"/>
      <color theme="1"/>
      <name val="Trebuchet MS"/>
      <family val="2"/>
    </font>
    <font>
      <sz val="8"/>
      <name val="Tahoma"/>
      <family val="2"/>
    </font>
    <font>
      <sz val="11"/>
      <color indexed="60"/>
      <name val="Calibri"/>
      <family val="2"/>
    </font>
    <font>
      <b/>
      <sz val="20"/>
      <name val="TimesNewRomanPS"/>
    </font>
    <font>
      <sz val="10"/>
      <name val="Arial MT"/>
    </font>
    <font>
      <sz val="12"/>
      <name val="Arial"/>
      <family val="2"/>
    </font>
    <font>
      <sz val="12"/>
      <name val="Courier"/>
      <family val="3"/>
    </font>
    <font>
      <sz val="10"/>
      <color indexed="64"/>
      <name val="Arial"/>
      <family val="2"/>
    </font>
    <font>
      <b/>
      <i/>
      <sz val="8"/>
      <name val="Tms Rmn"/>
    </font>
    <font>
      <b/>
      <sz val="11"/>
      <color indexed="63"/>
      <name val="Calibri"/>
      <family val="2"/>
    </font>
    <font>
      <b/>
      <sz val="8"/>
      <name val="Tms Rmn"/>
    </font>
    <font>
      <sz val="11"/>
      <color indexed="10"/>
      <name val="Calibri"/>
      <family val="2"/>
    </font>
    <font>
      <b/>
      <sz val="18"/>
      <color indexed="56"/>
      <name val="Cambria"/>
      <family val="2"/>
    </font>
    <font>
      <b/>
      <sz val="9"/>
      <name val="Bookman"/>
      <family val="1"/>
    </font>
    <font>
      <b/>
      <sz val="11"/>
      <color indexed="8"/>
      <name val="Calibri"/>
      <family val="2"/>
    </font>
    <font>
      <b/>
      <sz val="12"/>
      <name val="Arial"/>
      <family val="2"/>
    </font>
    <font>
      <b/>
      <i/>
      <sz val="11"/>
      <name val="Arial"/>
      <family val="2"/>
    </font>
    <font>
      <b/>
      <sz val="13"/>
      <color theme="1"/>
      <name val="Calibri"/>
      <family val="2"/>
      <scheme val="minor"/>
    </font>
    <font>
      <sz val="13"/>
      <color theme="1"/>
      <name val="Calibri"/>
      <family val="2"/>
      <scheme val="minor"/>
    </font>
    <font>
      <b/>
      <sz val="11"/>
      <color theme="5"/>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2"/>
      <name val="Times New Roman"/>
      <family val="1"/>
    </font>
    <font>
      <sz val="10"/>
      <color indexed="8"/>
      <name val="Arial"/>
      <family val="2"/>
    </font>
    <font>
      <sz val="11"/>
      <color theme="5" tint="0.39997558519241921"/>
      <name val="Antique Olive"/>
      <family val="2"/>
    </font>
    <font>
      <i/>
      <sz val="11"/>
      <color theme="9" tint="-0.249977111117893"/>
      <name val="Antique Olive"/>
      <family val="2"/>
    </font>
    <font>
      <sz val="11"/>
      <color theme="1"/>
      <name val="Antique Olive"/>
      <family val="2"/>
    </font>
    <font>
      <b/>
      <sz val="11"/>
      <color theme="1"/>
      <name val="Antique Olive"/>
      <family val="2"/>
    </font>
    <font>
      <b/>
      <sz val="11"/>
      <color rgb="FFFF0000"/>
      <name val="Arial"/>
      <family val="2"/>
    </font>
    <font>
      <b/>
      <i/>
      <sz val="11"/>
      <color theme="5" tint="0.39997558519241921"/>
      <name val="Arial"/>
      <family val="2"/>
    </font>
    <font>
      <sz val="10"/>
      <name val="Tahoma"/>
      <family val="2"/>
    </font>
    <font>
      <b/>
      <sz val="8"/>
      <name val="Arial"/>
      <family val="2"/>
    </font>
    <font>
      <u/>
      <sz val="6"/>
      <color theme="10"/>
      <name val="Arial"/>
      <family val="2"/>
    </font>
    <font>
      <u/>
      <sz val="7"/>
      <color theme="10"/>
      <name val="Arial"/>
      <family val="2"/>
    </font>
    <font>
      <sz val="10"/>
      <name val="MS Sans Serif"/>
      <family val="2"/>
    </font>
    <font>
      <sz val="10"/>
      <name val="Arial"/>
      <family val="2"/>
    </font>
    <font>
      <sz val="11"/>
      <color indexed="8"/>
      <name val="Book Antiqua"/>
      <family val="2"/>
    </font>
    <font>
      <sz val="11"/>
      <color indexed="9"/>
      <name val="Book Antiqua"/>
      <family val="2"/>
    </font>
    <font>
      <sz val="11"/>
      <color indexed="17"/>
      <name val="Book Antiqua"/>
      <family val="2"/>
    </font>
    <font>
      <b/>
      <sz val="18"/>
      <name val="Arial"/>
      <family val="2"/>
    </font>
    <font>
      <b/>
      <sz val="11"/>
      <color indexed="52"/>
      <name val="Book Antiqua"/>
      <family val="2"/>
    </font>
    <font>
      <b/>
      <sz val="11"/>
      <color indexed="9"/>
      <name val="Book Antiqua"/>
      <family val="2"/>
    </font>
    <font>
      <sz val="11"/>
      <color indexed="52"/>
      <name val="Book Antiqua"/>
      <family val="2"/>
    </font>
    <font>
      <sz val="10"/>
      <color theme="1"/>
      <name val="Verdana"/>
      <family val="2"/>
    </font>
    <font>
      <b/>
      <sz val="8"/>
      <color indexed="22"/>
      <name val="Arial"/>
      <family val="2"/>
    </font>
    <font>
      <b/>
      <sz val="11"/>
      <color indexed="23"/>
      <name val="Book Antiqua"/>
      <family val="2"/>
    </font>
    <font>
      <b/>
      <sz val="11"/>
      <color indexed="62"/>
      <name val="Calibri"/>
      <family val="2"/>
    </font>
    <font>
      <sz val="11"/>
      <color indexed="62"/>
      <name val="Book Antiqua"/>
      <family val="2"/>
    </font>
    <font>
      <sz val="11"/>
      <name val="Times New Roman"/>
      <family val="1"/>
    </font>
    <font>
      <u/>
      <sz val="11"/>
      <color indexed="12"/>
      <name val="Calibri"/>
      <family val="2"/>
    </font>
    <font>
      <sz val="11"/>
      <color indexed="20"/>
      <name val="Book Antiqua"/>
      <family val="2"/>
    </font>
    <font>
      <sz val="11"/>
      <color indexed="8"/>
      <name val="Trebuchet MS"/>
      <family val="2"/>
    </font>
    <font>
      <sz val="11"/>
      <color indexed="8"/>
      <name val="Verdana"/>
      <family val="2"/>
    </font>
    <font>
      <sz val="11"/>
      <color indexed="60"/>
      <name val="Book Antiqua"/>
      <family val="2"/>
    </font>
    <font>
      <sz val="10"/>
      <name val="Verdana"/>
      <family val="2"/>
    </font>
    <font>
      <sz val="11"/>
      <color indexed="8"/>
      <name val="Calibri"/>
      <family val="2"/>
      <charset val="204"/>
    </font>
    <font>
      <b/>
      <sz val="10"/>
      <color indexed="22"/>
      <name val="Arial"/>
      <family val="2"/>
    </font>
    <font>
      <sz val="10"/>
      <color indexed="46"/>
      <name val="Arial"/>
      <family val="2"/>
    </font>
    <font>
      <sz val="10"/>
      <name val="CG Times"/>
      <family val="1"/>
    </font>
    <font>
      <u/>
      <sz val="8.8000000000000007"/>
      <color indexed="12"/>
      <name val="Arial"/>
      <family val="2"/>
    </font>
    <font>
      <u/>
      <sz val="7.5"/>
      <color theme="10"/>
      <name val="Arial"/>
      <family val="2"/>
    </font>
    <font>
      <b/>
      <sz val="7.5"/>
      <color theme="1"/>
      <name val="Swis721 Md BT"/>
      <family val="2"/>
    </font>
    <font>
      <vertAlign val="superscript"/>
      <sz val="6"/>
      <color theme="1"/>
      <name val="Swis721 Md BT"/>
      <family val="2"/>
    </font>
    <font>
      <sz val="7.5"/>
      <color theme="1"/>
      <name val="Swis721 Md BT"/>
      <family val="2"/>
    </font>
    <font>
      <b/>
      <sz val="11"/>
      <color theme="1"/>
      <name val="Swis721 Md BT"/>
      <family val="2"/>
    </font>
    <font>
      <b/>
      <sz val="7.5"/>
      <color theme="1"/>
      <name val="Arial"/>
      <family val="2"/>
    </font>
    <font>
      <b/>
      <sz val="18"/>
      <color theme="1"/>
      <name val="Arial"/>
      <family val="2"/>
    </font>
    <font>
      <sz val="14"/>
      <name val="Courier"/>
      <family val="3"/>
    </font>
    <font>
      <sz val="10"/>
      <color indexed="8"/>
      <name val="MS Sans Serif"/>
      <family val="2"/>
    </font>
    <font>
      <u/>
      <sz val="11"/>
      <color theme="10"/>
      <name val="Calibri"/>
      <family val="2"/>
      <scheme val="minor"/>
    </font>
    <font>
      <sz val="9"/>
      <name val="Times New Roman"/>
      <family val="1"/>
    </font>
    <font>
      <sz val="8"/>
      <color indexed="12"/>
      <name val="Helv"/>
    </font>
    <font>
      <sz val="10"/>
      <name val="Geneva"/>
    </font>
    <font>
      <sz val="12"/>
      <name val="Helv"/>
    </font>
    <font>
      <b/>
      <i/>
      <sz val="1"/>
      <color indexed="8"/>
      <name val="Courier"/>
      <family val="3"/>
    </font>
    <font>
      <i/>
      <sz val="1"/>
      <color indexed="8"/>
      <name val="Courier"/>
      <family val="3"/>
    </font>
    <font>
      <u/>
      <sz val="10"/>
      <color indexed="12"/>
      <name val="Arial"/>
      <family val="2"/>
    </font>
    <font>
      <u/>
      <sz val="10"/>
      <color indexed="20"/>
      <name val="Arial"/>
      <family val="2"/>
    </font>
    <font>
      <sz val="8"/>
      <color indexed="8"/>
      <name val="Helv"/>
    </font>
    <font>
      <sz val="12"/>
      <name val="Tms Rmn"/>
    </font>
    <font>
      <sz val="10"/>
      <color indexed="10"/>
      <name val="MS Sans Serif"/>
      <family val="2"/>
    </font>
    <font>
      <i/>
      <sz val="8"/>
      <name val="Tms Rmn"/>
    </font>
    <font>
      <sz val="8"/>
      <name val="Helv"/>
    </font>
    <font>
      <sz val="12"/>
      <color indexed="24"/>
      <name val="Modern"/>
      <family val="3"/>
      <charset val="255"/>
    </font>
    <font>
      <b/>
      <sz val="18"/>
      <color indexed="24"/>
      <name val="Modern"/>
      <family val="3"/>
      <charset val="255"/>
    </font>
    <font>
      <b/>
      <sz val="12"/>
      <color indexed="24"/>
      <name val="Modern"/>
      <family val="3"/>
      <charset val="255"/>
    </font>
    <font>
      <sz val="10"/>
      <name val="Verdana"/>
      <family val="2"/>
    </font>
    <font>
      <u/>
      <sz val="8.5"/>
      <color indexed="12"/>
      <name val="Arial"/>
      <family val="2"/>
    </font>
    <font>
      <u/>
      <sz val="11"/>
      <color theme="10"/>
      <name val="Calibri"/>
      <family val="2"/>
    </font>
    <font>
      <sz val="10"/>
      <name val="Arial"/>
      <family val="2"/>
    </font>
    <font>
      <i/>
      <sz val="11"/>
      <color theme="5" tint="0.39997558519241921"/>
      <name val="Arial"/>
      <family val="2"/>
    </font>
    <font>
      <i/>
      <sz val="11"/>
      <color theme="1"/>
      <name val="Calibri"/>
      <family val="2"/>
      <scheme val="minor"/>
    </font>
    <font>
      <i/>
      <sz val="11"/>
      <color theme="1"/>
      <name val="Arial"/>
      <family val="2"/>
    </font>
    <font>
      <sz val="10"/>
      <name val="Arial"/>
      <family val="2"/>
    </font>
  </fonts>
  <fills count="95">
    <fill>
      <patternFill patternType="none"/>
    </fill>
    <fill>
      <patternFill patternType="gray125"/>
    </fill>
    <fill>
      <patternFill patternType="solid">
        <fgColor rgb="FFFFFFCC"/>
      </patternFill>
    </fill>
    <fill>
      <patternFill patternType="solid">
        <fgColor theme="9" tint="0.59999389629810485"/>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2" tint="-0.499984740745262"/>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theme="0"/>
        <bgColor theme="4" tint="0.19998779259620961"/>
      </patternFill>
    </fill>
    <fill>
      <patternFill patternType="lightUp">
        <fgColor theme="0"/>
        <bgColor theme="5" tint="0.19998779259620961"/>
      </patternFill>
    </fill>
    <fill>
      <patternFill patternType="lightUp">
        <fgColor theme="0"/>
        <bgColor theme="6" tint="0.19998779259620961"/>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tint="0.39997558519241921"/>
        <bgColor theme="4" tint="0.39997558519241921"/>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tint="0.39997558519241921"/>
        <bgColor theme="5" tint="0.39997558519241921"/>
      </patternFill>
    </fill>
    <fill>
      <patternFill patternType="solid">
        <fgColor theme="6" tint="0.79998168889431442"/>
        <bgColor theme="6" tint="0.79998168889431442"/>
      </patternFill>
    </fill>
    <fill>
      <patternFill patternType="solid">
        <fgColor theme="6" tint="0.59999389629810485"/>
        <bgColor theme="6" tint="0.59999389629810485"/>
      </patternFill>
    </fill>
    <fill>
      <patternFill patternType="solid">
        <fgColor theme="6" tint="0.39997558519241921"/>
        <bgColor theme="6" tint="0.39997558519241921"/>
      </patternFill>
    </fill>
    <fill>
      <patternFill patternType="solid">
        <fgColor theme="7" tint="0.79998168889431442"/>
        <bgColor theme="7" tint="0.79998168889431442"/>
      </patternFill>
    </fill>
    <fill>
      <patternFill patternType="solid">
        <fgColor theme="7" tint="0.59999389629810485"/>
        <bgColor theme="7" tint="0.59999389629810485"/>
      </patternFill>
    </fill>
    <fill>
      <patternFill patternType="solid">
        <fgColor theme="7" tint="0.39997558519241921"/>
        <bgColor theme="7" tint="0.39997558519241921"/>
      </patternFill>
    </fill>
    <fill>
      <patternFill patternType="solid">
        <fgColor theme="8" tint="0.79998168889431442"/>
        <bgColor theme="8" tint="0.79998168889431442"/>
      </patternFill>
    </fill>
    <fill>
      <patternFill patternType="solid">
        <fgColor theme="8" tint="0.59999389629810485"/>
        <bgColor theme="8" tint="0.59999389629810485"/>
      </patternFill>
    </fill>
    <fill>
      <patternFill patternType="solid">
        <fgColor theme="8" tint="0.39997558519241921"/>
        <bgColor theme="8" tint="0.39997558519241921"/>
      </patternFill>
    </fill>
    <fill>
      <patternFill patternType="solid">
        <fgColor theme="9" tint="0.79998168889431442"/>
        <bgColor theme="9" tint="0.79998168889431442"/>
      </patternFill>
    </fill>
    <fill>
      <patternFill patternType="solid">
        <fgColor theme="9" tint="0.59999389629810485"/>
        <bgColor theme="9" tint="0.59999389629810485"/>
      </patternFill>
    </fill>
    <fill>
      <patternFill patternType="solid">
        <fgColor theme="9" tint="0.39997558519241921"/>
        <bgColor theme="9" tint="0.39997558519241921"/>
      </patternFill>
    </fill>
    <fill>
      <patternFill patternType="solid">
        <fgColor indexed="43"/>
      </patternFill>
    </fill>
    <fill>
      <patternFill patternType="solid">
        <fgColor indexed="26"/>
      </patternFill>
    </fill>
    <fill>
      <patternFill patternType="gray125">
        <fgColor indexed="8"/>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249977111117893"/>
        <bgColor indexed="64"/>
      </patternFill>
    </fill>
    <fill>
      <patternFill patternType="solid">
        <fgColor indexed="9"/>
      </patternFill>
    </fill>
    <fill>
      <patternFill patternType="solid">
        <fgColor indexed="51"/>
        <bgColor indexed="64"/>
      </patternFill>
    </fill>
    <fill>
      <patternFill patternType="solid">
        <fgColor indexed="54"/>
      </patternFill>
    </fill>
    <fill>
      <patternFill patternType="solid">
        <fgColor indexed="13"/>
        <bgColor indexed="64"/>
      </patternFill>
    </fill>
    <fill>
      <patternFill patternType="solid">
        <fgColor indexed="46"/>
        <bgColor indexed="64"/>
      </patternFill>
    </fill>
    <fill>
      <patternFill patternType="solid">
        <fgColor indexed="61"/>
        <bgColor indexed="64"/>
      </patternFill>
    </fill>
    <fill>
      <patternFill patternType="solid">
        <fgColor indexed="22"/>
        <bgColor indexed="64"/>
      </patternFill>
    </fill>
    <fill>
      <patternFill patternType="solid">
        <fgColor indexed="9"/>
        <bgColor indexed="64"/>
      </patternFill>
    </fill>
    <fill>
      <patternFill patternType="solid">
        <fgColor theme="0"/>
        <bgColor indexed="64"/>
      </patternFill>
    </fill>
  </fills>
  <borders count="35">
    <border>
      <left/>
      <right/>
      <top/>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double">
        <color indexed="8"/>
      </left>
      <right style="double">
        <color indexed="8"/>
      </right>
      <top style="double">
        <color indexed="8"/>
      </top>
      <bottom style="double">
        <color indexed="8"/>
      </bottom>
      <diagonal/>
    </border>
    <border>
      <left style="thin">
        <color indexed="64"/>
      </left>
      <right style="thin">
        <color indexed="64"/>
      </right>
      <top style="thin">
        <color indexed="64"/>
      </top>
      <bottom style="thin">
        <color indexed="64"/>
      </bottom>
      <diagonal/>
    </border>
    <border>
      <left style="thin">
        <color indexed="15"/>
      </left>
      <right style="thin">
        <color indexed="15"/>
      </right>
      <top style="thin">
        <color indexed="15"/>
      </top>
      <bottom style="thin">
        <color indexed="15"/>
      </bottom>
      <diagonal/>
    </border>
    <border>
      <left/>
      <right/>
      <top style="double">
        <color indexed="64"/>
      </top>
      <bottom/>
      <diagonal/>
    </border>
    <border>
      <left/>
      <right/>
      <top style="thin">
        <color indexed="64"/>
      </top>
      <bottom style="double">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s>
  <cellStyleXfs count="27644">
    <xf numFmtId="0" fontId="0" fillId="0" borderId="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31" fillId="0" borderId="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14" borderId="0" applyNumberFormat="0" applyBorder="0" applyAlignment="0" applyProtection="0"/>
    <xf numFmtId="0" fontId="33" fillId="17" borderId="0" applyNumberFormat="0" applyBorder="0" applyAlignment="0" applyProtection="0"/>
    <xf numFmtId="0" fontId="33" fillId="20"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4" fillId="21"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5"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34" fillId="28"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1" fillId="0" borderId="0" applyNumberFormat="0" applyFill="0" applyBorder="0" applyAlignment="0" applyProtection="0"/>
    <xf numFmtId="0" fontId="35" fillId="12"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7" fillId="29" borderId="3" applyNumberFormat="0" applyAlignment="0" applyProtection="0"/>
    <xf numFmtId="0" fontId="37" fillId="29" borderId="3" applyNumberFormat="0" applyAlignment="0" applyProtection="0"/>
    <xf numFmtId="0" fontId="37" fillId="29" borderId="3" applyNumberFormat="0" applyAlignment="0" applyProtection="0"/>
    <xf numFmtId="0" fontId="37" fillId="29" borderId="3" applyNumberFormat="0" applyAlignment="0" applyProtection="0"/>
    <xf numFmtId="0" fontId="37" fillId="29" borderId="3" applyNumberFormat="0" applyAlignment="0" applyProtection="0"/>
    <xf numFmtId="0" fontId="37" fillId="29" borderId="3" applyNumberFormat="0" applyAlignment="0" applyProtection="0"/>
    <xf numFmtId="0" fontId="37" fillId="29" borderId="3" applyNumberFormat="0" applyAlignment="0" applyProtection="0"/>
    <xf numFmtId="0" fontId="37" fillId="29" borderId="3" applyNumberFormat="0" applyAlignment="0" applyProtection="0"/>
    <xf numFmtId="0" fontId="37" fillId="29" borderId="3" applyNumberFormat="0" applyAlignment="0" applyProtection="0"/>
    <xf numFmtId="0" fontId="18" fillId="0" borderId="0"/>
    <xf numFmtId="0" fontId="18" fillId="0" borderId="0"/>
    <xf numFmtId="0" fontId="38" fillId="30" borderId="4" applyNumberFormat="0" applyAlignment="0" applyProtection="0"/>
    <xf numFmtId="0" fontId="38" fillId="30" borderId="4" applyNumberFormat="0" applyAlignment="0" applyProtection="0"/>
    <xf numFmtId="0" fontId="38" fillId="30" borderId="4" applyNumberFormat="0" applyAlignment="0" applyProtection="0"/>
    <xf numFmtId="0" fontId="38" fillId="30" borderId="4" applyNumberFormat="0" applyAlignment="0" applyProtection="0"/>
    <xf numFmtId="0" fontId="38" fillId="30" borderId="4" applyNumberFormat="0" applyAlignment="0" applyProtection="0"/>
    <xf numFmtId="0" fontId="38" fillId="30" borderId="4" applyNumberFormat="0" applyAlignment="0" applyProtection="0"/>
    <xf numFmtId="0" fontId="38" fillId="30" borderId="4" applyNumberFormat="0" applyAlignment="0" applyProtection="0"/>
    <xf numFmtId="0" fontId="38" fillId="30" borderId="4" applyNumberFormat="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8" fillId="30" borderId="4" applyNumberFormat="0" applyAlignment="0" applyProtection="0"/>
    <xf numFmtId="167" fontId="40" fillId="0" borderId="0"/>
    <xf numFmtId="167" fontId="40" fillId="0" borderId="0"/>
    <xf numFmtId="167" fontId="40" fillId="0" borderId="0"/>
    <xf numFmtId="167" fontId="40" fillId="0" borderId="0"/>
    <xf numFmtId="167" fontId="40" fillId="0" borderId="0"/>
    <xf numFmtId="167" fontId="40" fillId="0" borderId="0"/>
    <xf numFmtId="167" fontId="40" fillId="0" borderId="0"/>
    <xf numFmtId="167" fontId="40" fillId="0" borderId="0"/>
    <xf numFmtId="168" fontId="18" fillId="0" borderId="0" applyFont="0" applyFill="0" applyBorder="0" applyAlignment="0" applyProtection="0"/>
    <xf numFmtId="169" fontId="4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0" fontId="42" fillId="0" borderId="0"/>
    <xf numFmtId="170" fontId="43" fillId="0" borderId="0"/>
    <xf numFmtId="171" fontId="44" fillId="0" borderId="0">
      <protection locked="0"/>
    </xf>
    <xf numFmtId="0" fontId="18" fillId="0" borderId="0"/>
    <xf numFmtId="0" fontId="18" fillId="0" borderId="0"/>
    <xf numFmtId="0" fontId="18"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34" fillId="25"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22" fillId="36"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22" fillId="39"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0" fontId="22" fillId="42"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22" fillId="45"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17" fillId="46" borderId="0" applyNumberFormat="0" applyBorder="0" applyAlignment="0" applyProtection="0"/>
    <xf numFmtId="0" fontId="17" fillId="47" borderId="0" applyNumberFormat="0" applyBorder="0" applyAlignment="0" applyProtection="0"/>
    <xf numFmtId="0" fontId="22" fillId="48"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8" borderId="0" applyNumberFormat="0" applyBorder="0" applyAlignment="0" applyProtection="0"/>
    <xf numFmtId="0" fontId="17" fillId="49" borderId="0" applyNumberFormat="0" applyBorder="0" applyAlignment="0" applyProtection="0"/>
    <xf numFmtId="0" fontId="17" fillId="50" borderId="0" applyNumberFormat="0" applyBorder="0" applyAlignment="0" applyProtection="0"/>
    <xf numFmtId="0" fontId="22" fillId="51"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172" fontId="47"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3" fontId="18" fillId="0" borderId="0" applyFont="0" applyFill="0" applyBorder="0" applyAlignment="0" applyProtection="0"/>
    <xf numFmtId="172"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2"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48" fillId="0" borderId="0" applyNumberFormat="0" applyFill="0" applyBorder="0" applyAlignment="0" applyProtection="0"/>
    <xf numFmtId="175" fontId="44" fillId="0" borderId="0">
      <protection locked="0"/>
    </xf>
    <xf numFmtId="4" fontId="44" fillId="0" borderId="0">
      <protection locked="0"/>
    </xf>
    <xf numFmtId="4" fontId="44" fillId="0" borderId="0">
      <protection locked="0"/>
    </xf>
    <xf numFmtId="4"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4" fontId="44" fillId="0" borderId="0">
      <protection locked="0"/>
    </xf>
    <xf numFmtId="4" fontId="44" fillId="0" borderId="0">
      <protection locked="0"/>
    </xf>
    <xf numFmtId="4" fontId="44" fillId="0" borderId="0">
      <protection locked="0"/>
    </xf>
    <xf numFmtId="175" fontId="44" fillId="0" borderId="0">
      <protection locked="0"/>
    </xf>
    <xf numFmtId="4" fontId="44" fillId="0" borderId="0">
      <protection locked="0"/>
    </xf>
    <xf numFmtId="4" fontId="44" fillId="0" borderId="0">
      <protection locked="0"/>
    </xf>
    <xf numFmtId="4"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4" fontId="44" fillId="0" borderId="0">
      <protection locked="0"/>
    </xf>
    <xf numFmtId="4" fontId="44" fillId="0" borderId="0">
      <protection locked="0"/>
    </xf>
    <xf numFmtId="4" fontId="44" fillId="0" borderId="0">
      <protection locked="0"/>
    </xf>
    <xf numFmtId="175" fontId="44" fillId="0" borderId="0">
      <protection locked="0"/>
    </xf>
    <xf numFmtId="4" fontId="44" fillId="0" borderId="0">
      <protection locked="0"/>
    </xf>
    <xf numFmtId="4" fontId="44" fillId="0" borderId="0">
      <protection locked="0"/>
    </xf>
    <xf numFmtId="4"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4" fontId="44" fillId="0" borderId="0">
      <protection locked="0"/>
    </xf>
    <xf numFmtId="4" fontId="44" fillId="0" borderId="0">
      <protection locked="0"/>
    </xf>
    <xf numFmtId="4" fontId="44" fillId="0" borderId="0">
      <protection locked="0"/>
    </xf>
    <xf numFmtId="175" fontId="44" fillId="0" borderId="0">
      <protection locked="0"/>
    </xf>
    <xf numFmtId="4" fontId="44" fillId="0" borderId="0">
      <protection locked="0"/>
    </xf>
    <xf numFmtId="4" fontId="44" fillId="0" borderId="0">
      <protection locked="0"/>
    </xf>
    <xf numFmtId="4"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4" fontId="44" fillId="0" borderId="0">
      <protection locked="0"/>
    </xf>
    <xf numFmtId="4" fontId="44" fillId="0" borderId="0">
      <protection locked="0"/>
    </xf>
    <xf numFmtId="4" fontId="44" fillId="0" borderId="0">
      <protection locked="0"/>
    </xf>
    <xf numFmtId="175" fontId="44" fillId="0" borderId="0">
      <protection locked="0"/>
    </xf>
    <xf numFmtId="4" fontId="44" fillId="0" borderId="0">
      <protection locked="0"/>
    </xf>
    <xf numFmtId="4" fontId="44" fillId="0" borderId="0">
      <protection locked="0"/>
    </xf>
    <xf numFmtId="4"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4" fontId="44" fillId="0" borderId="0">
      <protection locked="0"/>
    </xf>
    <xf numFmtId="4" fontId="44" fillId="0" borderId="0">
      <protection locked="0"/>
    </xf>
    <xf numFmtId="4" fontId="44" fillId="0" borderId="0">
      <protection locked="0"/>
    </xf>
    <xf numFmtId="175" fontId="44" fillId="0" borderId="0">
      <protection locked="0"/>
    </xf>
    <xf numFmtId="4" fontId="44" fillId="0" borderId="0">
      <protection locked="0"/>
    </xf>
    <xf numFmtId="4" fontId="44" fillId="0" borderId="0">
      <protection locked="0"/>
    </xf>
    <xf numFmtId="4"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4" fontId="44" fillId="0" borderId="0">
      <protection locked="0"/>
    </xf>
    <xf numFmtId="4" fontId="44" fillId="0" borderId="0">
      <protection locked="0"/>
    </xf>
    <xf numFmtId="4" fontId="44" fillId="0" borderId="0">
      <protection locked="0"/>
    </xf>
    <xf numFmtId="175" fontId="44" fillId="0" borderId="0">
      <protection locked="0"/>
    </xf>
    <xf numFmtId="4" fontId="44" fillId="0" borderId="0">
      <protection locked="0"/>
    </xf>
    <xf numFmtId="4" fontId="44" fillId="0" borderId="0">
      <protection locked="0"/>
    </xf>
    <xf numFmtId="4"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175" fontId="44" fillId="0" borderId="0">
      <protection locked="0"/>
    </xf>
    <xf numFmtId="4" fontId="44" fillId="0" borderId="0">
      <protection locked="0"/>
    </xf>
    <xf numFmtId="4" fontId="44" fillId="0" borderId="0">
      <protection locked="0"/>
    </xf>
    <xf numFmtId="4" fontId="44" fillId="0" borderId="0">
      <protection locked="0"/>
    </xf>
    <xf numFmtId="176" fontId="44" fillId="0" borderId="0">
      <protection locked="0"/>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36" fillId="13" borderId="0" applyNumberFormat="0" applyBorder="0" applyAlignment="0" applyProtection="0"/>
    <xf numFmtId="0" fontId="50" fillId="0" borderId="6" applyNumberFormat="0" applyFill="0" applyAlignment="0" applyProtection="0"/>
    <xf numFmtId="0" fontId="51" fillId="0" borderId="7" applyNumberFormat="0" applyFill="0" applyAlignment="0" applyProtection="0"/>
    <xf numFmtId="0" fontId="45" fillId="0" borderId="8" applyNumberFormat="0" applyFill="0" applyAlignment="0" applyProtection="0"/>
    <xf numFmtId="0" fontId="45" fillId="0" borderId="0" applyNumberFormat="0" applyFill="0" applyBorder="0" applyAlignment="0" applyProtection="0"/>
    <xf numFmtId="177" fontId="52" fillId="0" borderId="0">
      <protection locked="0"/>
    </xf>
    <xf numFmtId="177" fontId="52" fillId="0" borderId="0">
      <protection locked="0"/>
    </xf>
    <xf numFmtId="0" fontId="53" fillId="0" borderId="0" applyNumberFormat="0" applyFill="0" applyBorder="0" applyAlignment="0" applyProtection="0">
      <alignment vertical="top"/>
      <protection locked="0"/>
    </xf>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46" fillId="16" borderId="3" applyNumberFormat="0" applyAlignment="0" applyProtection="0"/>
    <xf numFmtId="0" fontId="39" fillId="0" borderId="5" applyNumberFormat="0" applyFill="0" applyAlignment="0" applyProtection="0"/>
    <xf numFmtId="176" fontId="18" fillId="0" borderId="0" applyFont="0" applyFill="0" applyBorder="0" applyAlignment="0" applyProtection="0"/>
    <xf numFmtId="178" fontId="18" fillId="0" borderId="0" applyFont="0" applyFill="0" applyBorder="0" applyAlignment="0" applyProtection="0"/>
    <xf numFmtId="174"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80" fontId="18" fillId="0" borderId="0" applyFont="0" applyFill="0" applyBorder="0" applyAlignment="0" applyProtection="0"/>
    <xf numFmtId="179" fontId="54" fillId="0" borderId="0" applyFont="0" applyFill="0" applyBorder="0" applyAlignment="0" applyProtection="0"/>
    <xf numFmtId="0" fontId="18" fillId="0" borderId="0" applyFont="0" applyFill="0" applyBorder="0" applyAlignment="0" applyProtection="0"/>
    <xf numFmtId="181" fontId="17" fillId="0" borderId="0" applyFont="0" applyFill="0" applyBorder="0" applyAlignment="0" applyProtection="0"/>
    <xf numFmtId="182"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3" fontId="18" fillId="0" borderId="0" applyFont="0" applyFill="0" applyBorder="0" applyAlignment="0" applyProtection="0"/>
    <xf numFmtId="182" fontId="55" fillId="0" borderId="0" applyFont="0" applyFill="0" applyBorder="0" applyAlignment="0" applyProtection="0"/>
    <xf numFmtId="184" fontId="55" fillId="0" borderId="0" applyFont="0" applyFill="0" applyBorder="0" applyAlignment="0" applyProtection="0"/>
    <xf numFmtId="185" fontId="18" fillId="0" borderId="0" applyFont="0" applyFill="0" applyBorder="0" applyAlignment="0" applyProtection="0"/>
    <xf numFmtId="186" fontId="17" fillId="0" borderId="0" applyFont="0" applyFill="0" applyBorder="0" applyAlignment="0" applyProtection="0"/>
    <xf numFmtId="179" fontId="17" fillId="0" borderId="0" applyFont="0" applyFill="0" applyBorder="0" applyAlignment="0" applyProtection="0"/>
    <xf numFmtId="187" fontId="18" fillId="0" borderId="0" applyFont="0" applyFill="0" applyBorder="0" applyAlignment="0" applyProtection="0"/>
    <xf numFmtId="186" fontId="55" fillId="0" borderId="0" applyFont="0" applyFill="0" applyBorder="0" applyAlignment="0" applyProtection="0"/>
    <xf numFmtId="188"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9" fontId="47" fillId="0" borderId="0" applyFont="0" applyFill="0" applyBorder="0" applyAlignment="0" applyProtection="0"/>
    <xf numFmtId="189" fontId="56" fillId="0" borderId="0" applyFont="0" applyFill="0" applyBorder="0" applyAlignment="0" applyProtection="0"/>
    <xf numFmtId="179" fontId="47" fillId="0" borderId="0" applyFont="0" applyFill="0" applyBorder="0" applyAlignment="0" applyProtection="0"/>
    <xf numFmtId="179" fontId="47" fillId="0" borderId="0" applyFont="0" applyFill="0" applyBorder="0" applyAlignment="0" applyProtection="0"/>
    <xf numFmtId="0" fontId="18" fillId="0" borderId="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0" fontId="18" fillId="0" borderId="0" applyFont="0" applyFill="0" applyBorder="0" applyAlignment="0" applyProtection="0"/>
    <xf numFmtId="191" fontId="56" fillId="0" borderId="0" applyFont="0" applyFill="0" applyBorder="0" applyAlignment="0" applyProtection="0"/>
    <xf numFmtId="175" fontId="47"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92"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6" fontId="18" fillId="0" borderId="0" applyFont="0" applyFill="0" applyBorder="0" applyAlignment="0" applyProtection="0"/>
    <xf numFmtId="43" fontId="17"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47" fillId="0" borderId="0"/>
    <xf numFmtId="0" fontId="58" fillId="0" borderId="0"/>
    <xf numFmtId="0" fontId="59" fillId="0" borderId="9"/>
    <xf numFmtId="193" fontId="47" fillId="0" borderId="0"/>
    <xf numFmtId="0" fontId="17" fillId="0" borderId="0"/>
    <xf numFmtId="0" fontId="60" fillId="0" borderId="0"/>
    <xf numFmtId="0" fontId="47"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39" fontId="61" fillId="0" borderId="0"/>
    <xf numFmtId="0" fontId="31" fillId="0" borderId="0"/>
    <xf numFmtId="0" fontId="18" fillId="0" borderId="0"/>
    <xf numFmtId="0" fontId="18" fillId="0" borderId="0"/>
    <xf numFmtId="0" fontId="18" fillId="0" borderId="0"/>
    <xf numFmtId="0" fontId="55" fillId="0" borderId="0"/>
    <xf numFmtId="0" fontId="17" fillId="0" borderId="0"/>
    <xf numFmtId="0" fontId="47" fillId="0" borderId="0"/>
    <xf numFmtId="0" fontId="31" fillId="0" borderId="0"/>
    <xf numFmtId="39" fontId="47" fillId="0" borderId="0"/>
    <xf numFmtId="39" fontId="47"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9" fontId="61" fillId="0" borderId="0"/>
    <xf numFmtId="39" fontId="61" fillId="0" borderId="0"/>
    <xf numFmtId="39" fontId="61" fillId="0" borderId="0"/>
    <xf numFmtId="0" fontId="54" fillId="0" borderId="0"/>
    <xf numFmtId="0" fontId="62" fillId="0" borderId="0"/>
    <xf numFmtId="0" fontId="18" fillId="0" borderId="0"/>
    <xf numFmtId="39" fontId="47" fillId="0" borderId="0"/>
    <xf numFmtId="39" fontId="47" fillId="0" borderId="0"/>
    <xf numFmtId="39" fontId="47" fillId="0" borderId="0"/>
    <xf numFmtId="0" fontId="33" fillId="0" borderId="0"/>
    <xf numFmtId="0" fontId="31" fillId="0" borderId="0"/>
    <xf numFmtId="194" fontId="47" fillId="0" borderId="0"/>
    <xf numFmtId="0" fontId="17" fillId="0" borderId="0"/>
    <xf numFmtId="0" fontId="18" fillId="0" borderId="0"/>
    <xf numFmtId="0" fontId="18" fillId="0" borderId="0"/>
    <xf numFmtId="0" fontId="3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193" fontId="47" fillId="0" borderId="0"/>
    <xf numFmtId="193" fontId="47" fillId="0" borderId="0"/>
    <xf numFmtId="193" fontId="47" fillId="0" borderId="0"/>
    <xf numFmtId="193" fontId="47" fillId="0" borderId="0"/>
    <xf numFmtId="0" fontId="17" fillId="0" borderId="0"/>
    <xf numFmtId="193" fontId="47" fillId="0" borderId="0"/>
    <xf numFmtId="0" fontId="33" fillId="53" borderId="10" applyNumberFormat="0" applyFont="0" applyAlignment="0" applyProtection="0"/>
    <xf numFmtId="170" fontId="63" fillId="0" borderId="0"/>
    <xf numFmtId="0" fontId="17" fillId="2" borderId="2" applyNumberFormat="0" applyFont="0" applyAlignment="0" applyProtection="0"/>
    <xf numFmtId="0" fontId="18" fillId="53" borderId="10" applyNumberFormat="0" applyFont="0" applyAlignment="0" applyProtection="0"/>
    <xf numFmtId="0" fontId="18" fillId="53" borderId="10" applyNumberFormat="0" applyFont="0" applyAlignment="0" applyProtection="0"/>
    <xf numFmtId="0" fontId="18" fillId="53" borderId="10" applyNumberFormat="0" applyFont="0" applyAlignment="0" applyProtection="0"/>
    <xf numFmtId="0" fontId="18" fillId="53" borderId="10" applyNumberFormat="0" applyFont="0" applyAlignment="0" applyProtection="0"/>
    <xf numFmtId="0" fontId="18" fillId="53" borderId="10" applyNumberFormat="0" applyFont="0" applyAlignment="0" applyProtection="0"/>
    <xf numFmtId="0" fontId="17" fillId="2" borderId="2" applyNumberFormat="0" applyFont="0" applyAlignment="0" applyProtection="0"/>
    <xf numFmtId="0" fontId="18" fillId="53" borderId="10" applyNumberFormat="0" applyFont="0" applyAlignment="0" applyProtection="0"/>
    <xf numFmtId="0" fontId="17" fillId="2" borderId="2" applyNumberFormat="0" applyFont="0" applyAlignment="0" applyProtection="0"/>
    <xf numFmtId="0" fontId="17" fillId="2" borderId="2" applyNumberFormat="0" applyFont="0" applyAlignment="0" applyProtection="0"/>
    <xf numFmtId="0" fontId="17" fillId="2" borderId="2" applyNumberFormat="0" applyFont="0" applyAlignment="0" applyProtection="0"/>
    <xf numFmtId="0" fontId="17" fillId="2" borderId="2" applyNumberFormat="0" applyFont="0" applyAlignment="0" applyProtection="0"/>
    <xf numFmtId="0" fontId="18" fillId="53" borderId="10" applyNumberFormat="0" applyFont="0" applyAlignment="0" applyProtection="0"/>
    <xf numFmtId="0" fontId="64" fillId="29" borderId="11"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7"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0" fontId="65" fillId="54" borderId="0"/>
    <xf numFmtId="0" fontId="64" fillId="29" borderId="11" applyNumberFormat="0" applyAlignment="0" applyProtection="0"/>
    <xf numFmtId="0" fontId="64" fillId="29" borderId="11" applyNumberFormat="0" applyAlignment="0" applyProtection="0"/>
    <xf numFmtId="0" fontId="64" fillId="29" borderId="11" applyNumberFormat="0" applyAlignment="0" applyProtection="0"/>
    <xf numFmtId="0" fontId="64" fillId="29" borderId="11" applyNumberFormat="0" applyAlignment="0" applyProtection="0"/>
    <xf numFmtId="0" fontId="64" fillId="29" borderId="11" applyNumberFormat="0" applyAlignment="0" applyProtection="0"/>
    <xf numFmtId="0" fontId="64" fillId="29" borderId="11" applyNumberFormat="0" applyAlignment="0" applyProtection="0"/>
    <xf numFmtId="0" fontId="64" fillId="29" borderId="11" applyNumberFormat="0" applyAlignment="0" applyProtection="0"/>
    <xf numFmtId="0" fontId="64" fillId="29" borderId="11" applyNumberFormat="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170" fontId="68" fillId="0" borderId="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0" fillId="0" borderId="0" applyNumberFormat="0" applyFill="0" applyBorder="0" applyAlignment="0" applyProtection="0"/>
    <xf numFmtId="0" fontId="69" fillId="0" borderId="12" applyNumberFormat="0" applyFill="0" applyAlignment="0" applyProtection="0"/>
    <xf numFmtId="0" fontId="69" fillId="0" borderId="12" applyNumberFormat="0" applyFill="0" applyAlignment="0" applyProtection="0"/>
    <xf numFmtId="0" fontId="69" fillId="0" borderId="12" applyNumberFormat="0" applyFill="0" applyAlignment="0" applyProtection="0"/>
    <xf numFmtId="0" fontId="69" fillId="0" borderId="12" applyNumberFormat="0" applyFill="0" applyAlignment="0" applyProtection="0"/>
    <xf numFmtId="0" fontId="69" fillId="0" borderId="12" applyNumberFormat="0" applyFill="0" applyAlignment="0" applyProtection="0"/>
    <xf numFmtId="0" fontId="69" fillId="0" borderId="12" applyNumberFormat="0" applyFill="0" applyAlignment="0" applyProtection="0"/>
    <xf numFmtId="0" fontId="69" fillId="0" borderId="12" applyNumberFormat="0" applyFill="0" applyAlignment="0" applyProtection="0"/>
    <xf numFmtId="0" fontId="69" fillId="0" borderId="12" applyNumberFormat="0" applyFill="0" applyAlignment="0" applyProtection="0"/>
    <xf numFmtId="195" fontId="18" fillId="0" borderId="0" applyFont="0" applyFill="0" applyBorder="0" applyAlignment="0" applyProtection="0"/>
    <xf numFmtId="0" fontId="66" fillId="0" borderId="0" applyNumberFormat="0" applyFill="0" applyBorder="0" applyAlignment="0" applyProtection="0"/>
    <xf numFmtId="184" fontId="47" fillId="0" borderId="0"/>
    <xf numFmtId="184" fontId="47" fillId="0" borderId="0"/>
    <xf numFmtId="164" fontId="47" fillId="0" borderId="0"/>
    <xf numFmtId="9" fontId="31" fillId="0" borderId="0" applyFont="0" applyFill="0" applyBorder="0" applyAlignment="0" applyProtection="0"/>
    <xf numFmtId="0" fontId="16" fillId="0" borderId="0"/>
    <xf numFmtId="179" fontId="47" fillId="0" borderId="0" applyFont="0" applyFill="0" applyBorder="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181" fontId="16" fillId="0" borderId="0" applyFont="0" applyFill="0" applyBorder="0" applyAlignment="0" applyProtection="0"/>
    <xf numFmtId="186" fontId="16" fillId="0" borderId="0" applyFont="0" applyFill="0" applyBorder="0" applyAlignment="0" applyProtection="0"/>
    <xf numFmtId="179" fontId="16" fillId="0" borderId="0" applyFont="0" applyFill="0" applyBorder="0" applyAlignment="0" applyProtection="0"/>
    <xf numFmtId="188" fontId="16"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8" fillId="0" borderId="0"/>
    <xf numFmtId="0" fontId="55" fillId="0" borderId="0"/>
    <xf numFmtId="39" fontId="47" fillId="0" borderId="0"/>
    <xf numFmtId="0" fontId="16" fillId="0" borderId="0"/>
    <xf numFmtId="0" fontId="16" fillId="0" borderId="0"/>
    <xf numFmtId="0" fontId="16" fillId="2" borderId="2" applyNumberFormat="0" applyFont="0" applyAlignment="0" applyProtection="0"/>
    <xf numFmtId="0" fontId="16" fillId="2" borderId="2" applyNumberFormat="0" applyFont="0" applyAlignment="0" applyProtection="0"/>
    <xf numFmtId="0" fontId="16" fillId="2" borderId="2" applyNumberFormat="0" applyFont="0" applyAlignment="0" applyProtection="0"/>
    <xf numFmtId="0" fontId="16" fillId="2" borderId="2" applyNumberFormat="0" applyFont="0" applyAlignment="0" applyProtection="0"/>
    <xf numFmtId="0" fontId="16" fillId="2" borderId="2" applyNumberFormat="0" applyFont="0" applyAlignment="0" applyProtection="0"/>
    <xf numFmtId="0" fontId="16" fillId="2" borderId="2"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4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8" fillId="0" borderId="0"/>
    <xf numFmtId="43" fontId="18" fillId="0" borderId="0" applyFont="0" applyFill="0" applyBorder="0" applyAlignment="0" applyProtection="0"/>
    <xf numFmtId="0" fontId="20" fillId="0" borderId="0" applyNumberFormat="0" applyFill="0" applyBorder="0" applyAlignment="0" applyProtection="0"/>
    <xf numFmtId="0" fontId="75" fillId="0" borderId="13" applyNumberFormat="0" applyFill="0" applyAlignment="0" applyProtection="0"/>
    <xf numFmtId="0" fontId="76" fillId="0" borderId="14" applyNumberFormat="0" applyFill="0" applyAlignment="0" applyProtection="0"/>
    <xf numFmtId="0" fontId="77" fillId="0" borderId="15" applyNumberFormat="0" applyFill="0" applyAlignment="0" applyProtection="0"/>
    <xf numFmtId="0" fontId="77" fillId="0" borderId="0" applyNumberFormat="0" applyFill="0" applyBorder="0" applyAlignment="0" applyProtection="0"/>
    <xf numFmtId="0" fontId="78" fillId="55" borderId="0" applyNumberFormat="0" applyBorder="0" applyAlignment="0" applyProtection="0"/>
    <xf numFmtId="0" fontId="79" fillId="56" borderId="0" applyNumberFormat="0" applyBorder="0" applyAlignment="0" applyProtection="0"/>
    <xf numFmtId="0" fontId="80" fillId="57" borderId="0" applyNumberFormat="0" applyBorder="0" applyAlignment="0" applyProtection="0"/>
    <xf numFmtId="0" fontId="81" fillId="58" borderId="16" applyNumberFormat="0" applyAlignment="0" applyProtection="0"/>
    <xf numFmtId="0" fontId="82" fillId="59" borderId="17" applyNumberFormat="0" applyAlignment="0" applyProtection="0"/>
    <xf numFmtId="0" fontId="83" fillId="59" borderId="16" applyNumberFormat="0" applyAlignment="0" applyProtection="0"/>
    <xf numFmtId="0" fontId="84" fillId="0" borderId="18" applyNumberFormat="0" applyFill="0" applyAlignment="0" applyProtection="0"/>
    <xf numFmtId="0" fontId="85" fillId="60" borderId="19" applyNumberFormat="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21" fillId="0" borderId="20" applyNumberFormat="0" applyFill="0" applyAlignment="0" applyProtection="0"/>
    <xf numFmtId="0" fontId="22" fillId="61" borderId="0" applyNumberFormat="0" applyBorder="0" applyAlignment="0" applyProtection="0"/>
    <xf numFmtId="0" fontId="14" fillId="62" borderId="0" applyNumberFormat="0" applyBorder="0" applyAlignment="0" applyProtection="0"/>
    <xf numFmtId="0" fontId="14" fillId="63" borderId="0" applyNumberFormat="0" applyBorder="0" applyAlignment="0" applyProtection="0"/>
    <xf numFmtId="0" fontId="22" fillId="64" borderId="0" applyNumberFormat="0" applyBorder="0" applyAlignment="0" applyProtection="0"/>
    <xf numFmtId="0" fontId="22" fillId="65"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22" fillId="68" borderId="0" applyNumberFormat="0" applyBorder="0" applyAlignment="0" applyProtection="0"/>
    <xf numFmtId="0" fontId="22" fillId="69" borderId="0" applyNumberFormat="0" applyBorder="0" applyAlignment="0" applyProtection="0"/>
    <xf numFmtId="0" fontId="14" fillId="70" borderId="0" applyNumberFormat="0" applyBorder="0" applyAlignment="0" applyProtection="0"/>
    <xf numFmtId="0" fontId="14" fillId="71" borderId="0" applyNumberFormat="0" applyBorder="0" applyAlignment="0" applyProtection="0"/>
    <xf numFmtId="0" fontId="22" fillId="72" borderId="0" applyNumberFormat="0" applyBorder="0" applyAlignment="0" applyProtection="0"/>
    <xf numFmtId="0" fontId="22" fillId="73" borderId="0" applyNumberFormat="0" applyBorder="0" applyAlignment="0" applyProtection="0"/>
    <xf numFmtId="0" fontId="14" fillId="74" borderId="0" applyNumberFormat="0" applyBorder="0" applyAlignment="0" applyProtection="0"/>
    <xf numFmtId="0" fontId="14" fillId="75" borderId="0" applyNumberFormat="0" applyBorder="0" applyAlignment="0" applyProtection="0"/>
    <xf numFmtId="0" fontId="22" fillId="76" borderId="0" applyNumberFormat="0" applyBorder="0" applyAlignment="0" applyProtection="0"/>
    <xf numFmtId="0" fontId="22" fillId="77" borderId="0" applyNumberFormat="0" applyBorder="0" applyAlignment="0" applyProtection="0"/>
    <xf numFmtId="0" fontId="14" fillId="78" borderId="0" applyNumberFormat="0" applyBorder="0" applyAlignment="0" applyProtection="0"/>
    <xf numFmtId="0" fontId="14" fillId="79" borderId="0" applyNumberFormat="0" applyBorder="0" applyAlignment="0" applyProtection="0"/>
    <xf numFmtId="0" fontId="22" fillId="80" borderId="0" applyNumberFormat="0" applyBorder="0" applyAlignment="0" applyProtection="0"/>
    <xf numFmtId="0" fontId="22" fillId="81" borderId="0" applyNumberFormat="0" applyBorder="0" applyAlignment="0" applyProtection="0"/>
    <xf numFmtId="0" fontId="14" fillId="82" borderId="0" applyNumberFormat="0" applyBorder="0" applyAlignment="0" applyProtection="0"/>
    <xf numFmtId="0" fontId="14" fillId="83" borderId="0" applyNumberFormat="0" applyBorder="0" applyAlignment="0" applyProtection="0"/>
    <xf numFmtId="0" fontId="22" fillId="84" borderId="0" applyNumberFormat="0" applyBorder="0" applyAlignment="0" applyProtection="0"/>
    <xf numFmtId="0" fontId="18" fillId="0" borderId="0"/>
    <xf numFmtId="4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41" fillId="0" borderId="0"/>
    <xf numFmtId="0" fontId="89" fillId="0" borderId="0"/>
    <xf numFmtId="0" fontId="14" fillId="0" borderId="0"/>
    <xf numFmtId="0" fontId="89" fillId="0" borderId="0"/>
    <xf numFmtId="0" fontId="18" fillId="0" borderId="0"/>
    <xf numFmtId="0" fontId="18" fillId="0" borderId="0"/>
    <xf numFmtId="194" fontId="88" fillId="0" borderId="0"/>
    <xf numFmtId="0" fontId="60" fillId="0" borderId="0"/>
    <xf numFmtId="0" fontId="14" fillId="0" borderId="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6" borderId="0" applyNumberFormat="0" applyBorder="0" applyAlignment="0" applyProtection="0"/>
    <xf numFmtId="0" fontId="14" fillId="47"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181" fontId="14" fillId="0" borderId="0" applyFont="0" applyFill="0" applyBorder="0" applyAlignment="0" applyProtection="0"/>
    <xf numFmtId="186" fontId="14" fillId="0" borderId="0" applyFont="0" applyFill="0" applyBorder="0" applyAlignment="0" applyProtection="0"/>
    <xf numFmtId="179" fontId="14" fillId="0" borderId="0" applyFont="0" applyFill="0" applyBorder="0" applyAlignment="0" applyProtection="0"/>
    <xf numFmtId="188"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1" fillId="0" borderId="0"/>
    <xf numFmtId="0" fontId="61" fillId="0" borderId="0"/>
    <xf numFmtId="0" fontId="14" fillId="0" borderId="0"/>
    <xf numFmtId="0" fontId="14" fillId="2" borderId="2" applyNumberFormat="0" applyFont="0" applyAlignment="0" applyProtection="0"/>
    <xf numFmtId="0" fontId="18" fillId="0" borderId="0"/>
    <xf numFmtId="0" fontId="14" fillId="0" borderId="0"/>
    <xf numFmtId="0" fontId="14" fillId="2" borderId="2" applyNumberFormat="0" applyFont="0" applyAlignment="0" applyProtection="0"/>
    <xf numFmtId="0" fontId="14" fillId="2" borderId="2" applyNumberFormat="0" applyFont="0" applyAlignment="0" applyProtection="0"/>
    <xf numFmtId="0" fontId="14" fillId="2" borderId="2" applyNumberFormat="0" applyFont="0" applyAlignment="0" applyProtection="0"/>
    <xf numFmtId="0" fontId="14" fillId="2" borderId="2" applyNumberFormat="0" applyFont="0" applyAlignment="0" applyProtection="0"/>
    <xf numFmtId="0" fontId="14" fillId="2" borderId="2"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43" fontId="18" fillId="0" borderId="0" applyFont="0" applyFill="0" applyBorder="0" applyAlignment="0" applyProtection="0"/>
    <xf numFmtId="0" fontId="18" fillId="0" borderId="0"/>
    <xf numFmtId="0" fontId="14" fillId="0" borderId="0"/>
    <xf numFmtId="0" fontId="14" fillId="0" borderId="0"/>
    <xf numFmtId="0" fontId="14" fillId="0" borderId="0"/>
    <xf numFmtId="0" fontId="14" fillId="0" borderId="0"/>
    <xf numFmtId="0" fontId="14" fillId="0" borderId="0"/>
    <xf numFmtId="0" fontId="14" fillId="2" borderId="2" applyNumberFormat="0" applyFont="0" applyAlignment="0" applyProtection="0"/>
    <xf numFmtId="172" fontId="47" fillId="0" borderId="0" applyFont="0" applyFill="0" applyBorder="0" applyAlignment="0" applyProtection="0"/>
    <xf numFmtId="172" fontId="18" fillId="0" borderId="0" applyFont="0" applyFill="0" applyBorder="0" applyAlignment="0" applyProtection="0"/>
    <xf numFmtId="193" fontId="47" fillId="0" borderId="0"/>
    <xf numFmtId="39" fontId="47" fillId="0" borderId="0"/>
    <xf numFmtId="194" fontId="47" fillId="0" borderId="0"/>
    <xf numFmtId="0" fontId="14" fillId="0" borderId="0"/>
    <xf numFmtId="193" fontId="47" fillId="0" borderId="0"/>
    <xf numFmtId="193" fontId="4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6" borderId="0" applyNumberFormat="0" applyBorder="0" applyAlignment="0" applyProtection="0"/>
    <xf numFmtId="0" fontId="14" fillId="47"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181" fontId="14" fillId="0" borderId="0" applyFont="0" applyFill="0" applyBorder="0" applyAlignment="0" applyProtection="0"/>
    <xf numFmtId="186" fontId="14" fillId="0" borderId="0" applyFont="0" applyFill="0" applyBorder="0" applyAlignment="0" applyProtection="0"/>
    <xf numFmtId="179" fontId="14" fillId="0" borderId="0" applyFont="0" applyFill="0" applyBorder="0" applyAlignment="0" applyProtection="0"/>
    <xf numFmtId="188"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2" borderId="2" applyNumberFormat="0" applyFont="0" applyAlignment="0" applyProtection="0"/>
    <xf numFmtId="0" fontId="14" fillId="2" borderId="2" applyNumberFormat="0" applyFont="0" applyAlignment="0" applyProtection="0"/>
    <xf numFmtId="0" fontId="14" fillId="2" borderId="2" applyNumberFormat="0" applyFont="0" applyAlignment="0" applyProtection="0"/>
    <xf numFmtId="0" fontId="14" fillId="2" borderId="2" applyNumberFormat="0" applyFont="0" applyAlignment="0" applyProtection="0"/>
    <xf numFmtId="0" fontId="14" fillId="2" borderId="2" applyNumberFormat="0" applyFont="0" applyAlignment="0" applyProtection="0"/>
    <xf numFmtId="0" fontId="14" fillId="2" borderId="2"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6" borderId="0" applyNumberFormat="0" applyBorder="0" applyAlignment="0" applyProtection="0"/>
    <xf numFmtId="0" fontId="14" fillId="47"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181" fontId="14" fillId="0" borderId="0" applyFont="0" applyFill="0" applyBorder="0" applyAlignment="0" applyProtection="0"/>
    <xf numFmtId="186" fontId="14" fillId="0" borderId="0" applyFont="0" applyFill="0" applyBorder="0" applyAlignment="0" applyProtection="0"/>
    <xf numFmtId="179" fontId="14" fillId="0" borderId="0" applyFont="0" applyFill="0" applyBorder="0" applyAlignment="0" applyProtection="0"/>
    <xf numFmtId="188"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2" borderId="2" applyNumberFormat="0" applyFont="0" applyAlignment="0" applyProtection="0"/>
    <xf numFmtId="0" fontId="14" fillId="2" borderId="2" applyNumberFormat="0" applyFont="0" applyAlignment="0" applyProtection="0"/>
    <xf numFmtId="0" fontId="14" fillId="2" borderId="2" applyNumberFormat="0" applyFont="0" applyAlignment="0" applyProtection="0"/>
    <xf numFmtId="0" fontId="14" fillId="2" borderId="2" applyNumberFormat="0" applyFont="0" applyAlignment="0" applyProtection="0"/>
    <xf numFmtId="0" fontId="14" fillId="2" borderId="2" applyNumberFormat="0" applyFont="0" applyAlignment="0" applyProtection="0"/>
    <xf numFmtId="0" fontId="14" fillId="2" borderId="2" applyNumberFormat="0" applyFont="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8" fillId="0" borderId="0" applyFont="0" applyFill="0" applyBorder="0" applyAlignment="0" applyProtection="0"/>
    <xf numFmtId="0" fontId="18" fillId="0" borderId="0"/>
    <xf numFmtId="0" fontId="13" fillId="62" borderId="0" applyNumberFormat="0" applyBorder="0" applyAlignment="0" applyProtection="0"/>
    <xf numFmtId="0" fontId="13" fillId="66" borderId="0" applyNumberFormat="0" applyBorder="0" applyAlignment="0" applyProtection="0"/>
    <xf numFmtId="0" fontId="13" fillId="70" borderId="0" applyNumberFormat="0" applyBorder="0" applyAlignment="0" applyProtection="0"/>
    <xf numFmtId="0" fontId="13" fillId="74" borderId="0" applyNumberFormat="0" applyBorder="0" applyAlignment="0" applyProtection="0"/>
    <xf numFmtId="0" fontId="13" fillId="78" borderId="0" applyNumberFormat="0" applyBorder="0" applyAlignment="0" applyProtection="0"/>
    <xf numFmtId="0" fontId="13" fillId="82" borderId="0" applyNumberFormat="0" applyBorder="0" applyAlignment="0" applyProtection="0"/>
    <xf numFmtId="0" fontId="13" fillId="63" borderId="0" applyNumberFormat="0" applyBorder="0" applyAlignment="0" applyProtection="0"/>
    <xf numFmtId="0" fontId="13" fillId="67" borderId="0" applyNumberFormat="0" applyBorder="0" applyAlignment="0" applyProtection="0"/>
    <xf numFmtId="0" fontId="13" fillId="71" borderId="0" applyNumberFormat="0" applyBorder="0" applyAlignment="0" applyProtection="0"/>
    <xf numFmtId="0" fontId="13" fillId="75" borderId="0" applyNumberFormat="0" applyBorder="0" applyAlignment="0" applyProtection="0"/>
    <xf numFmtId="0" fontId="13" fillId="79" borderId="0" applyNumberFormat="0" applyBorder="0" applyAlignment="0" applyProtection="0"/>
    <xf numFmtId="0" fontId="13" fillId="83"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196" fontId="18" fillId="0" borderId="0" applyFont="0" applyFill="0" applyBorder="0" applyAlignment="0" applyProtection="0"/>
    <xf numFmtId="0" fontId="13" fillId="2" borderId="2" applyNumberFormat="0" applyFont="0" applyAlignment="0" applyProtection="0"/>
    <xf numFmtId="9" fontId="18" fillId="0" borderId="0" applyFont="0" applyFill="0" applyBorder="0" applyAlignment="0" applyProtection="0"/>
    <xf numFmtId="197" fontId="31" fillId="0" borderId="0" applyFont="0" applyFill="0" applyBorder="0" applyAlignment="0" applyProtection="0"/>
    <xf numFmtId="198" fontId="31" fillId="0" borderId="0" applyFont="0" applyFill="0" applyBorder="0" applyAlignment="0" applyProtection="0"/>
    <xf numFmtId="199" fontId="31" fillId="0" borderId="0" applyFont="0" applyFill="0" applyBorder="0" applyAlignment="0" applyProtection="0"/>
    <xf numFmtId="200" fontId="31"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6" fillId="0" borderId="0" applyFont="0" applyFill="0" applyBorder="0" applyAlignment="0" applyProtection="0"/>
    <xf numFmtId="0" fontId="41" fillId="0" borderId="0" applyFont="0" applyFill="0" applyBorder="0" applyAlignment="0" applyProtection="0"/>
    <xf numFmtId="43" fontId="18" fillId="0" borderId="0" applyFont="0" applyFill="0" applyBorder="0" applyAlignment="0" applyProtection="0"/>
    <xf numFmtId="0" fontId="18" fillId="0" borderId="0" applyFont="0" applyFill="0" applyBorder="0" applyAlignment="0" applyProtection="0"/>
    <xf numFmtId="172" fontId="18" fillId="0" borderId="0" applyFont="0" applyFill="0" applyBorder="0" applyAlignment="0" applyProtection="0"/>
    <xf numFmtId="0" fontId="49" fillId="0" borderId="0" applyNumberFormat="0" applyFill="0" applyBorder="0" applyAlignment="0" applyProtection="0">
      <alignment vertical="top"/>
      <protection locked="0"/>
    </xf>
    <xf numFmtId="0" fontId="97" fillId="0" borderId="0"/>
    <xf numFmtId="0" fontId="98"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201" fontId="31" fillId="0" borderId="0" applyFont="0" applyFill="0" applyBorder="0" applyAlignment="0" applyProtection="0"/>
    <xf numFmtId="202" fontId="31" fillId="0" borderId="0" applyFont="0" applyFill="0" applyBorder="0" applyAlignment="0" applyProtection="0"/>
    <xf numFmtId="190" fontId="18" fillId="0" borderId="0" applyFont="0" applyFill="0" applyBorder="0" applyAlignment="0" applyProtection="0"/>
    <xf numFmtId="179" fontId="18" fillId="0" borderId="0" applyFont="0" applyFill="0" applyBorder="0" applyAlignment="0" applyProtection="0"/>
    <xf numFmtId="190" fontId="18" fillId="0" borderId="0" applyFont="0" applyFill="0" applyBorder="0" applyAlignment="0" applyProtection="0"/>
    <xf numFmtId="179" fontId="18" fillId="0" borderId="0" applyFont="0" applyFill="0" applyBorder="0" applyAlignment="0" applyProtection="0"/>
    <xf numFmtId="190" fontId="18" fillId="0" borderId="0" applyFont="0" applyFill="0" applyBorder="0" applyAlignment="0" applyProtection="0"/>
    <xf numFmtId="179" fontId="18" fillId="0" borderId="0" applyFont="0" applyFill="0" applyBorder="0" applyAlignment="0" applyProtection="0"/>
    <xf numFmtId="190" fontId="18" fillId="0" borderId="0" applyFont="0" applyFill="0" applyBorder="0" applyAlignment="0" applyProtection="0"/>
    <xf numFmtId="179" fontId="18" fillId="0" borderId="0" applyFont="0" applyFill="0" applyBorder="0" applyAlignment="0" applyProtection="0"/>
    <xf numFmtId="190" fontId="18" fillId="0" borderId="0" applyFont="0" applyFill="0" applyBorder="0" applyAlignment="0" applyProtection="0"/>
    <xf numFmtId="179" fontId="18" fillId="0" borderId="0" applyFont="0" applyFill="0" applyBorder="0" applyAlignment="0" applyProtection="0"/>
    <xf numFmtId="190" fontId="18" fillId="0" borderId="0" applyFont="0" applyFill="0" applyBorder="0" applyAlignment="0" applyProtection="0"/>
    <xf numFmtId="179" fontId="18" fillId="0" borderId="0" applyFont="0" applyFill="0" applyBorder="0" applyAlignment="0" applyProtection="0"/>
    <xf numFmtId="190" fontId="18" fillId="0" borderId="0" applyFont="0" applyFill="0" applyBorder="0" applyAlignment="0" applyProtection="0"/>
    <xf numFmtId="179" fontId="18" fillId="0" borderId="0" applyFont="0" applyFill="0" applyBorder="0" applyAlignment="0" applyProtection="0"/>
    <xf numFmtId="190" fontId="18" fillId="0" borderId="0" applyFont="0" applyFill="0" applyBorder="0" applyAlignment="0" applyProtection="0"/>
    <xf numFmtId="180" fontId="18" fillId="0" borderId="0" applyFont="0" applyFill="0" applyBorder="0" applyAlignment="0" applyProtection="0"/>
    <xf numFmtId="190" fontId="18" fillId="0" borderId="0" applyFont="0" applyFill="0" applyBorder="0" applyAlignment="0" applyProtection="0"/>
    <xf numFmtId="179" fontId="54" fillId="0" borderId="0" applyFont="0" applyFill="0" applyBorder="0" applyAlignment="0" applyProtection="0"/>
    <xf numFmtId="43" fontId="18" fillId="0" borderId="0" applyFont="0" applyFill="0" applyBorder="0" applyAlignment="0" applyProtection="0"/>
    <xf numFmtId="187" fontId="18" fillId="0" borderId="0" applyFont="0" applyFill="0" applyBorder="0" applyAlignment="0" applyProtection="0"/>
    <xf numFmtId="190" fontId="18" fillId="0" borderId="0" applyFont="0" applyFill="0" applyBorder="0" applyAlignment="0" applyProtection="0"/>
    <xf numFmtId="189" fontId="56" fillId="0" borderId="0" applyFont="0" applyFill="0" applyBorder="0" applyAlignment="0" applyProtection="0"/>
    <xf numFmtId="190" fontId="18" fillId="0" borderId="0" applyFont="0" applyFill="0" applyBorder="0" applyAlignment="0" applyProtection="0"/>
    <xf numFmtId="179" fontId="47" fillId="0" borderId="0" applyFont="0" applyFill="0" applyBorder="0" applyAlignment="0" applyProtection="0"/>
    <xf numFmtId="190" fontId="18" fillId="0" borderId="0" applyFont="0" applyFill="0" applyBorder="0" applyAlignment="0" applyProtection="0"/>
    <xf numFmtId="179" fontId="47" fillId="0" borderId="0" applyFont="0" applyFill="0" applyBorder="0" applyAlignment="0" applyProtection="0"/>
    <xf numFmtId="190" fontId="18" fillId="0" borderId="0" applyFont="0" applyFill="0" applyBorder="0" applyAlignment="0" applyProtection="0"/>
    <xf numFmtId="0" fontId="18" fillId="0" borderId="0"/>
    <xf numFmtId="43" fontId="18" fillId="0" borderId="0" applyFont="0" applyFill="0" applyBorder="0" applyAlignment="0" applyProtection="0"/>
    <xf numFmtId="185" fontId="18" fillId="0" borderId="0" applyFont="0" applyFill="0" applyBorder="0" applyAlignment="0" applyProtection="0"/>
    <xf numFmtId="175" fontId="47" fillId="0" borderId="0" applyFont="0" applyFill="0" applyBorder="0" applyAlignment="0" applyProtection="0"/>
    <xf numFmtId="190" fontId="18" fillId="0" borderId="0" applyFont="0" applyFill="0" applyBorder="0" applyAlignment="0" applyProtection="0"/>
    <xf numFmtId="192" fontId="18" fillId="0" borderId="0" applyFont="0" applyFill="0" applyBorder="0" applyAlignment="0" applyProtection="0"/>
    <xf numFmtId="190" fontId="18" fillId="0" borderId="0" applyFont="0" applyFill="0" applyBorder="0" applyAlignment="0" applyProtection="0"/>
    <xf numFmtId="179" fontId="18" fillId="0" borderId="0" applyFont="0" applyFill="0" applyBorder="0" applyAlignment="0" applyProtection="0"/>
    <xf numFmtId="190" fontId="18" fillId="0" borderId="0" applyFont="0" applyFill="0" applyBorder="0" applyAlignment="0" applyProtection="0"/>
    <xf numFmtId="179" fontId="18" fillId="0" borderId="0" applyFont="0" applyFill="0" applyBorder="0" applyAlignment="0" applyProtection="0"/>
    <xf numFmtId="190" fontId="18" fillId="0" borderId="0" applyFont="0" applyFill="0" applyBorder="0" applyAlignment="0" applyProtection="0"/>
    <xf numFmtId="179" fontId="18" fillId="0" borderId="0" applyFont="0" applyFill="0" applyBorder="0" applyAlignment="0" applyProtection="0"/>
    <xf numFmtId="0" fontId="60" fillId="0" borderId="0"/>
    <xf numFmtId="0" fontId="31" fillId="0" borderId="0"/>
    <xf numFmtId="0" fontId="12" fillId="0" borderId="0"/>
    <xf numFmtId="39" fontId="47" fillId="0" borderId="0"/>
    <xf numFmtId="0" fontId="12" fillId="0" borderId="0"/>
    <xf numFmtId="0" fontId="31" fillId="0" borderId="0"/>
    <xf numFmtId="0" fontId="18" fillId="0" borderId="0" applyNumberFormat="0" applyFill="0" applyBorder="0" applyAlignment="0" applyProtection="0"/>
    <xf numFmtId="0" fontId="18" fillId="0" borderId="0" applyNumberFormat="0" applyFill="0" applyBorder="0" applyAlignment="0" applyProtection="0"/>
    <xf numFmtId="0" fontId="55" fillId="0" borderId="0"/>
    <xf numFmtId="0" fontId="12" fillId="0" borderId="0"/>
    <xf numFmtId="0" fontId="18" fillId="0" borderId="0"/>
    <xf numFmtId="0" fontId="12" fillId="0" borderId="0"/>
    <xf numFmtId="0" fontId="18" fillId="0" borderId="0"/>
    <xf numFmtId="0" fontId="18" fillId="0" borderId="0"/>
    <xf numFmtId="0" fontId="12" fillId="0" borderId="0"/>
    <xf numFmtId="0" fontId="12" fillId="0" borderId="0"/>
    <xf numFmtId="0" fontId="12" fillId="0" borderId="0"/>
    <xf numFmtId="0" fontId="18" fillId="0" borderId="0" applyNumberFormat="0" applyFill="0" applyBorder="0" applyAlignment="0" applyProtection="0"/>
    <xf numFmtId="0" fontId="12" fillId="0" borderId="0"/>
    <xf numFmtId="0" fontId="12" fillId="0" borderId="0"/>
    <xf numFmtId="0" fontId="12" fillId="0" borderId="0"/>
    <xf numFmtId="0" fontId="12" fillId="0" borderId="0"/>
    <xf numFmtId="0" fontId="18" fillId="0" borderId="0" applyNumberFormat="0" applyFill="0" applyBorder="0" applyAlignment="0" applyProtection="0"/>
    <xf numFmtId="0" fontId="18" fillId="0" borderId="0" applyNumberFormat="0" applyFill="0" applyBorder="0" applyAlignment="0" applyProtection="0"/>
    <xf numFmtId="0" fontId="12" fillId="0" borderId="0"/>
    <xf numFmtId="0" fontId="12" fillId="0" borderId="0"/>
    <xf numFmtId="0" fontId="18" fillId="0" borderId="0" applyNumberFormat="0" applyFill="0" applyBorder="0" applyAlignment="0" applyProtection="0"/>
    <xf numFmtId="0" fontId="12" fillId="0" borderId="0"/>
    <xf numFmtId="0" fontId="12" fillId="0" borderId="0"/>
    <xf numFmtId="0" fontId="12" fillId="0" borderId="0"/>
    <xf numFmtId="9" fontId="18" fillId="0" borderId="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203" fontId="3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1" fillId="0" borderId="0"/>
    <xf numFmtId="0" fontId="11" fillId="0" borderId="0"/>
    <xf numFmtId="0" fontId="11" fillId="0" borderId="0"/>
    <xf numFmtId="0" fontId="11" fillId="0" borderId="0"/>
    <xf numFmtId="43" fontId="101" fillId="0" borderId="0" applyFont="0" applyFill="0" applyBorder="0" applyAlignment="0" applyProtection="0"/>
    <xf numFmtId="0" fontId="10" fillId="0" borderId="0"/>
    <xf numFmtId="204" fontId="18" fillId="0" borderId="0" applyNumberFormat="0" applyFill="0" applyBorder="0" applyAlignment="0" applyProtection="0"/>
    <xf numFmtId="204" fontId="18" fillId="0" borderId="0" applyNumberFormat="0" applyFill="0" applyBorder="0" applyAlignment="0" applyProtection="0"/>
    <xf numFmtId="204" fontId="89" fillId="0" borderId="0">
      <alignment vertical="top"/>
    </xf>
    <xf numFmtId="204" fontId="18" fillId="0" borderId="0" applyNumberFormat="0" applyFill="0" applyBorder="0" applyAlignment="0" applyProtection="0"/>
    <xf numFmtId="204" fontId="18" fillId="0" borderId="0" applyNumberFormat="0" applyFill="0" applyBorder="0" applyAlignment="0" applyProtection="0"/>
    <xf numFmtId="204" fontId="18" fillId="0" borderId="0" applyNumberFormat="0" applyFill="0" applyBorder="0" applyAlignment="0" applyProtection="0"/>
    <xf numFmtId="204" fontId="89" fillId="0" borderId="0">
      <alignment vertical="top"/>
    </xf>
    <xf numFmtId="0" fontId="10" fillId="62" borderId="0" applyNumberFormat="0" applyBorder="0" applyAlignment="0" applyProtection="0"/>
    <xf numFmtId="0" fontId="10" fillId="66" borderId="0" applyNumberFormat="0" applyBorder="0" applyAlignment="0" applyProtection="0"/>
    <xf numFmtId="0" fontId="10" fillId="70" borderId="0" applyNumberFormat="0" applyBorder="0" applyAlignment="0" applyProtection="0"/>
    <xf numFmtId="0" fontId="10" fillId="74" borderId="0" applyNumberFormat="0" applyBorder="0" applyAlignment="0" applyProtection="0"/>
    <xf numFmtId="0" fontId="10" fillId="78" borderId="0" applyNumberFormat="0" applyBorder="0" applyAlignment="0" applyProtection="0"/>
    <xf numFmtId="0" fontId="10" fillId="82"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204"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205" fontId="33" fillId="11" borderId="0" applyNumberFormat="0" applyBorder="0" applyAlignment="0" applyProtection="0"/>
    <xf numFmtId="205" fontId="33" fillId="11" borderId="0" applyNumberFormat="0" applyBorder="0" applyAlignment="0" applyProtection="0"/>
    <xf numFmtId="205" fontId="33" fillId="11" borderId="0" applyNumberFormat="0" applyBorder="0" applyAlignment="0" applyProtection="0"/>
    <xf numFmtId="205" fontId="33" fillId="11"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11" borderId="0" applyNumberFormat="0" applyBorder="0" applyAlignment="0" applyProtection="0"/>
    <xf numFmtId="0" fontId="33" fillId="86" borderId="0" applyNumberFormat="0" applyBorder="0" applyAlignment="0" applyProtection="0"/>
    <xf numFmtId="205" fontId="33" fillId="11" borderId="0" applyNumberFormat="0" applyBorder="0" applyAlignment="0" applyProtection="0"/>
    <xf numFmtId="205" fontId="33" fillId="11" borderId="0" applyNumberFormat="0" applyBorder="0" applyAlignment="0" applyProtection="0"/>
    <xf numFmtId="205" fontId="33" fillId="11" borderId="0" applyNumberFormat="0" applyBorder="0" applyAlignment="0" applyProtection="0"/>
    <xf numFmtId="205" fontId="33" fillId="11"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11"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11" borderId="0" applyNumberFormat="0" applyBorder="0" applyAlignment="0" applyProtection="0"/>
    <xf numFmtId="0" fontId="33" fillId="86" borderId="0" applyNumberFormat="0" applyBorder="0" applyAlignment="0" applyProtection="0"/>
    <xf numFmtId="0" fontId="33" fillId="11"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11" borderId="0" applyNumberFormat="0" applyBorder="0" applyAlignment="0" applyProtection="0"/>
    <xf numFmtId="0" fontId="33" fillId="86" borderId="0" applyNumberFormat="0" applyBorder="0" applyAlignment="0" applyProtection="0"/>
    <xf numFmtId="0" fontId="33" fillId="11"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11" borderId="0" applyNumberFormat="0" applyBorder="0" applyAlignment="0" applyProtection="0"/>
    <xf numFmtId="0" fontId="33" fillId="86"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33" fillId="86" borderId="0" applyNumberFormat="0" applyBorder="0" applyAlignment="0" applyProtection="0"/>
    <xf numFmtId="0" fontId="102" fillId="86" borderId="0" applyNumberFormat="0" applyBorder="0" applyAlignment="0" applyProtection="0"/>
    <xf numFmtId="0" fontId="102" fillId="86"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204"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205" fontId="33" fillId="12" borderId="0" applyNumberFormat="0" applyBorder="0" applyAlignment="0" applyProtection="0"/>
    <xf numFmtId="205" fontId="33" fillId="12" borderId="0" applyNumberFormat="0" applyBorder="0" applyAlignment="0" applyProtection="0"/>
    <xf numFmtId="205" fontId="33" fillId="12" borderId="0" applyNumberFormat="0" applyBorder="0" applyAlignment="0" applyProtection="0"/>
    <xf numFmtId="205" fontId="33" fillId="12"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2" borderId="0" applyNumberFormat="0" applyBorder="0" applyAlignment="0" applyProtection="0"/>
    <xf numFmtId="0" fontId="33" fillId="16" borderId="0" applyNumberFormat="0" applyBorder="0" applyAlignment="0" applyProtection="0"/>
    <xf numFmtId="205" fontId="33" fillId="12" borderId="0" applyNumberFormat="0" applyBorder="0" applyAlignment="0" applyProtection="0"/>
    <xf numFmtId="205" fontId="33" fillId="12" borderId="0" applyNumberFormat="0" applyBorder="0" applyAlignment="0" applyProtection="0"/>
    <xf numFmtId="205" fontId="33" fillId="12" borderId="0" applyNumberFormat="0" applyBorder="0" applyAlignment="0" applyProtection="0"/>
    <xf numFmtId="205" fontId="33" fillId="12"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2"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2" borderId="0" applyNumberFormat="0" applyBorder="0" applyAlignment="0" applyProtection="0"/>
    <xf numFmtId="0" fontId="33" fillId="16" borderId="0" applyNumberFormat="0" applyBorder="0" applyAlignment="0" applyProtection="0"/>
    <xf numFmtId="0" fontId="33" fillId="12"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2" borderId="0" applyNumberFormat="0" applyBorder="0" applyAlignment="0" applyProtection="0"/>
    <xf numFmtId="0" fontId="33" fillId="16" borderId="0" applyNumberFormat="0" applyBorder="0" applyAlignment="0" applyProtection="0"/>
    <xf numFmtId="0" fontId="33" fillId="12"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2" borderId="0" applyNumberFormat="0" applyBorder="0" applyAlignment="0" applyProtection="0"/>
    <xf numFmtId="0" fontId="33" fillId="16" borderId="0" applyNumberFormat="0" applyBorder="0" applyAlignment="0" applyProtection="0"/>
    <xf numFmtId="0" fontId="102" fillId="86" borderId="0" applyNumberFormat="0" applyBorder="0" applyAlignment="0" applyProtection="0"/>
    <xf numFmtId="0" fontId="102" fillId="86" borderId="0" applyNumberFormat="0" applyBorder="0" applyAlignment="0" applyProtection="0"/>
    <xf numFmtId="0" fontId="33" fillId="16"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204"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205" fontId="33" fillId="13" borderId="0" applyNumberFormat="0" applyBorder="0" applyAlignment="0" applyProtection="0"/>
    <xf numFmtId="205" fontId="33" fillId="13" borderId="0" applyNumberFormat="0" applyBorder="0" applyAlignment="0" applyProtection="0"/>
    <xf numFmtId="205" fontId="33" fillId="13" borderId="0" applyNumberFormat="0" applyBorder="0" applyAlignment="0" applyProtection="0"/>
    <xf numFmtId="205" fontId="33" fillId="1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13" borderId="0" applyNumberFormat="0" applyBorder="0" applyAlignment="0" applyProtection="0"/>
    <xf numFmtId="0" fontId="33" fillId="53" borderId="0" applyNumberFormat="0" applyBorder="0" applyAlignment="0" applyProtection="0"/>
    <xf numFmtId="205" fontId="33" fillId="13" borderId="0" applyNumberFormat="0" applyBorder="0" applyAlignment="0" applyProtection="0"/>
    <xf numFmtId="205" fontId="33" fillId="13" borderId="0" applyNumberFormat="0" applyBorder="0" applyAlignment="0" applyProtection="0"/>
    <xf numFmtId="205" fontId="33" fillId="13" borderId="0" applyNumberFormat="0" applyBorder="0" applyAlignment="0" applyProtection="0"/>
    <xf numFmtId="205" fontId="33" fillId="1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1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13" borderId="0" applyNumberFormat="0" applyBorder="0" applyAlignment="0" applyProtection="0"/>
    <xf numFmtId="0" fontId="33" fillId="53" borderId="0" applyNumberFormat="0" applyBorder="0" applyAlignment="0" applyProtection="0"/>
    <xf numFmtId="0" fontId="33" fillId="1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13" borderId="0" applyNumberFormat="0" applyBorder="0" applyAlignment="0" applyProtection="0"/>
    <xf numFmtId="0" fontId="33" fillId="53" borderId="0" applyNumberFormat="0" applyBorder="0" applyAlignment="0" applyProtection="0"/>
    <xf numFmtId="0" fontId="33" fillId="1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13" borderId="0" applyNumberFormat="0" applyBorder="0" applyAlignment="0" applyProtection="0"/>
    <xf numFmtId="0" fontId="33" fillId="53"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33" fillId="53"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204"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205" fontId="33" fillId="14" borderId="0" applyNumberFormat="0" applyBorder="0" applyAlignment="0" applyProtection="0"/>
    <xf numFmtId="205" fontId="33" fillId="14" borderId="0" applyNumberFormat="0" applyBorder="0" applyAlignment="0" applyProtection="0"/>
    <xf numFmtId="205" fontId="33" fillId="14" borderId="0" applyNumberFormat="0" applyBorder="0" applyAlignment="0" applyProtection="0"/>
    <xf numFmtId="205" fontId="33" fillId="14"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14" borderId="0" applyNumberFormat="0" applyBorder="0" applyAlignment="0" applyProtection="0"/>
    <xf numFmtId="0" fontId="33" fillId="86" borderId="0" applyNumberFormat="0" applyBorder="0" applyAlignment="0" applyProtection="0"/>
    <xf numFmtId="205" fontId="33" fillId="14" borderId="0" applyNumberFormat="0" applyBorder="0" applyAlignment="0" applyProtection="0"/>
    <xf numFmtId="205" fontId="33" fillId="14" borderId="0" applyNumberFormat="0" applyBorder="0" applyAlignment="0" applyProtection="0"/>
    <xf numFmtId="205" fontId="33" fillId="14" borderId="0" applyNumberFormat="0" applyBorder="0" applyAlignment="0" applyProtection="0"/>
    <xf numFmtId="205" fontId="33" fillId="14"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14"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14" borderId="0" applyNumberFormat="0" applyBorder="0" applyAlignment="0" applyProtection="0"/>
    <xf numFmtId="0" fontId="33" fillId="86" borderId="0" applyNumberFormat="0" applyBorder="0" applyAlignment="0" applyProtection="0"/>
    <xf numFmtId="0" fontId="33" fillId="14"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14" borderId="0" applyNumberFormat="0" applyBorder="0" applyAlignment="0" applyProtection="0"/>
    <xf numFmtId="0" fontId="33" fillId="86" borderId="0" applyNumberFormat="0" applyBorder="0" applyAlignment="0" applyProtection="0"/>
    <xf numFmtId="0" fontId="33" fillId="14"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86" borderId="0" applyNumberFormat="0" applyBorder="0" applyAlignment="0" applyProtection="0"/>
    <xf numFmtId="0" fontId="33" fillId="14" borderId="0" applyNumberFormat="0" applyBorder="0" applyAlignment="0" applyProtection="0"/>
    <xf numFmtId="0" fontId="33" fillId="86"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33" fillId="86" borderId="0" applyNumberFormat="0" applyBorder="0" applyAlignment="0" applyProtection="0"/>
    <xf numFmtId="0" fontId="102" fillId="86" borderId="0" applyNumberFormat="0" applyBorder="0" applyAlignment="0" applyProtection="0"/>
    <xf numFmtId="0" fontId="102" fillId="86"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204"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205" fontId="33" fillId="15" borderId="0" applyNumberFormat="0" applyBorder="0" applyAlignment="0" applyProtection="0"/>
    <xf numFmtId="205" fontId="33" fillId="15" borderId="0" applyNumberFormat="0" applyBorder="0" applyAlignment="0" applyProtection="0"/>
    <xf numFmtId="205" fontId="33" fillId="15" borderId="0" applyNumberFormat="0" applyBorder="0" applyAlignment="0" applyProtection="0"/>
    <xf numFmtId="205"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205" fontId="33" fillId="15" borderId="0" applyNumberFormat="0" applyBorder="0" applyAlignment="0" applyProtection="0"/>
    <xf numFmtId="205" fontId="33" fillId="15" borderId="0" applyNumberFormat="0" applyBorder="0" applyAlignment="0" applyProtection="0"/>
    <xf numFmtId="205" fontId="33" fillId="15" borderId="0" applyNumberFormat="0" applyBorder="0" applyAlignment="0" applyProtection="0"/>
    <xf numFmtId="205"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02" fillId="86" borderId="0" applyNumberFormat="0" applyBorder="0" applyAlignment="0" applyProtection="0"/>
    <xf numFmtId="0" fontId="102" fillId="86" borderId="0" applyNumberFormat="0" applyBorder="0" applyAlignment="0" applyProtection="0"/>
    <xf numFmtId="0" fontId="102" fillId="86" borderId="0" applyNumberFormat="0" applyBorder="0" applyAlignment="0" applyProtection="0"/>
    <xf numFmtId="0" fontId="102" fillId="8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204"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205" fontId="33" fillId="16" borderId="0" applyNumberFormat="0" applyBorder="0" applyAlignment="0" applyProtection="0"/>
    <xf numFmtId="205" fontId="33" fillId="16" borderId="0" applyNumberFormat="0" applyBorder="0" applyAlignment="0" applyProtection="0"/>
    <xf numFmtId="205" fontId="33" fillId="16" borderId="0" applyNumberFormat="0" applyBorder="0" applyAlignment="0" applyProtection="0"/>
    <xf numFmtId="205"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205" fontId="33" fillId="16" borderId="0" applyNumberFormat="0" applyBorder="0" applyAlignment="0" applyProtection="0"/>
    <xf numFmtId="205" fontId="33" fillId="16" borderId="0" applyNumberFormat="0" applyBorder="0" applyAlignment="0" applyProtection="0"/>
    <xf numFmtId="205" fontId="33" fillId="16" borderId="0" applyNumberFormat="0" applyBorder="0" applyAlignment="0" applyProtection="0"/>
    <xf numFmtId="205"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102" fillId="86" borderId="0" applyNumberFormat="0" applyBorder="0" applyAlignment="0" applyProtection="0"/>
    <xf numFmtId="0" fontId="102" fillId="86" borderId="0" applyNumberFormat="0" applyBorder="0" applyAlignment="0" applyProtection="0"/>
    <xf numFmtId="0" fontId="10" fillId="63" borderId="0" applyNumberFormat="0" applyBorder="0" applyAlignment="0" applyProtection="0"/>
    <xf numFmtId="0" fontId="10" fillId="67" borderId="0" applyNumberFormat="0" applyBorder="0" applyAlignment="0" applyProtection="0"/>
    <xf numFmtId="0" fontId="10" fillId="71" borderId="0" applyNumberFormat="0" applyBorder="0" applyAlignment="0" applyProtection="0"/>
    <xf numFmtId="0" fontId="10" fillId="75" borderId="0" applyNumberFormat="0" applyBorder="0" applyAlignment="0" applyProtection="0"/>
    <xf numFmtId="0" fontId="10" fillId="79" borderId="0" applyNumberFormat="0" applyBorder="0" applyAlignment="0" applyProtection="0"/>
    <xf numFmtId="0" fontId="10" fillId="83"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204"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205" fontId="33" fillId="17" borderId="0" applyNumberFormat="0" applyBorder="0" applyAlignment="0" applyProtection="0"/>
    <xf numFmtId="205" fontId="33" fillId="17" borderId="0" applyNumberFormat="0" applyBorder="0" applyAlignment="0" applyProtection="0"/>
    <xf numFmtId="205" fontId="33" fillId="17" borderId="0" applyNumberFormat="0" applyBorder="0" applyAlignment="0" applyProtection="0"/>
    <xf numFmtId="205" fontId="33" fillId="17"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17" borderId="0" applyNumberFormat="0" applyBorder="0" applyAlignment="0" applyProtection="0"/>
    <xf numFmtId="0" fontId="33" fillId="29" borderId="0" applyNumberFormat="0" applyBorder="0" applyAlignment="0" applyProtection="0"/>
    <xf numFmtId="205" fontId="33" fillId="17" borderId="0" applyNumberFormat="0" applyBorder="0" applyAlignment="0" applyProtection="0"/>
    <xf numFmtId="205" fontId="33" fillId="17" borderId="0" applyNumberFormat="0" applyBorder="0" applyAlignment="0" applyProtection="0"/>
    <xf numFmtId="205" fontId="33" fillId="17" borderId="0" applyNumberFormat="0" applyBorder="0" applyAlignment="0" applyProtection="0"/>
    <xf numFmtId="205" fontId="33" fillId="17"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17"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17" borderId="0" applyNumberFormat="0" applyBorder="0" applyAlignment="0" applyProtection="0"/>
    <xf numFmtId="0" fontId="33" fillId="29" borderId="0" applyNumberFormat="0" applyBorder="0" applyAlignment="0" applyProtection="0"/>
    <xf numFmtId="0" fontId="33" fillId="17"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17" borderId="0" applyNumberFormat="0" applyBorder="0" applyAlignment="0" applyProtection="0"/>
    <xf numFmtId="0" fontId="33" fillId="29" borderId="0" applyNumberFormat="0" applyBorder="0" applyAlignment="0" applyProtection="0"/>
    <xf numFmtId="0" fontId="33" fillId="17"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17" borderId="0" applyNumberFormat="0" applyBorder="0" applyAlignment="0" applyProtection="0"/>
    <xf numFmtId="0" fontId="33" fillId="29"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33" fillId="29"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204"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205" fontId="33" fillId="18" borderId="0" applyNumberFormat="0" applyBorder="0" applyAlignment="0" applyProtection="0"/>
    <xf numFmtId="205" fontId="33" fillId="18" borderId="0" applyNumberFormat="0" applyBorder="0" applyAlignment="0" applyProtection="0"/>
    <xf numFmtId="205" fontId="33" fillId="18" borderId="0" applyNumberFormat="0" applyBorder="0" applyAlignment="0" applyProtection="0"/>
    <xf numFmtId="205"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205" fontId="33" fillId="18" borderId="0" applyNumberFormat="0" applyBorder="0" applyAlignment="0" applyProtection="0"/>
    <xf numFmtId="205" fontId="33" fillId="18" borderId="0" applyNumberFormat="0" applyBorder="0" applyAlignment="0" applyProtection="0"/>
    <xf numFmtId="205" fontId="33" fillId="18" borderId="0" applyNumberFormat="0" applyBorder="0" applyAlignment="0" applyProtection="0"/>
    <xf numFmtId="205"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17" borderId="0" applyNumberFormat="0" applyBorder="0" applyAlignment="0" applyProtection="0"/>
    <xf numFmtId="0" fontId="102" fillId="17"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204"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205" fontId="33" fillId="19" borderId="0" applyNumberFormat="0" applyBorder="0" applyAlignment="0" applyProtection="0"/>
    <xf numFmtId="205" fontId="33" fillId="19" borderId="0" applyNumberFormat="0" applyBorder="0" applyAlignment="0" applyProtection="0"/>
    <xf numFmtId="205" fontId="33" fillId="19" borderId="0" applyNumberFormat="0" applyBorder="0" applyAlignment="0" applyProtection="0"/>
    <xf numFmtId="205" fontId="33" fillId="19"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19" borderId="0" applyNumberFormat="0" applyBorder="0" applyAlignment="0" applyProtection="0"/>
    <xf numFmtId="0" fontId="33" fillId="52" borderId="0" applyNumberFormat="0" applyBorder="0" applyAlignment="0" applyProtection="0"/>
    <xf numFmtId="205" fontId="33" fillId="19" borderId="0" applyNumberFormat="0" applyBorder="0" applyAlignment="0" applyProtection="0"/>
    <xf numFmtId="205" fontId="33" fillId="19" borderId="0" applyNumberFormat="0" applyBorder="0" applyAlignment="0" applyProtection="0"/>
    <xf numFmtId="205" fontId="33" fillId="19" borderId="0" applyNumberFormat="0" applyBorder="0" applyAlignment="0" applyProtection="0"/>
    <xf numFmtId="205" fontId="33" fillId="19"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19"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19" borderId="0" applyNumberFormat="0" applyBorder="0" applyAlignment="0" applyProtection="0"/>
    <xf numFmtId="0" fontId="33" fillId="52" borderId="0" applyNumberFormat="0" applyBorder="0" applyAlignment="0" applyProtection="0"/>
    <xf numFmtId="0" fontId="33" fillId="19"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19" borderId="0" applyNumberFormat="0" applyBorder="0" applyAlignment="0" applyProtection="0"/>
    <xf numFmtId="0" fontId="33" fillId="52" borderId="0" applyNumberFormat="0" applyBorder="0" applyAlignment="0" applyProtection="0"/>
    <xf numFmtId="0" fontId="33" fillId="19"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19" borderId="0" applyNumberFormat="0" applyBorder="0" applyAlignment="0" applyProtection="0"/>
    <xf numFmtId="0" fontId="33" fillId="52" borderId="0" applyNumberFormat="0" applyBorder="0" applyAlignment="0" applyProtection="0"/>
    <xf numFmtId="0" fontId="102" fillId="17" borderId="0" applyNumberFormat="0" applyBorder="0" applyAlignment="0" applyProtection="0"/>
    <xf numFmtId="0" fontId="102" fillId="17" borderId="0" applyNumberFormat="0" applyBorder="0" applyAlignment="0" applyProtection="0"/>
    <xf numFmtId="0" fontId="33" fillId="52" borderId="0" applyNumberFormat="0" applyBorder="0" applyAlignment="0" applyProtection="0"/>
    <xf numFmtId="0" fontId="102" fillId="17" borderId="0" applyNumberFormat="0" applyBorder="0" applyAlignment="0" applyProtection="0"/>
    <xf numFmtId="0" fontId="102" fillId="17"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204"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205" fontId="33" fillId="14" borderId="0" applyNumberFormat="0" applyBorder="0" applyAlignment="0" applyProtection="0"/>
    <xf numFmtId="205" fontId="33" fillId="14" borderId="0" applyNumberFormat="0" applyBorder="0" applyAlignment="0" applyProtection="0"/>
    <xf numFmtId="205" fontId="33" fillId="14" borderId="0" applyNumberFormat="0" applyBorder="0" applyAlignment="0" applyProtection="0"/>
    <xf numFmtId="205" fontId="33" fillId="14"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14" borderId="0" applyNumberFormat="0" applyBorder="0" applyAlignment="0" applyProtection="0"/>
    <xf numFmtId="0" fontId="33" fillId="29" borderId="0" applyNumberFormat="0" applyBorder="0" applyAlignment="0" applyProtection="0"/>
    <xf numFmtId="205" fontId="33" fillId="14" borderId="0" applyNumberFormat="0" applyBorder="0" applyAlignment="0" applyProtection="0"/>
    <xf numFmtId="205" fontId="33" fillId="14" borderId="0" applyNumberFormat="0" applyBorder="0" applyAlignment="0" applyProtection="0"/>
    <xf numFmtId="205" fontId="33" fillId="14" borderId="0" applyNumberFormat="0" applyBorder="0" applyAlignment="0" applyProtection="0"/>
    <xf numFmtId="205" fontId="33" fillId="14"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14"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14" borderId="0" applyNumberFormat="0" applyBorder="0" applyAlignment="0" applyProtection="0"/>
    <xf numFmtId="0" fontId="33" fillId="29" borderId="0" applyNumberFormat="0" applyBorder="0" applyAlignment="0" applyProtection="0"/>
    <xf numFmtId="0" fontId="33" fillId="14"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14" borderId="0" applyNumberFormat="0" applyBorder="0" applyAlignment="0" applyProtection="0"/>
    <xf numFmtId="0" fontId="33" fillId="29" borderId="0" applyNumberFormat="0" applyBorder="0" applyAlignment="0" applyProtection="0"/>
    <xf numFmtId="0" fontId="33" fillId="14"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14" borderId="0" applyNumberFormat="0" applyBorder="0" applyAlignment="0" applyProtection="0"/>
    <xf numFmtId="0" fontId="33" fillId="29" borderId="0" applyNumberFormat="0" applyBorder="0" applyAlignment="0" applyProtection="0"/>
    <xf numFmtId="0" fontId="102" fillId="17" borderId="0" applyNumberFormat="0" applyBorder="0" applyAlignment="0" applyProtection="0"/>
    <xf numFmtId="0" fontId="102" fillId="17" borderId="0" applyNumberFormat="0" applyBorder="0" applyAlignment="0" applyProtection="0"/>
    <xf numFmtId="0" fontId="33"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204"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205" fontId="33" fillId="17" borderId="0" applyNumberFormat="0" applyBorder="0" applyAlignment="0" applyProtection="0"/>
    <xf numFmtId="205" fontId="33" fillId="17" borderId="0" applyNumberFormat="0" applyBorder="0" applyAlignment="0" applyProtection="0"/>
    <xf numFmtId="205" fontId="33" fillId="17" borderId="0" applyNumberFormat="0" applyBorder="0" applyAlignment="0" applyProtection="0"/>
    <xf numFmtId="205"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205" fontId="33" fillId="17" borderId="0" applyNumberFormat="0" applyBorder="0" applyAlignment="0" applyProtection="0"/>
    <xf numFmtId="205" fontId="33" fillId="17" borderId="0" applyNumberFormat="0" applyBorder="0" applyAlignment="0" applyProtection="0"/>
    <xf numFmtId="205" fontId="33" fillId="17" borderId="0" applyNumberFormat="0" applyBorder="0" applyAlignment="0" applyProtection="0"/>
    <xf numFmtId="205"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204"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205" fontId="33" fillId="20" borderId="0" applyNumberFormat="0" applyBorder="0" applyAlignment="0" applyProtection="0"/>
    <xf numFmtId="205" fontId="33" fillId="20" borderId="0" applyNumberFormat="0" applyBorder="0" applyAlignment="0" applyProtection="0"/>
    <xf numFmtId="205" fontId="33" fillId="20" borderId="0" applyNumberFormat="0" applyBorder="0" applyAlignment="0" applyProtection="0"/>
    <xf numFmtId="205" fontId="33" fillId="20"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205" fontId="33" fillId="20" borderId="0" applyNumberFormat="0" applyBorder="0" applyAlignment="0" applyProtection="0"/>
    <xf numFmtId="205" fontId="33" fillId="20" borderId="0" applyNumberFormat="0" applyBorder="0" applyAlignment="0" applyProtection="0"/>
    <xf numFmtId="205" fontId="33" fillId="20" borderId="0" applyNumberFormat="0" applyBorder="0" applyAlignment="0" applyProtection="0"/>
    <xf numFmtId="205" fontId="33" fillId="20"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33" fillId="16" borderId="0" applyNumberFormat="0" applyBorder="0" applyAlignment="0" applyProtection="0"/>
    <xf numFmtId="0" fontId="103" fillId="52" borderId="0" applyNumberFormat="0" applyBorder="0" applyAlignment="0" applyProtection="0"/>
    <xf numFmtId="0" fontId="103" fillId="52"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204"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205" fontId="34" fillId="21" borderId="0" applyNumberFormat="0" applyBorder="0" applyAlignment="0" applyProtection="0"/>
    <xf numFmtId="205" fontId="34" fillId="21" borderId="0" applyNumberFormat="0" applyBorder="0" applyAlignment="0" applyProtection="0"/>
    <xf numFmtId="205" fontId="34" fillId="21" borderId="0" applyNumberFormat="0" applyBorder="0" applyAlignment="0" applyProtection="0"/>
    <xf numFmtId="205" fontId="34" fillId="21"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205" fontId="34" fillId="21" borderId="0" applyNumberFormat="0" applyBorder="0" applyAlignment="0" applyProtection="0"/>
    <xf numFmtId="205" fontId="34" fillId="21" borderId="0" applyNumberFormat="0" applyBorder="0" applyAlignment="0" applyProtection="0"/>
    <xf numFmtId="205" fontId="34" fillId="21" borderId="0" applyNumberFormat="0" applyBorder="0" applyAlignment="0" applyProtection="0"/>
    <xf numFmtId="205" fontId="34" fillId="21"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1"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1"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1"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103" fillId="52" borderId="0" applyNumberFormat="0" applyBorder="0" applyAlignment="0" applyProtection="0"/>
    <xf numFmtId="0" fontId="103" fillId="52" borderId="0" applyNumberFormat="0" applyBorder="0" applyAlignment="0" applyProtection="0"/>
    <xf numFmtId="0" fontId="34" fillId="23"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204"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205" fontId="34" fillId="18" borderId="0" applyNumberFormat="0" applyBorder="0" applyAlignment="0" applyProtection="0"/>
    <xf numFmtId="205" fontId="34" fillId="18" borderId="0" applyNumberFormat="0" applyBorder="0" applyAlignment="0" applyProtection="0"/>
    <xf numFmtId="205" fontId="34" fillId="18" borderId="0" applyNumberFormat="0" applyBorder="0" applyAlignment="0" applyProtection="0"/>
    <xf numFmtId="205"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205" fontId="34" fillId="18" borderId="0" applyNumberFormat="0" applyBorder="0" applyAlignment="0" applyProtection="0"/>
    <xf numFmtId="205" fontId="34" fillId="18" borderId="0" applyNumberFormat="0" applyBorder="0" applyAlignment="0" applyProtection="0"/>
    <xf numFmtId="205" fontId="34" fillId="18" borderId="0" applyNumberFormat="0" applyBorder="0" applyAlignment="0" applyProtection="0"/>
    <xf numFmtId="205"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3" borderId="0" applyNumberFormat="0" applyBorder="0" applyAlignment="0" applyProtection="0"/>
    <xf numFmtId="0" fontId="103" fillId="23"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204"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205" fontId="34" fillId="19" borderId="0" applyNumberFormat="0" applyBorder="0" applyAlignment="0" applyProtection="0"/>
    <xf numFmtId="205" fontId="34" fillId="19" borderId="0" applyNumberFormat="0" applyBorder="0" applyAlignment="0" applyProtection="0"/>
    <xf numFmtId="205" fontId="34" fillId="19" borderId="0" applyNumberFormat="0" applyBorder="0" applyAlignment="0" applyProtection="0"/>
    <xf numFmtId="205" fontId="34" fillId="19"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205" fontId="34" fillId="19" borderId="0" applyNumberFormat="0" applyBorder="0" applyAlignment="0" applyProtection="0"/>
    <xf numFmtId="205" fontId="34" fillId="19" borderId="0" applyNumberFormat="0" applyBorder="0" applyAlignment="0" applyProtection="0"/>
    <xf numFmtId="205" fontId="34" fillId="19" borderId="0" applyNumberFormat="0" applyBorder="0" applyAlignment="0" applyProtection="0"/>
    <xf numFmtId="205" fontId="34" fillId="19"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19"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19"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19"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03" fillId="23" borderId="0" applyNumberFormat="0" applyBorder="0" applyAlignment="0" applyProtection="0"/>
    <xf numFmtId="0" fontId="103" fillId="23" borderId="0" applyNumberFormat="0" applyBorder="0" applyAlignment="0" applyProtection="0"/>
    <xf numFmtId="0" fontId="34" fillId="52" borderId="0" applyNumberFormat="0" applyBorder="0" applyAlignment="0" applyProtection="0"/>
    <xf numFmtId="0" fontId="103" fillId="17" borderId="0" applyNumberFormat="0" applyBorder="0" applyAlignment="0" applyProtection="0"/>
    <xf numFmtId="0" fontId="103" fillId="17"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204"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205" fontId="34" fillId="22" borderId="0" applyNumberFormat="0" applyBorder="0" applyAlignment="0" applyProtection="0"/>
    <xf numFmtId="205" fontId="34" fillId="22" borderId="0" applyNumberFormat="0" applyBorder="0" applyAlignment="0" applyProtection="0"/>
    <xf numFmtId="205" fontId="34" fillId="22" borderId="0" applyNumberFormat="0" applyBorder="0" applyAlignment="0" applyProtection="0"/>
    <xf numFmtId="205" fontId="34" fillId="22"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205" fontId="34" fillId="22" borderId="0" applyNumberFormat="0" applyBorder="0" applyAlignment="0" applyProtection="0"/>
    <xf numFmtId="205" fontId="34" fillId="22" borderId="0" applyNumberFormat="0" applyBorder="0" applyAlignment="0" applyProtection="0"/>
    <xf numFmtId="205" fontId="34" fillId="22" borderId="0" applyNumberFormat="0" applyBorder="0" applyAlignment="0" applyProtection="0"/>
    <xf numFmtId="205" fontId="34" fillId="22"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2"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2"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2"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103" fillId="17" borderId="0" applyNumberFormat="0" applyBorder="0" applyAlignment="0" applyProtection="0"/>
    <xf numFmtId="0" fontId="103" fillId="17" borderId="0" applyNumberFormat="0" applyBorder="0" applyAlignment="0" applyProtection="0"/>
    <xf numFmtId="0" fontId="34" fillId="29" borderId="0" applyNumberFormat="0" applyBorder="0" applyAlignment="0" applyProtection="0"/>
    <xf numFmtId="0" fontId="103" fillId="29" borderId="0" applyNumberFormat="0" applyBorder="0" applyAlignment="0" applyProtection="0"/>
    <xf numFmtId="0" fontId="103" fillId="2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204"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205" fontId="34" fillId="23" borderId="0" applyNumberFormat="0" applyBorder="0" applyAlignment="0" applyProtection="0"/>
    <xf numFmtId="205" fontId="34" fillId="23" borderId="0" applyNumberFormat="0" applyBorder="0" applyAlignment="0" applyProtection="0"/>
    <xf numFmtId="205" fontId="34" fillId="23" borderId="0" applyNumberFormat="0" applyBorder="0" applyAlignment="0" applyProtection="0"/>
    <xf numFmtId="205"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205" fontId="34" fillId="23" borderId="0" applyNumberFormat="0" applyBorder="0" applyAlignment="0" applyProtection="0"/>
    <xf numFmtId="205" fontId="34" fillId="23" borderId="0" applyNumberFormat="0" applyBorder="0" applyAlignment="0" applyProtection="0"/>
    <xf numFmtId="205" fontId="34" fillId="23" borderId="0" applyNumberFormat="0" applyBorder="0" applyAlignment="0" applyProtection="0"/>
    <xf numFmtId="205"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103" fillId="29" borderId="0" applyNumberFormat="0" applyBorder="0" applyAlignment="0" applyProtection="0"/>
    <xf numFmtId="0" fontId="103" fillId="29" borderId="0" applyNumberFormat="0" applyBorder="0" applyAlignment="0" applyProtection="0"/>
    <xf numFmtId="0" fontId="103" fillId="29" borderId="0" applyNumberFormat="0" applyBorder="0" applyAlignment="0" applyProtection="0"/>
    <xf numFmtId="0" fontId="103" fillId="29"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204"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205" fontId="34" fillId="24" borderId="0" applyNumberFormat="0" applyBorder="0" applyAlignment="0" applyProtection="0"/>
    <xf numFmtId="205" fontId="34" fillId="24" borderId="0" applyNumberFormat="0" applyBorder="0" applyAlignment="0" applyProtection="0"/>
    <xf numFmtId="205" fontId="34" fillId="24" borderId="0" applyNumberFormat="0" applyBorder="0" applyAlignment="0" applyProtection="0"/>
    <xf numFmtId="205" fontId="34" fillId="24"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205" fontId="34" fillId="24" borderId="0" applyNumberFormat="0" applyBorder="0" applyAlignment="0" applyProtection="0"/>
    <xf numFmtId="205" fontId="34" fillId="24" borderId="0" applyNumberFormat="0" applyBorder="0" applyAlignment="0" applyProtection="0"/>
    <xf numFmtId="205" fontId="34" fillId="24" borderId="0" applyNumberFormat="0" applyBorder="0" applyAlignment="0" applyProtection="0"/>
    <xf numFmtId="205" fontId="34" fillId="24"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4"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4"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4"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103" fillId="29" borderId="0" applyNumberFormat="0" applyBorder="0" applyAlignment="0" applyProtection="0"/>
    <xf numFmtId="0" fontId="103" fillId="29" borderId="0" applyNumberFormat="0" applyBorder="0" applyAlignment="0" applyProtection="0"/>
    <xf numFmtId="0" fontId="34" fillId="16"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204"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204"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205" fontId="36" fillId="13" borderId="0" applyNumberFormat="0" applyBorder="0" applyAlignment="0" applyProtection="0"/>
    <xf numFmtId="205" fontId="36" fillId="13" borderId="0" applyNumberFormat="0" applyBorder="0" applyAlignment="0" applyProtection="0"/>
    <xf numFmtId="205" fontId="36" fillId="13" borderId="0" applyNumberFormat="0" applyBorder="0" applyAlignment="0" applyProtection="0"/>
    <xf numFmtId="205"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205" fontId="36" fillId="13" borderId="0" applyNumberFormat="0" applyBorder="0" applyAlignment="0" applyProtection="0"/>
    <xf numFmtId="205" fontId="36" fillId="13" borderId="0" applyNumberFormat="0" applyBorder="0" applyAlignment="0" applyProtection="0"/>
    <xf numFmtId="205" fontId="36" fillId="13" borderId="0" applyNumberFormat="0" applyBorder="0" applyAlignment="0" applyProtection="0"/>
    <xf numFmtId="205"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5" fillId="0" borderId="0" applyNumberFormat="0" applyFill="0" applyBorder="0" applyAlignment="0" applyProtection="0"/>
    <xf numFmtId="0" fontId="70" fillId="0" borderId="0" applyNumberFormat="0" applyFill="0" applyBorder="0" applyAlignment="0" applyProtection="0"/>
    <xf numFmtId="0" fontId="106" fillId="29" borderId="3" applyNumberFormat="0" applyAlignment="0" applyProtection="0"/>
    <xf numFmtId="0" fontId="106" fillId="29" borderId="3" applyNumberFormat="0" applyAlignment="0" applyProtection="0"/>
    <xf numFmtId="0" fontId="37" fillId="29" borderId="3" applyNumberFormat="0" applyAlignment="0" applyProtection="0"/>
    <xf numFmtId="0" fontId="37" fillId="29" borderId="3" applyNumberFormat="0" applyAlignment="0" applyProtection="0"/>
    <xf numFmtId="0" fontId="37" fillId="29" borderId="3" applyNumberFormat="0" applyAlignment="0" applyProtection="0"/>
    <xf numFmtId="0" fontId="37" fillId="29" borderId="3" applyNumberFormat="0" applyAlignment="0" applyProtection="0"/>
    <xf numFmtId="0" fontId="37" fillId="29" borderId="3" applyNumberFormat="0" applyAlignment="0" applyProtection="0"/>
    <xf numFmtId="0" fontId="37" fillId="29" borderId="3" applyNumberFormat="0" applyAlignment="0" applyProtection="0"/>
    <xf numFmtId="0" fontId="37" fillId="29" borderId="3" applyNumberFormat="0" applyAlignment="0" applyProtection="0"/>
    <xf numFmtId="0" fontId="37" fillId="29" borderId="3" applyNumberFormat="0" applyAlignment="0" applyProtection="0"/>
    <xf numFmtId="0" fontId="37" fillId="29" borderId="3" applyNumberFormat="0" applyAlignment="0" applyProtection="0"/>
    <xf numFmtId="204" fontId="37" fillId="29" borderId="3" applyNumberFormat="0" applyAlignment="0" applyProtection="0"/>
    <xf numFmtId="0" fontId="37" fillId="29" borderId="3" applyNumberFormat="0" applyAlignment="0" applyProtection="0"/>
    <xf numFmtId="0" fontId="37" fillId="29" borderId="3" applyNumberFormat="0" applyAlignment="0" applyProtection="0"/>
    <xf numFmtId="0" fontId="37" fillId="29" borderId="3" applyNumberFormat="0" applyAlignment="0" applyProtection="0"/>
    <xf numFmtId="0" fontId="37" fillId="29" borderId="3" applyNumberFormat="0" applyAlignment="0" applyProtection="0"/>
    <xf numFmtId="0" fontId="37" fillId="29" borderId="3" applyNumberFormat="0" applyAlignment="0" applyProtection="0"/>
    <xf numFmtId="0" fontId="37" fillId="29" borderId="3" applyNumberFormat="0" applyAlignment="0" applyProtection="0"/>
    <xf numFmtId="205" fontId="37" fillId="29" borderId="3" applyNumberFormat="0" applyAlignment="0" applyProtection="0"/>
    <xf numFmtId="205" fontId="37" fillId="29" borderId="3" applyNumberFormat="0" applyAlignment="0" applyProtection="0"/>
    <xf numFmtId="205" fontId="37" fillId="29" borderId="3" applyNumberFormat="0" applyAlignment="0" applyProtection="0"/>
    <xf numFmtId="205" fontId="37" fillId="29" borderId="3" applyNumberFormat="0" applyAlignment="0" applyProtection="0"/>
    <xf numFmtId="0" fontId="37" fillId="86" borderId="3" applyNumberFormat="0" applyAlignment="0" applyProtection="0"/>
    <xf numFmtId="0" fontId="37" fillId="86" borderId="3" applyNumberFormat="0" applyAlignment="0" applyProtection="0"/>
    <xf numFmtId="0" fontId="37" fillId="86" borderId="3" applyNumberFormat="0" applyAlignment="0" applyProtection="0"/>
    <xf numFmtId="0" fontId="37" fillId="86" borderId="3" applyNumberFormat="0" applyAlignment="0" applyProtection="0"/>
    <xf numFmtId="0" fontId="37" fillId="86" borderId="3" applyNumberFormat="0" applyAlignment="0" applyProtection="0"/>
    <xf numFmtId="205" fontId="37" fillId="29" borderId="3" applyNumberFormat="0" applyAlignment="0" applyProtection="0"/>
    <xf numFmtId="205" fontId="37" fillId="29" borderId="3" applyNumberFormat="0" applyAlignment="0" applyProtection="0"/>
    <xf numFmtId="205" fontId="37" fillId="29" borderId="3" applyNumberFormat="0" applyAlignment="0" applyProtection="0"/>
    <xf numFmtId="205" fontId="37" fillId="29" borderId="3" applyNumberFormat="0" applyAlignment="0" applyProtection="0"/>
    <xf numFmtId="0" fontId="37" fillId="86" borderId="3" applyNumberFormat="0" applyAlignment="0" applyProtection="0"/>
    <xf numFmtId="0" fontId="37" fillId="86" borderId="3" applyNumberFormat="0" applyAlignment="0" applyProtection="0"/>
    <xf numFmtId="0" fontId="37" fillId="86" borderId="3" applyNumberFormat="0" applyAlignment="0" applyProtection="0"/>
    <xf numFmtId="0" fontId="37" fillId="86" borderId="3" applyNumberFormat="0" applyAlignment="0" applyProtection="0"/>
    <xf numFmtId="0" fontId="37" fillId="29" borderId="3" applyNumberFormat="0" applyAlignment="0" applyProtection="0"/>
    <xf numFmtId="0" fontId="37" fillId="86" borderId="3" applyNumberFormat="0" applyAlignment="0" applyProtection="0"/>
    <xf numFmtId="0" fontId="37" fillId="86" borderId="3" applyNumberFormat="0" applyAlignment="0" applyProtection="0"/>
    <xf numFmtId="0" fontId="37" fillId="86" borderId="3" applyNumberFormat="0" applyAlignment="0" applyProtection="0"/>
    <xf numFmtId="0" fontId="37" fillId="86" borderId="3" applyNumberFormat="0" applyAlignment="0" applyProtection="0"/>
    <xf numFmtId="0" fontId="37" fillId="86" borderId="3" applyNumberFormat="0" applyAlignment="0" applyProtection="0"/>
    <xf numFmtId="0" fontId="37" fillId="86" borderId="3" applyNumberFormat="0" applyAlignment="0" applyProtection="0"/>
    <xf numFmtId="0" fontId="37" fillId="86" borderId="3" applyNumberFormat="0" applyAlignment="0" applyProtection="0"/>
    <xf numFmtId="0" fontId="37" fillId="86" borderId="3" applyNumberFormat="0" applyAlignment="0" applyProtection="0"/>
    <xf numFmtId="0" fontId="37" fillId="29" borderId="3" applyNumberFormat="0" applyAlignment="0" applyProtection="0"/>
    <xf numFmtId="0" fontId="37" fillId="86" borderId="3" applyNumberFormat="0" applyAlignment="0" applyProtection="0"/>
    <xf numFmtId="0" fontId="37" fillId="86" borderId="3" applyNumberFormat="0" applyAlignment="0" applyProtection="0"/>
    <xf numFmtId="0" fontId="37" fillId="86" borderId="3" applyNumberFormat="0" applyAlignment="0" applyProtection="0"/>
    <xf numFmtId="0" fontId="37" fillId="86" borderId="3" applyNumberFormat="0" applyAlignment="0" applyProtection="0"/>
    <xf numFmtId="0" fontId="37" fillId="86" borderId="3" applyNumberFormat="0" applyAlignment="0" applyProtection="0"/>
    <xf numFmtId="0" fontId="37" fillId="86" borderId="3" applyNumberFormat="0" applyAlignment="0" applyProtection="0"/>
    <xf numFmtId="0" fontId="37" fillId="86" borderId="3" applyNumberFormat="0" applyAlignment="0" applyProtection="0"/>
    <xf numFmtId="0" fontId="37" fillId="86" borderId="3" applyNumberFormat="0" applyAlignment="0" applyProtection="0"/>
    <xf numFmtId="0" fontId="37" fillId="29" borderId="3" applyNumberFormat="0" applyAlignment="0" applyProtection="0"/>
    <xf numFmtId="0" fontId="37" fillId="86" borderId="3" applyNumberFormat="0" applyAlignment="0" applyProtection="0"/>
    <xf numFmtId="0" fontId="37" fillId="86" borderId="3" applyNumberFormat="0" applyAlignment="0" applyProtection="0"/>
    <xf numFmtId="0" fontId="37" fillId="86" borderId="3" applyNumberFormat="0" applyAlignment="0" applyProtection="0"/>
    <xf numFmtId="0" fontId="37" fillId="86" borderId="3" applyNumberFormat="0" applyAlignment="0" applyProtection="0"/>
    <xf numFmtId="0" fontId="37" fillId="86" borderId="3" applyNumberFormat="0" applyAlignment="0" applyProtection="0"/>
    <xf numFmtId="0" fontId="37" fillId="86" borderId="3" applyNumberFormat="0" applyAlignment="0" applyProtection="0"/>
    <xf numFmtId="0" fontId="37" fillId="86" borderId="3" applyNumberFormat="0" applyAlignment="0" applyProtection="0"/>
    <xf numFmtId="0" fontId="37" fillId="86" borderId="3" applyNumberFormat="0" applyAlignment="0" applyProtection="0"/>
    <xf numFmtId="0" fontId="106" fillId="29" borderId="3" applyNumberFormat="0" applyAlignment="0" applyProtection="0"/>
    <xf numFmtId="0" fontId="106" fillId="29" borderId="3" applyNumberFormat="0" applyAlignment="0" applyProtection="0"/>
    <xf numFmtId="0" fontId="37" fillId="86" borderId="3" applyNumberFormat="0" applyAlignment="0" applyProtection="0"/>
    <xf numFmtId="0" fontId="18" fillId="0" borderId="0"/>
    <xf numFmtId="0" fontId="18" fillId="0" borderId="0"/>
    <xf numFmtId="0" fontId="18" fillId="0" borderId="0"/>
    <xf numFmtId="0" fontId="18" fillId="0" borderId="0"/>
    <xf numFmtId="0" fontId="107" fillId="30" borderId="4" applyNumberFormat="0" applyAlignment="0" applyProtection="0"/>
    <xf numFmtId="0" fontId="107" fillId="30" borderId="4" applyNumberFormat="0" applyAlignment="0" applyProtection="0"/>
    <xf numFmtId="0" fontId="38" fillId="30" borderId="4" applyNumberFormat="0" applyAlignment="0" applyProtection="0"/>
    <xf numFmtId="0" fontId="38" fillId="30" borderId="4" applyNumberFormat="0" applyAlignment="0" applyProtection="0"/>
    <xf numFmtId="0" fontId="38" fillId="30" borderId="4" applyNumberFormat="0" applyAlignment="0" applyProtection="0"/>
    <xf numFmtId="0" fontId="38" fillId="30" borderId="4" applyNumberFormat="0" applyAlignment="0" applyProtection="0"/>
    <xf numFmtId="0" fontId="38" fillId="30" borderId="4" applyNumberFormat="0" applyAlignment="0" applyProtection="0"/>
    <xf numFmtId="0" fontId="38" fillId="30" borderId="4" applyNumberFormat="0" applyAlignment="0" applyProtection="0"/>
    <xf numFmtId="0" fontId="38" fillId="30" borderId="4" applyNumberFormat="0" applyAlignment="0" applyProtection="0"/>
    <xf numFmtId="0" fontId="38" fillId="30" borderId="4" applyNumberFormat="0" applyAlignment="0" applyProtection="0"/>
    <xf numFmtId="0" fontId="38" fillId="30" borderId="4" applyNumberFormat="0" applyAlignment="0" applyProtection="0"/>
    <xf numFmtId="204" fontId="38" fillId="30" borderId="4" applyNumberFormat="0" applyAlignment="0" applyProtection="0"/>
    <xf numFmtId="0" fontId="38" fillId="30" borderId="4" applyNumberFormat="0" applyAlignment="0" applyProtection="0"/>
    <xf numFmtId="0" fontId="38" fillId="30" borderId="4" applyNumberFormat="0" applyAlignment="0" applyProtection="0"/>
    <xf numFmtId="0" fontId="38" fillId="30" borderId="4" applyNumberFormat="0" applyAlignment="0" applyProtection="0"/>
    <xf numFmtId="0" fontId="38" fillId="30" borderId="4" applyNumberFormat="0" applyAlignment="0" applyProtection="0"/>
    <xf numFmtId="0" fontId="38" fillId="30" borderId="4" applyNumberFormat="0" applyAlignment="0" applyProtection="0"/>
    <xf numFmtId="0" fontId="38" fillId="30" borderId="4" applyNumberFormat="0" applyAlignment="0" applyProtection="0"/>
    <xf numFmtId="205" fontId="38" fillId="30" borderId="4" applyNumberFormat="0" applyAlignment="0" applyProtection="0"/>
    <xf numFmtId="205" fontId="38" fillId="30" borderId="4" applyNumberFormat="0" applyAlignment="0" applyProtection="0"/>
    <xf numFmtId="205" fontId="38" fillId="30" borderId="4" applyNumberFormat="0" applyAlignment="0" applyProtection="0"/>
    <xf numFmtId="205" fontId="38" fillId="30" borderId="4" applyNumberFormat="0" applyAlignment="0" applyProtection="0"/>
    <xf numFmtId="0" fontId="38" fillId="30" borderId="21" applyNumberFormat="0" applyAlignment="0" applyProtection="0"/>
    <xf numFmtId="0" fontId="38" fillId="30" borderId="21" applyNumberFormat="0" applyAlignment="0" applyProtection="0"/>
    <xf numFmtId="0" fontId="38" fillId="30" borderId="21" applyNumberFormat="0" applyAlignment="0" applyProtection="0"/>
    <xf numFmtId="0" fontId="38" fillId="30" borderId="21" applyNumberFormat="0" applyAlignment="0" applyProtection="0"/>
    <xf numFmtId="0" fontId="38" fillId="30" borderId="21" applyNumberFormat="0" applyAlignment="0" applyProtection="0"/>
    <xf numFmtId="205" fontId="38" fillId="30" borderId="4" applyNumberFormat="0" applyAlignment="0" applyProtection="0"/>
    <xf numFmtId="205" fontId="38" fillId="30" borderId="4" applyNumberFormat="0" applyAlignment="0" applyProtection="0"/>
    <xf numFmtId="205" fontId="38" fillId="30" borderId="4" applyNumberFormat="0" applyAlignment="0" applyProtection="0"/>
    <xf numFmtId="205" fontId="38" fillId="30" borderId="4" applyNumberFormat="0" applyAlignment="0" applyProtection="0"/>
    <xf numFmtId="0" fontId="38" fillId="30" borderId="21" applyNumberFormat="0" applyAlignment="0" applyProtection="0"/>
    <xf numFmtId="0" fontId="38" fillId="30" borderId="21" applyNumberFormat="0" applyAlignment="0" applyProtection="0"/>
    <xf numFmtId="0" fontId="38" fillId="30" borderId="21" applyNumberFormat="0" applyAlignment="0" applyProtection="0"/>
    <xf numFmtId="0" fontId="38" fillId="30" borderId="21" applyNumberFormat="0" applyAlignment="0" applyProtection="0"/>
    <xf numFmtId="0" fontId="38" fillId="30" borderId="4" applyNumberFormat="0" applyAlignment="0" applyProtection="0"/>
    <xf numFmtId="0" fontId="38" fillId="30" borderId="21" applyNumberFormat="0" applyAlignment="0" applyProtection="0"/>
    <xf numFmtId="0" fontId="38" fillId="30" borderId="21" applyNumberFormat="0" applyAlignment="0" applyProtection="0"/>
    <xf numFmtId="0" fontId="38" fillId="30" borderId="21" applyNumberFormat="0" applyAlignment="0" applyProtection="0"/>
    <xf numFmtId="0" fontId="38" fillId="30" borderId="21" applyNumberFormat="0" applyAlignment="0" applyProtection="0"/>
    <xf numFmtId="0" fontId="38" fillId="30" borderId="21" applyNumberFormat="0" applyAlignment="0" applyProtection="0"/>
    <xf numFmtId="0" fontId="38" fillId="30" borderId="21" applyNumberFormat="0" applyAlignment="0" applyProtection="0"/>
    <xf numFmtId="0" fontId="38" fillId="30" borderId="21" applyNumberFormat="0" applyAlignment="0" applyProtection="0"/>
    <xf numFmtId="0" fontId="38" fillId="30" borderId="21" applyNumberFormat="0" applyAlignment="0" applyProtection="0"/>
    <xf numFmtId="0" fontId="38" fillId="30" borderId="4" applyNumberFormat="0" applyAlignment="0" applyProtection="0"/>
    <xf numFmtId="0" fontId="38" fillId="30" borderId="21" applyNumberFormat="0" applyAlignment="0" applyProtection="0"/>
    <xf numFmtId="0" fontId="38" fillId="30" borderId="21" applyNumberFormat="0" applyAlignment="0" applyProtection="0"/>
    <xf numFmtId="0" fontId="38" fillId="30" borderId="21" applyNumberFormat="0" applyAlignment="0" applyProtection="0"/>
    <xf numFmtId="0" fontId="38" fillId="30" borderId="21" applyNumberFormat="0" applyAlignment="0" applyProtection="0"/>
    <xf numFmtId="0" fontId="38" fillId="30" borderId="21" applyNumberFormat="0" applyAlignment="0" applyProtection="0"/>
    <xf numFmtId="0" fontId="38" fillId="30" borderId="21" applyNumberFormat="0" applyAlignment="0" applyProtection="0"/>
    <xf numFmtId="0" fontId="38" fillId="30" borderId="21" applyNumberFormat="0" applyAlignment="0" applyProtection="0"/>
    <xf numFmtId="0" fontId="38" fillId="30" borderId="21" applyNumberFormat="0" applyAlignment="0" applyProtection="0"/>
    <xf numFmtId="0" fontId="38" fillId="30" borderId="4" applyNumberFormat="0" applyAlignment="0" applyProtection="0"/>
    <xf numFmtId="0" fontId="38" fillId="30" borderId="21" applyNumberFormat="0" applyAlignment="0" applyProtection="0"/>
    <xf numFmtId="0" fontId="38" fillId="30" borderId="21" applyNumberFormat="0" applyAlignment="0" applyProtection="0"/>
    <xf numFmtId="0" fontId="38" fillId="30" borderId="21" applyNumberFormat="0" applyAlignment="0" applyProtection="0"/>
    <xf numFmtId="0" fontId="38" fillId="30" borderId="21" applyNumberFormat="0" applyAlignment="0" applyProtection="0"/>
    <xf numFmtId="0" fontId="38" fillId="30" borderId="21" applyNumberFormat="0" applyAlignment="0" applyProtection="0"/>
    <xf numFmtId="0" fontId="38" fillId="30" borderId="21" applyNumberFormat="0" applyAlignment="0" applyProtection="0"/>
    <xf numFmtId="0" fontId="38" fillId="30" borderId="21" applyNumberFormat="0" applyAlignment="0" applyProtection="0"/>
    <xf numFmtId="0" fontId="38" fillId="30" borderId="21" applyNumberFormat="0" applyAlignment="0" applyProtection="0"/>
    <xf numFmtId="0" fontId="107" fillId="30" borderId="4" applyNumberFormat="0" applyAlignment="0" applyProtection="0"/>
    <xf numFmtId="0" fontId="107" fillId="30" borderId="4" applyNumberFormat="0" applyAlignment="0" applyProtection="0"/>
    <xf numFmtId="0" fontId="38" fillId="30" borderId="21" applyNumberFormat="0" applyAlignment="0" applyProtection="0"/>
    <xf numFmtId="0" fontId="108" fillId="0" borderId="5" applyNumberFormat="0" applyFill="0" applyAlignment="0" applyProtection="0"/>
    <xf numFmtId="0" fontId="108"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204"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205" fontId="39" fillId="0" borderId="5" applyNumberFormat="0" applyFill="0" applyAlignment="0" applyProtection="0"/>
    <xf numFmtId="205" fontId="39" fillId="0" borderId="5" applyNumberFormat="0" applyFill="0" applyAlignment="0" applyProtection="0"/>
    <xf numFmtId="205" fontId="39" fillId="0" borderId="5" applyNumberFormat="0" applyFill="0" applyAlignment="0" applyProtection="0"/>
    <xf numFmtId="205"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205" fontId="39" fillId="0" borderId="5" applyNumberFormat="0" applyFill="0" applyAlignment="0" applyProtection="0"/>
    <xf numFmtId="205" fontId="39" fillId="0" borderId="5" applyNumberFormat="0" applyFill="0" applyAlignment="0" applyProtection="0"/>
    <xf numFmtId="205" fontId="39" fillId="0" borderId="5" applyNumberFormat="0" applyFill="0" applyAlignment="0" applyProtection="0"/>
    <xf numFmtId="205"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108" fillId="0" borderId="5" applyNumberFormat="0" applyFill="0" applyAlignment="0" applyProtection="0"/>
    <xf numFmtId="0" fontId="108" fillId="0" borderId="5" applyNumberFormat="0" applyFill="0" applyAlignment="0" applyProtection="0"/>
    <xf numFmtId="0" fontId="39" fillId="0" borderId="5" applyNumberFormat="0" applyFill="0" applyAlignment="0" applyProtection="0"/>
    <xf numFmtId="0" fontId="109" fillId="0" borderId="22">
      <alignment horizontal="left" vertical="top" indent="1"/>
    </xf>
    <xf numFmtId="2" fontId="110" fillId="87" borderId="0"/>
    <xf numFmtId="168" fontId="18" fillId="0" borderId="0" applyFont="0" applyFill="0" applyBorder="0" applyAlignment="0" applyProtection="0"/>
    <xf numFmtId="168" fontId="18" fillId="0" borderId="0" applyFont="0" applyFill="0" applyBorder="0" applyAlignment="0" applyProtection="0"/>
    <xf numFmtId="178" fontId="18" fillId="0" borderId="0" applyFont="0" applyFill="0" applyBorder="0" applyAlignment="0" applyProtection="0"/>
    <xf numFmtId="43" fontId="18" fillId="0" borderId="0" applyFont="0" applyFill="0" applyBorder="0" applyAlignment="0" applyProtection="0"/>
    <xf numFmtId="190" fontId="18"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41" fillId="0" borderId="0" applyFont="0" applyFill="0" applyBorder="0" applyAlignment="0" applyProtection="0"/>
    <xf numFmtId="43" fontId="60" fillId="0" borderId="0" applyFont="0" applyFill="0" applyBorder="0" applyAlignment="0" applyProtection="0"/>
    <xf numFmtId="43" fontId="18" fillId="0" borderId="0" applyFont="0" applyFill="0" applyBorder="0" applyAlignment="0" applyProtection="0"/>
    <xf numFmtId="190"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9" fontId="41" fillId="0" borderId="0" applyFont="0" applyFill="0" applyBorder="0" applyAlignment="0" applyProtection="0"/>
    <xf numFmtId="43" fontId="18" fillId="0" borderId="0" applyFont="0" applyFill="0" applyBorder="0" applyAlignment="0" applyProtection="0"/>
    <xf numFmtId="196"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7" fontId="18" fillId="0" borderId="0" applyFill="0" applyBorder="0" applyAlignment="0" applyProtection="0"/>
    <xf numFmtId="206" fontId="18" fillId="0" borderId="0" applyFill="0" applyBorder="0" applyAlignment="0" applyProtection="0"/>
    <xf numFmtId="207" fontId="18" fillId="0" borderId="0" applyFill="0" applyBorder="0" applyAlignment="0" applyProtection="0"/>
    <xf numFmtId="0" fontId="18" fillId="0" borderId="0"/>
    <xf numFmtId="0" fontId="18" fillId="0" borderId="0"/>
    <xf numFmtId="0" fontId="18" fillId="0" borderId="0"/>
    <xf numFmtId="0" fontId="18" fillId="0" borderId="0"/>
    <xf numFmtId="0" fontId="111" fillId="0" borderId="0" applyNumberFormat="0" applyFill="0" applyBorder="0" applyAlignment="0" applyProtection="0"/>
    <xf numFmtId="0" fontId="111"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204"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205" fontId="45" fillId="0" borderId="0" applyNumberFormat="0" applyFill="0" applyBorder="0" applyAlignment="0" applyProtection="0"/>
    <xf numFmtId="205" fontId="45" fillId="0" borderId="0" applyNumberFormat="0" applyFill="0" applyBorder="0" applyAlignment="0" applyProtection="0"/>
    <xf numFmtId="205" fontId="45" fillId="0" borderId="0" applyNumberFormat="0" applyFill="0" applyBorder="0" applyAlignment="0" applyProtection="0"/>
    <xf numFmtId="205" fontId="45"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205" fontId="45" fillId="0" borderId="0" applyNumberFormat="0" applyFill="0" applyBorder="0" applyAlignment="0" applyProtection="0"/>
    <xf numFmtId="205" fontId="45" fillId="0" borderId="0" applyNumberFormat="0" applyFill="0" applyBorder="0" applyAlignment="0" applyProtection="0"/>
    <xf numFmtId="205" fontId="45" fillId="0" borderId="0" applyNumberFormat="0" applyFill="0" applyBorder="0" applyAlignment="0" applyProtection="0"/>
    <xf numFmtId="205" fontId="45"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45"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45"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45"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3" fillId="20" borderId="0" applyNumberFormat="0" applyBorder="0" applyAlignment="0" applyProtection="0"/>
    <xf numFmtId="0" fontId="103" fillId="20"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204" fontId="34" fillId="25" borderId="0" applyNumberFormat="0" applyBorder="0" applyAlignment="0" applyProtection="0"/>
    <xf numFmtId="205" fontId="34" fillId="25" borderId="0" applyNumberFormat="0" applyBorder="0" applyAlignment="0" applyProtection="0"/>
    <xf numFmtId="205" fontId="34" fillId="25" borderId="0" applyNumberFormat="0" applyBorder="0" applyAlignment="0" applyProtection="0"/>
    <xf numFmtId="205"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205" fontId="34" fillId="25" borderId="0" applyNumberFormat="0" applyBorder="0" applyAlignment="0" applyProtection="0"/>
    <xf numFmtId="205" fontId="34" fillId="25" borderId="0" applyNumberFormat="0" applyBorder="0" applyAlignment="0" applyProtection="0"/>
    <xf numFmtId="205" fontId="34" fillId="25" borderId="0" applyNumberFormat="0" applyBorder="0" applyAlignment="0" applyProtection="0"/>
    <xf numFmtId="205" fontId="34" fillId="25"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205" fontId="34" fillId="25" borderId="0" applyNumberFormat="0" applyBorder="0" applyAlignment="0" applyProtection="0"/>
    <xf numFmtId="205" fontId="34" fillId="25" borderId="0" applyNumberFormat="0" applyBorder="0" applyAlignment="0" applyProtection="0"/>
    <xf numFmtId="205" fontId="34" fillId="25" borderId="0" applyNumberFormat="0" applyBorder="0" applyAlignment="0" applyProtection="0"/>
    <xf numFmtId="205" fontId="34" fillId="25"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5" borderId="0" applyNumberFormat="0" applyBorder="0" applyAlignment="0" applyProtection="0"/>
    <xf numFmtId="204" fontId="34" fillId="25"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5"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5"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103" fillId="20" borderId="0" applyNumberFormat="0" applyBorder="0" applyAlignment="0" applyProtection="0"/>
    <xf numFmtId="0" fontId="103" fillId="20" borderId="0" applyNumberFormat="0" applyBorder="0" applyAlignment="0" applyProtection="0"/>
    <xf numFmtId="0" fontId="34" fillId="2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204"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205" fontId="34" fillId="26" borderId="0" applyNumberFormat="0" applyBorder="0" applyAlignment="0" applyProtection="0"/>
    <xf numFmtId="205" fontId="34" fillId="26" borderId="0" applyNumberFormat="0" applyBorder="0" applyAlignment="0" applyProtection="0"/>
    <xf numFmtId="205" fontId="34" fillId="26" borderId="0" applyNumberFormat="0" applyBorder="0" applyAlignment="0" applyProtection="0"/>
    <xf numFmtId="205"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205" fontId="34" fillId="26" borderId="0" applyNumberFormat="0" applyBorder="0" applyAlignment="0" applyProtection="0"/>
    <xf numFmtId="205" fontId="34" fillId="26" borderId="0" applyNumberFormat="0" applyBorder="0" applyAlignment="0" applyProtection="0"/>
    <xf numFmtId="205" fontId="34" fillId="26" borderId="0" applyNumberFormat="0" applyBorder="0" applyAlignment="0" applyProtection="0"/>
    <xf numFmtId="205"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204"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3" fillId="23" borderId="0" applyNumberFormat="0" applyBorder="0" applyAlignment="0" applyProtection="0"/>
    <xf numFmtId="0" fontId="103"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204"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205" fontId="34" fillId="27" borderId="0" applyNumberFormat="0" applyBorder="0" applyAlignment="0" applyProtection="0"/>
    <xf numFmtId="205" fontId="34" fillId="27" borderId="0" applyNumberFormat="0" applyBorder="0" applyAlignment="0" applyProtection="0"/>
    <xf numFmtId="205" fontId="34" fillId="27" borderId="0" applyNumberFormat="0" applyBorder="0" applyAlignment="0" applyProtection="0"/>
    <xf numFmtId="205"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205" fontId="34" fillId="27" borderId="0" applyNumberFormat="0" applyBorder="0" applyAlignment="0" applyProtection="0"/>
    <xf numFmtId="205" fontId="34" fillId="27" borderId="0" applyNumberFormat="0" applyBorder="0" applyAlignment="0" applyProtection="0"/>
    <xf numFmtId="205" fontId="34" fillId="27" borderId="0" applyNumberFormat="0" applyBorder="0" applyAlignment="0" applyProtection="0"/>
    <xf numFmtId="205"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204"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103" fillId="23" borderId="0" applyNumberFormat="0" applyBorder="0" applyAlignment="0" applyProtection="0"/>
    <xf numFmtId="0" fontId="103" fillId="2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3" fillId="23" borderId="0" applyNumberFormat="0" applyBorder="0" applyAlignment="0" applyProtection="0"/>
    <xf numFmtId="0" fontId="103" fillId="23"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204"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205" fontId="34" fillId="22" borderId="0" applyNumberFormat="0" applyBorder="0" applyAlignment="0" applyProtection="0"/>
    <xf numFmtId="205" fontId="34" fillId="22" borderId="0" applyNumberFormat="0" applyBorder="0" applyAlignment="0" applyProtection="0"/>
    <xf numFmtId="205" fontId="34" fillId="22" borderId="0" applyNumberFormat="0" applyBorder="0" applyAlignment="0" applyProtection="0"/>
    <xf numFmtId="205" fontId="34" fillId="22"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205" fontId="34" fillId="22" borderId="0" applyNumberFormat="0" applyBorder="0" applyAlignment="0" applyProtection="0"/>
    <xf numFmtId="205" fontId="34" fillId="22" borderId="0" applyNumberFormat="0" applyBorder="0" applyAlignment="0" applyProtection="0"/>
    <xf numFmtId="205" fontId="34" fillId="22" borderId="0" applyNumberFormat="0" applyBorder="0" applyAlignment="0" applyProtection="0"/>
    <xf numFmtId="205" fontId="34" fillId="22"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0" fontId="34" fillId="22" borderId="0" applyNumberFormat="0" applyBorder="0" applyAlignment="0" applyProtection="0"/>
    <xf numFmtId="204" fontId="34" fillId="22"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0" fontId="34" fillId="22"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0" fontId="34" fillId="22"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0" fontId="34" fillId="88" borderId="0" applyNumberFormat="0" applyBorder="0" applyAlignment="0" applyProtection="0"/>
    <xf numFmtId="0" fontId="103" fillId="23" borderId="0" applyNumberFormat="0" applyBorder="0" applyAlignment="0" applyProtection="0"/>
    <xf numFmtId="0" fontId="103" fillId="23" borderId="0" applyNumberFormat="0" applyBorder="0" applyAlignment="0" applyProtection="0"/>
    <xf numFmtId="0" fontId="34" fillId="88"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3" fillId="88" borderId="0" applyNumberFormat="0" applyBorder="0" applyAlignment="0" applyProtection="0"/>
    <xf numFmtId="0" fontId="103" fillId="88"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204"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205" fontId="34" fillId="23" borderId="0" applyNumberFormat="0" applyBorder="0" applyAlignment="0" applyProtection="0"/>
    <xf numFmtId="205" fontId="34" fillId="23" borderId="0" applyNumberFormat="0" applyBorder="0" applyAlignment="0" applyProtection="0"/>
    <xf numFmtId="205" fontId="34" fillId="23" borderId="0" applyNumberFormat="0" applyBorder="0" applyAlignment="0" applyProtection="0"/>
    <xf numFmtId="205"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205" fontId="34" fillId="23" borderId="0" applyNumberFormat="0" applyBorder="0" applyAlignment="0" applyProtection="0"/>
    <xf numFmtId="205" fontId="34" fillId="23" borderId="0" applyNumberFormat="0" applyBorder="0" applyAlignment="0" applyProtection="0"/>
    <xf numFmtId="205" fontId="34" fillId="23" borderId="0" applyNumberFormat="0" applyBorder="0" applyAlignment="0" applyProtection="0"/>
    <xf numFmtId="205"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204"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103" fillId="88" borderId="0" applyNumberFormat="0" applyBorder="0" applyAlignment="0" applyProtection="0"/>
    <xf numFmtId="0" fontId="103" fillId="88"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3" fillId="88" borderId="0" applyNumberFormat="0" applyBorder="0" applyAlignment="0" applyProtection="0"/>
    <xf numFmtId="0" fontId="103" fillId="8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204"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205" fontId="34" fillId="28" borderId="0" applyNumberFormat="0" applyBorder="0" applyAlignment="0" applyProtection="0"/>
    <xf numFmtId="205" fontId="34" fillId="28" borderId="0" applyNumberFormat="0" applyBorder="0" applyAlignment="0" applyProtection="0"/>
    <xf numFmtId="205" fontId="34" fillId="28" borderId="0" applyNumberFormat="0" applyBorder="0" applyAlignment="0" applyProtection="0"/>
    <xf numFmtId="205"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205" fontId="34" fillId="28" borderId="0" applyNumberFormat="0" applyBorder="0" applyAlignment="0" applyProtection="0"/>
    <xf numFmtId="205" fontId="34" fillId="28" borderId="0" applyNumberFormat="0" applyBorder="0" applyAlignment="0" applyProtection="0"/>
    <xf numFmtId="205" fontId="34" fillId="28" borderId="0" applyNumberFormat="0" applyBorder="0" applyAlignment="0" applyProtection="0"/>
    <xf numFmtId="205"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204"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103" fillId="88" borderId="0" applyNumberFormat="0" applyBorder="0" applyAlignment="0" applyProtection="0"/>
    <xf numFmtId="0" fontId="103" fillId="88" borderId="0" applyNumberFormat="0" applyBorder="0" applyAlignment="0" applyProtection="0"/>
    <xf numFmtId="0" fontId="113" fillId="16" borderId="3" applyNumberFormat="0" applyAlignment="0" applyProtection="0"/>
    <xf numFmtId="0" fontId="113"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204"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205" fontId="46" fillId="16" borderId="3" applyNumberFormat="0" applyAlignment="0" applyProtection="0"/>
    <xf numFmtId="205" fontId="46" fillId="16" borderId="3" applyNumberFormat="0" applyAlignment="0" applyProtection="0"/>
    <xf numFmtId="205" fontId="46" fillId="16" borderId="3" applyNumberFormat="0" applyAlignment="0" applyProtection="0"/>
    <xf numFmtId="205"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205" fontId="46" fillId="16" borderId="3" applyNumberFormat="0" applyAlignment="0" applyProtection="0"/>
    <xf numFmtId="205" fontId="46" fillId="16" borderId="3" applyNumberFormat="0" applyAlignment="0" applyProtection="0"/>
    <xf numFmtId="205" fontId="46" fillId="16" borderId="3" applyNumberFormat="0" applyAlignment="0" applyProtection="0"/>
    <xf numFmtId="205"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46" fillId="16" borderId="3" applyNumberFormat="0" applyAlignment="0" applyProtection="0"/>
    <xf numFmtId="0" fontId="113" fillId="16" borderId="3" applyNumberFormat="0" applyAlignment="0" applyProtection="0"/>
    <xf numFmtId="0" fontId="113" fillId="16" borderId="3" applyNumberFormat="0" applyAlignment="0" applyProtection="0"/>
    <xf numFmtId="0" fontId="46" fillId="16" borderId="3" applyNumberFormat="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2"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2" fontId="18" fillId="0" borderId="0" applyFont="0" applyFill="0" applyBorder="0" applyAlignment="0" applyProtection="0"/>
    <xf numFmtId="205" fontId="18" fillId="0" borderId="0" applyFont="0" applyFill="0" applyBorder="0" applyAlignment="0" applyProtection="0"/>
    <xf numFmtId="172"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205"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208" fontId="114" fillId="0" borderId="0" applyFont="0" applyFill="0" applyBorder="0" applyAlignment="0" applyProtection="0"/>
    <xf numFmtId="209" fontId="18" fillId="0" borderId="0" applyFill="0" applyBorder="0" applyAlignment="0" applyProtection="0"/>
    <xf numFmtId="2" fontId="18" fillId="0" borderId="0" applyFill="0" applyBorder="0" applyAlignment="0" applyProtection="0"/>
    <xf numFmtId="0" fontId="41" fillId="89" borderId="23"/>
    <xf numFmtId="0" fontId="41" fillId="90" borderId="23"/>
    <xf numFmtId="2" fontId="18" fillId="0" borderId="0" applyFill="0" applyBorder="0" applyAlignment="0" applyProtection="0"/>
    <xf numFmtId="0" fontId="53"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19" fillId="0" borderId="0" applyNumberFormat="0" applyFill="0" applyBorder="0" applyAlignment="0" applyProtection="0"/>
    <xf numFmtId="0" fontId="116" fillId="12" borderId="0" applyNumberFormat="0" applyBorder="0" applyAlignment="0" applyProtection="0"/>
    <xf numFmtId="0" fontId="116"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204"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205" fontId="35" fillId="12" borderId="0" applyNumberFormat="0" applyBorder="0" applyAlignment="0" applyProtection="0"/>
    <xf numFmtId="205" fontId="35" fillId="12" borderId="0" applyNumberFormat="0" applyBorder="0" applyAlignment="0" applyProtection="0"/>
    <xf numFmtId="205" fontId="35" fillId="12" borderId="0" applyNumberFormat="0" applyBorder="0" applyAlignment="0" applyProtection="0"/>
    <xf numFmtId="205"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205" fontId="35" fillId="12" borderId="0" applyNumberFormat="0" applyBorder="0" applyAlignment="0" applyProtection="0"/>
    <xf numFmtId="205" fontId="35" fillId="12" borderId="0" applyNumberFormat="0" applyBorder="0" applyAlignment="0" applyProtection="0"/>
    <xf numFmtId="205" fontId="35" fillId="12" borderId="0" applyNumberFormat="0" applyBorder="0" applyAlignment="0" applyProtection="0"/>
    <xf numFmtId="205"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116" fillId="12" borderId="0" applyNumberFormat="0" applyBorder="0" applyAlignment="0" applyProtection="0"/>
    <xf numFmtId="0" fontId="116" fillId="12" borderId="0" applyNumberFormat="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205" fontId="18" fillId="0" borderId="0" applyFont="0" applyFill="0" applyBorder="0" applyAlignment="0" applyProtection="0"/>
    <xf numFmtId="180"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0" fontId="18" fillId="0" borderId="0" applyFont="0" applyFill="0" applyBorder="0" applyAlignment="0" applyProtection="0"/>
    <xf numFmtId="205" fontId="18" fillId="0" borderId="0" applyFont="0" applyFill="0" applyBorder="0" applyAlignment="0" applyProtection="0"/>
    <xf numFmtId="0"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179" fontId="54"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33" fillId="0" borderId="0" applyFont="0" applyFill="0" applyBorder="0" applyAlignment="0" applyProtection="0"/>
    <xf numFmtId="181" fontId="10" fillId="0" borderId="0" applyFont="0" applyFill="0" applyBorder="0" applyAlignment="0" applyProtection="0"/>
    <xf numFmtId="190" fontId="18" fillId="0" borderId="0" applyFont="0" applyFill="0" applyBorder="0" applyAlignment="0" applyProtection="0"/>
    <xf numFmtId="181" fontId="10"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5" fontId="18" fillId="0" borderId="0" applyFont="0" applyFill="0" applyBorder="0" applyAlignment="0" applyProtection="0"/>
    <xf numFmtId="185" fontId="18"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210" fontId="33" fillId="0" borderId="0" applyFont="0" applyFill="0" applyBorder="0" applyAlignment="0" applyProtection="0"/>
    <xf numFmtId="186" fontId="10" fillId="0" borderId="0" applyFont="0" applyFill="0" applyBorder="0" applyAlignment="0" applyProtection="0"/>
    <xf numFmtId="210" fontId="33"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17" fillId="0" borderId="0" applyFont="0" applyFill="0" applyBorder="0" applyAlignment="0" applyProtection="0"/>
    <xf numFmtId="186" fontId="117" fillId="0" borderId="0" applyFont="0" applyFill="0" applyBorder="0" applyAlignment="0" applyProtection="0"/>
    <xf numFmtId="186" fontId="117" fillId="0" borderId="0" applyFont="0" applyFill="0" applyBorder="0" applyAlignment="0" applyProtection="0"/>
    <xf numFmtId="186" fontId="117" fillId="0" borderId="0" applyFont="0" applyFill="0" applyBorder="0" applyAlignment="0" applyProtection="0"/>
    <xf numFmtId="187"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43" fontId="18" fillId="0" borderId="0" applyFont="0" applyFill="0" applyBorder="0" applyAlignment="0" applyProtection="0"/>
    <xf numFmtId="0" fontId="18" fillId="0" borderId="0" applyFont="0" applyFill="0" applyBorder="0" applyAlignment="0" applyProtection="0"/>
    <xf numFmtId="43" fontId="18" fillId="0" borderId="0" applyFont="0" applyFill="0" applyBorder="0" applyAlignment="0" applyProtection="0"/>
    <xf numFmtId="190" fontId="18"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11" fontId="117" fillId="0" borderId="0" applyFont="0" applyFill="0" applyBorder="0" applyAlignment="0" applyProtection="0"/>
    <xf numFmtId="179" fontId="47" fillId="0" borderId="0" applyFont="0" applyFill="0" applyBorder="0" applyAlignment="0" applyProtection="0"/>
    <xf numFmtId="179" fontId="47" fillId="0" borderId="0" applyFont="0" applyFill="0" applyBorder="0" applyAlignment="0" applyProtection="0"/>
    <xf numFmtId="179" fontId="47" fillId="0" borderId="0" applyFont="0" applyFill="0" applyBorder="0" applyAlignment="0" applyProtection="0"/>
    <xf numFmtId="179" fontId="47" fillId="0" borderId="0" applyFont="0" applyFill="0" applyBorder="0" applyAlignment="0" applyProtection="0"/>
    <xf numFmtId="189" fontId="56" fillId="0" borderId="0" applyFont="0" applyFill="0" applyBorder="0" applyAlignment="0" applyProtection="0"/>
    <xf numFmtId="189" fontId="56" fillId="0" borderId="0" applyFont="0" applyFill="0" applyBorder="0" applyAlignment="0" applyProtection="0"/>
    <xf numFmtId="179" fontId="47" fillId="0" borderId="0" applyFont="0" applyFill="0" applyBorder="0" applyAlignment="0" applyProtection="0"/>
    <xf numFmtId="179" fontId="47" fillId="0" borderId="0" applyFont="0" applyFill="0" applyBorder="0" applyAlignment="0" applyProtection="0"/>
    <xf numFmtId="179" fontId="47" fillId="0" borderId="0" applyFont="0" applyFill="0" applyBorder="0" applyAlignment="0" applyProtection="0"/>
    <xf numFmtId="179" fontId="47" fillId="0" borderId="0" applyFont="0" applyFill="0" applyBorder="0" applyAlignment="0" applyProtection="0"/>
    <xf numFmtId="205" fontId="18" fillId="0" borderId="0"/>
    <xf numFmtId="0" fontId="18" fillId="0" borderId="0"/>
    <xf numFmtId="205" fontId="18" fillId="0" borderId="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33"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33"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33"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33"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33"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9" fontId="1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79" fontId="118" fillId="0" borderId="0" applyFont="0" applyFill="0" applyBorder="0" applyAlignment="0" applyProtection="0"/>
    <xf numFmtId="190" fontId="18" fillId="0" borderId="0" applyFont="0" applyFill="0" applyBorder="0" applyAlignment="0" applyProtection="0"/>
    <xf numFmtId="179" fontId="18"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91" fontId="56"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5" fontId="47"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5" fontId="47"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92"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92"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3" fillId="0" borderId="0" applyFont="0" applyFill="0" applyBorder="0" applyAlignment="0" applyProtection="0"/>
    <xf numFmtId="43" fontId="10" fillId="0" borderId="0" applyFont="0" applyFill="0" applyBorder="0" applyAlignment="0" applyProtection="0"/>
    <xf numFmtId="190" fontId="18" fillId="0" borderId="0" applyFont="0" applyFill="0" applyBorder="0" applyAlignment="0" applyProtection="0"/>
    <xf numFmtId="43" fontId="10"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43" fontId="89"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212" fontId="18" fillId="0" borderId="0" applyFill="0" applyBorder="0" applyAlignment="0" applyProtection="0"/>
    <xf numFmtId="213" fontId="18" fillId="0" borderId="0" applyFill="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205" fontId="57" fillId="52" borderId="0" applyNumberFormat="0" applyBorder="0" applyAlignment="0" applyProtection="0"/>
    <xf numFmtId="205" fontId="57" fillId="52" borderId="0" applyNumberFormat="0" applyBorder="0" applyAlignment="0" applyProtection="0"/>
    <xf numFmtId="205" fontId="57" fillId="52" borderId="0" applyNumberFormat="0" applyBorder="0" applyAlignment="0" applyProtection="0"/>
    <xf numFmtId="205"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205" fontId="57" fillId="52" borderId="0" applyNumberFormat="0" applyBorder="0" applyAlignment="0" applyProtection="0"/>
    <xf numFmtId="205" fontId="57" fillId="52" borderId="0" applyNumberFormat="0" applyBorder="0" applyAlignment="0" applyProtection="0"/>
    <xf numFmtId="205" fontId="57" fillId="52" borderId="0" applyNumberFormat="0" applyBorder="0" applyAlignment="0" applyProtection="0"/>
    <xf numFmtId="205"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33" fillId="0" borderId="0"/>
    <xf numFmtId="0" fontId="10" fillId="0" borderId="0"/>
    <xf numFmtId="0" fontId="10" fillId="0" borderId="0"/>
    <xf numFmtId="0" fontId="10" fillId="0" borderId="0"/>
    <xf numFmtId="193" fontId="47" fillId="0" borderId="0"/>
    <xf numFmtId="0" fontId="10" fillId="0" borderId="0"/>
    <xf numFmtId="193" fontId="47" fillId="0" borderId="0"/>
    <xf numFmtId="0" fontId="10" fillId="0" borderId="0"/>
    <xf numFmtId="193" fontId="47" fillId="0" borderId="0"/>
    <xf numFmtId="0" fontId="10" fillId="0" borderId="0"/>
    <xf numFmtId="0" fontId="18" fillId="0" borderId="0"/>
    <xf numFmtId="0" fontId="18" fillId="0" borderId="0"/>
    <xf numFmtId="0" fontId="18" fillId="0" borderId="0"/>
    <xf numFmtId="0" fontId="18" fillId="0" borderId="0"/>
    <xf numFmtId="0" fontId="10" fillId="0" borderId="0"/>
    <xf numFmtId="0" fontId="41" fillId="0" borderId="0"/>
    <xf numFmtId="0" fontId="4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205" fontId="60" fillId="0" borderId="0"/>
    <xf numFmtId="0" fontId="120" fillId="0" borderId="0"/>
    <xf numFmtId="205" fontId="60" fillId="0" borderId="0"/>
    <xf numFmtId="205" fontId="60" fillId="0" borderId="0"/>
    <xf numFmtId="0" fontId="18" fillId="0" borderId="0"/>
    <xf numFmtId="0" fontId="18" fillId="0" borderId="0"/>
    <xf numFmtId="0" fontId="18" fillId="0" borderId="0"/>
    <xf numFmtId="0" fontId="18"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205" fontId="18" fillId="0" borderId="0"/>
    <xf numFmtId="205" fontId="18" fillId="0" borderId="0"/>
    <xf numFmtId="205" fontId="18" fillId="0" borderId="0"/>
    <xf numFmtId="205" fontId="47" fillId="0" borderId="0"/>
    <xf numFmtId="205" fontId="47" fillId="0" borderId="0"/>
    <xf numFmtId="205" fontId="47" fillId="0" borderId="0"/>
    <xf numFmtId="0" fontId="89" fillId="0" borderId="0"/>
    <xf numFmtId="205" fontId="18" fillId="0" borderId="0"/>
    <xf numFmtId="0" fontId="18" fillId="0" borderId="0"/>
    <xf numFmtId="205" fontId="18" fillId="0" borderId="0"/>
    <xf numFmtId="0" fontId="18" fillId="0" borderId="0"/>
    <xf numFmtId="205" fontId="18" fillId="0" borderId="0"/>
    <xf numFmtId="205" fontId="18" fillId="0" borderId="0"/>
    <xf numFmtId="0" fontId="89" fillId="0" borderId="0"/>
    <xf numFmtId="205" fontId="18" fillId="0" borderId="0"/>
    <xf numFmtId="0" fontId="18" fillId="0" borderId="0"/>
    <xf numFmtId="205" fontId="18" fillId="0" borderId="0"/>
    <xf numFmtId="0" fontId="18" fillId="0" borderId="0"/>
    <xf numFmtId="205" fontId="18" fillId="0" borderId="0"/>
    <xf numFmtId="205" fontId="18" fillId="0" borderId="0"/>
    <xf numFmtId="0" fontId="89" fillId="0" borderId="0"/>
    <xf numFmtId="205" fontId="18" fillId="0" borderId="0"/>
    <xf numFmtId="0" fontId="18" fillId="0" borderId="0"/>
    <xf numFmtId="205" fontId="18" fillId="0" borderId="0"/>
    <xf numFmtId="0" fontId="18" fillId="0" borderId="0"/>
    <xf numFmtId="205" fontId="18" fillId="0" borderId="0"/>
    <xf numFmtId="205" fontId="18" fillId="0" borderId="0"/>
    <xf numFmtId="0" fontId="89" fillId="0" borderId="0"/>
    <xf numFmtId="0" fontId="18" fillId="0" borderId="0"/>
    <xf numFmtId="0" fontId="18" fillId="0" borderId="0"/>
    <xf numFmtId="0" fontId="18" fillId="0" borderId="0"/>
    <xf numFmtId="0" fontId="18" fillId="0" borderId="0"/>
    <xf numFmtId="0" fontId="18" fillId="0" borderId="0"/>
    <xf numFmtId="205" fontId="18" fillId="0" borderId="0"/>
    <xf numFmtId="0" fontId="18" fillId="0" borderId="0"/>
    <xf numFmtId="205" fontId="18" fillId="0" borderId="0"/>
    <xf numFmtId="0" fontId="18" fillId="0" borderId="0"/>
    <xf numFmtId="205" fontId="18" fillId="0" borderId="0"/>
    <xf numFmtId="205" fontId="18" fillId="0" borderId="0"/>
    <xf numFmtId="0" fontId="18" fillId="0" borderId="0"/>
    <xf numFmtId="0" fontId="18" fillId="0" borderId="0"/>
    <xf numFmtId="0" fontId="18" fillId="0" borderId="0"/>
    <xf numFmtId="0" fontId="18" fillId="0" borderId="0"/>
    <xf numFmtId="205" fontId="18" fillId="0" borderId="0"/>
    <xf numFmtId="0" fontId="18" fillId="0" borderId="0"/>
    <xf numFmtId="205" fontId="18" fillId="0" borderId="0"/>
    <xf numFmtId="0" fontId="18" fillId="0" borderId="0"/>
    <xf numFmtId="205" fontId="18" fillId="0" borderId="0"/>
    <xf numFmtId="205" fontId="18" fillId="0" borderId="0"/>
    <xf numFmtId="0" fontId="89" fillId="0" borderId="0"/>
    <xf numFmtId="205" fontId="18" fillId="0" borderId="0"/>
    <xf numFmtId="0" fontId="18" fillId="0" borderId="0"/>
    <xf numFmtId="205" fontId="18" fillId="0" borderId="0"/>
    <xf numFmtId="0" fontId="18" fillId="0" borderId="0"/>
    <xf numFmtId="205" fontId="18" fillId="0" borderId="0"/>
    <xf numFmtId="205" fontId="18" fillId="0" borderId="0"/>
    <xf numFmtId="0" fontId="89" fillId="0" borderId="0"/>
    <xf numFmtId="39" fontId="61" fillId="0" borderId="0"/>
    <xf numFmtId="39" fontId="61" fillId="0" borderId="0"/>
    <xf numFmtId="39" fontId="61" fillId="0" borderId="0"/>
    <xf numFmtId="39" fontId="61" fillId="0" borderId="0"/>
    <xf numFmtId="0" fontId="8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5" fontId="18" fillId="0" borderId="0"/>
    <xf numFmtId="0" fontId="18" fillId="0" borderId="0"/>
    <xf numFmtId="205" fontId="18" fillId="0" borderId="0"/>
    <xf numFmtId="0" fontId="18" fillId="0" borderId="0"/>
    <xf numFmtId="205" fontId="18" fillId="0" borderId="0"/>
    <xf numFmtId="205" fontId="1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5" fontId="18" fillId="0" borderId="0"/>
    <xf numFmtId="0" fontId="18" fillId="0" borderId="0"/>
    <xf numFmtId="205" fontId="18" fillId="0" borderId="0"/>
    <xf numFmtId="0" fontId="18" fillId="0" borderId="0"/>
    <xf numFmtId="205" fontId="18" fillId="0" borderId="0"/>
    <xf numFmtId="205" fontId="1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5" fontId="18" fillId="0" borderId="0"/>
    <xf numFmtId="0" fontId="18" fillId="0" borderId="0"/>
    <xf numFmtId="205" fontId="18" fillId="0" borderId="0"/>
    <xf numFmtId="0" fontId="18" fillId="0" borderId="0"/>
    <xf numFmtId="205" fontId="18" fillId="0" borderId="0"/>
    <xf numFmtId="205" fontId="1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5" fontId="117" fillId="0" borderId="0"/>
    <xf numFmtId="205" fontId="117" fillId="0" borderId="0"/>
    <xf numFmtId="205" fontId="117" fillId="0" borderId="0"/>
    <xf numFmtId="205" fontId="11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10" fillId="0" borderId="0"/>
    <xf numFmtId="0" fontId="10" fillId="0" borderId="0"/>
    <xf numFmtId="0" fontId="10" fillId="0" borderId="0"/>
    <xf numFmtId="205" fontId="121" fillId="0" borderId="0"/>
    <xf numFmtId="0" fontId="10" fillId="0" borderId="0"/>
    <xf numFmtId="0" fontId="33" fillId="0" borderId="0"/>
    <xf numFmtId="0" fontId="33" fillId="0" borderId="0"/>
    <xf numFmtId="0" fontId="10"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5" fontId="18" fillId="0" borderId="0" applyNumberFormat="0" applyFont="0" applyFill="0" applyBorder="0" applyAlignment="0" applyProtection="0">
      <alignment vertical="top"/>
    </xf>
    <xf numFmtId="205" fontId="18" fillId="0" borderId="0" applyNumberFormat="0" applyFont="0" applyFill="0" applyBorder="0" applyAlignment="0" applyProtection="0">
      <alignment vertical="top"/>
    </xf>
    <xf numFmtId="205" fontId="18" fillId="0" borderId="0" applyNumberFormat="0" applyFont="0" applyFill="0" applyBorder="0" applyAlignment="0" applyProtection="0">
      <alignment vertical="top"/>
    </xf>
    <xf numFmtId="205" fontId="18"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5" fontId="18" fillId="0" borderId="0" applyNumberFormat="0" applyFont="0" applyFill="0" applyBorder="0" applyAlignment="0" applyProtection="0">
      <alignment vertical="top"/>
    </xf>
    <xf numFmtId="205" fontId="18" fillId="0" borderId="0" applyNumberFormat="0" applyFont="0" applyFill="0" applyBorder="0" applyAlignment="0" applyProtection="0">
      <alignment vertical="top"/>
    </xf>
    <xf numFmtId="205" fontId="18" fillId="0" borderId="0" applyNumberFormat="0" applyFont="0" applyFill="0" applyBorder="0" applyAlignment="0" applyProtection="0">
      <alignment vertical="top"/>
    </xf>
    <xf numFmtId="205" fontId="18"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8" fillId="0" borderId="0"/>
    <xf numFmtId="0" fontId="33" fillId="0" borderId="0"/>
    <xf numFmtId="0" fontId="33" fillId="0" borderId="0"/>
    <xf numFmtId="0" fontId="4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8" fillId="0" borderId="0"/>
    <xf numFmtId="0" fontId="3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39" fontId="47" fillId="0" borderId="0"/>
    <xf numFmtId="0" fontId="18" fillId="0" borderId="0" applyNumberFormat="0" applyFill="0" applyBorder="0" applyAlignment="0" applyProtection="0"/>
    <xf numFmtId="39" fontId="4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1" fillId="0" borderId="0"/>
    <xf numFmtId="0" fontId="18" fillId="0" borderId="0"/>
    <xf numFmtId="0" fontId="31" fillId="0" borderId="0"/>
    <xf numFmtId="0" fontId="18" fillId="0" borderId="0"/>
    <xf numFmtId="0" fontId="31" fillId="0" borderId="0"/>
    <xf numFmtId="0" fontId="31" fillId="0" borderId="0"/>
    <xf numFmtId="0" fontId="4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8" fillId="0" borderId="0" applyNumberFormat="0" applyFill="0" applyBorder="0" applyAlignment="0" applyProtection="0"/>
    <xf numFmtId="0" fontId="55"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8" fillId="0" borderId="0"/>
    <xf numFmtId="0" fontId="18" fillId="0" borderId="0"/>
    <xf numFmtId="0" fontId="31" fillId="0" borderId="0"/>
    <xf numFmtId="0" fontId="18" fillId="0" borderId="0"/>
    <xf numFmtId="0" fontId="18" fillId="0" borderId="0"/>
    <xf numFmtId="0" fontId="18" fillId="0" borderId="0"/>
    <xf numFmtId="0" fontId="117" fillId="0" borderId="0"/>
    <xf numFmtId="0" fontId="18" fillId="0" borderId="0"/>
    <xf numFmtId="0" fontId="18" fillId="0" borderId="0"/>
    <xf numFmtId="0" fontId="18" fillId="0" borderId="0">
      <protection locked="0"/>
    </xf>
    <xf numFmtId="0" fontId="12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0" fillId="0" borderId="0"/>
    <xf numFmtId="0" fontId="10" fillId="0" borderId="0"/>
    <xf numFmtId="0" fontId="18" fillId="0" borderId="0"/>
    <xf numFmtId="0" fontId="31" fillId="0" borderId="0"/>
    <xf numFmtId="0" fontId="18" fillId="0" borderId="0"/>
    <xf numFmtId="0" fontId="18" fillId="0" borderId="0"/>
    <xf numFmtId="0" fontId="18" fillId="0" borderId="0"/>
    <xf numFmtId="0" fontId="18" fillId="0" borderId="0"/>
    <xf numFmtId="0" fontId="18" fillId="0" borderId="0"/>
    <xf numFmtId="184" fontId="47" fillId="0" borderId="0"/>
    <xf numFmtId="39" fontId="47"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184" fontId="47"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0"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applyNumberFormat="0" applyFill="0" applyBorder="0" applyAlignment="0" applyProtection="0"/>
    <xf numFmtId="0" fontId="18" fillId="0" borderId="0"/>
    <xf numFmtId="0" fontId="89" fillId="0" borderId="0"/>
    <xf numFmtId="164" fontId="47" fillId="0" borderId="0"/>
    <xf numFmtId="0" fontId="89" fillId="0" borderId="0"/>
    <xf numFmtId="0" fontId="10" fillId="0" borderId="0"/>
    <xf numFmtId="0" fontId="89"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47" fillId="0" borderId="0"/>
    <xf numFmtId="0" fontId="10" fillId="0" borderId="0"/>
    <xf numFmtId="0" fontId="18" fillId="0" borderId="0"/>
    <xf numFmtId="0" fontId="120" fillId="0" borderId="0"/>
    <xf numFmtId="0" fontId="18"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61" fillId="0" borderId="0"/>
    <xf numFmtId="0" fontId="10" fillId="0" borderId="0"/>
    <xf numFmtId="0" fontId="61" fillId="0" borderId="0"/>
    <xf numFmtId="0" fontId="18" fillId="0" borderId="0" applyNumberFormat="0" applyFill="0" applyBorder="0" applyAlignment="0" applyProtection="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47" fillId="0" borderId="0"/>
    <xf numFmtId="194" fontId="88" fillId="0" borderId="0"/>
    <xf numFmtId="0" fontId="18" fillId="0" borderId="0"/>
    <xf numFmtId="0" fontId="18" fillId="0" borderId="0" applyNumberFormat="0" applyFill="0" applyBorder="0" applyAlignment="0" applyProtection="0"/>
    <xf numFmtId="0" fontId="10" fillId="0" borderId="0"/>
    <xf numFmtId="0" fontId="18" fillId="0" borderId="0"/>
    <xf numFmtId="0" fontId="18" fillId="0" borderId="0" applyNumberFormat="0" applyFill="0" applyBorder="0" applyAlignment="0" applyProtection="0"/>
    <xf numFmtId="0" fontId="10" fillId="0" borderId="0"/>
    <xf numFmtId="0" fontId="10" fillId="0" borderId="0"/>
    <xf numFmtId="0" fontId="18" fillId="0" borderId="0" applyNumberFormat="0" applyFill="0" applyBorder="0" applyAlignment="0" applyProtection="0"/>
    <xf numFmtId="0" fontId="10" fillId="0" borderId="0"/>
    <xf numFmtId="193" fontId="47" fillId="0" borderId="0"/>
    <xf numFmtId="0" fontId="60" fillId="0" borderId="0"/>
    <xf numFmtId="0" fontId="10" fillId="0" borderId="0"/>
    <xf numFmtId="0" fontId="6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8" fillId="53" borderId="10" applyNumberFormat="0" applyFont="0" applyAlignment="0" applyProtection="0"/>
    <xf numFmtId="0" fontId="18" fillId="53" borderId="10" applyNumberFormat="0" applyFont="0" applyAlignment="0" applyProtection="0"/>
    <xf numFmtId="0" fontId="18" fillId="53" borderId="10" applyNumberFormat="0" applyFont="0" applyAlignment="0" applyProtection="0"/>
    <xf numFmtId="0" fontId="18" fillId="53" borderId="10" applyNumberFormat="0" applyFont="0" applyAlignment="0" applyProtection="0"/>
    <xf numFmtId="0" fontId="18" fillId="53" borderId="10" applyNumberFormat="0" applyFont="0" applyAlignment="0" applyProtection="0"/>
    <xf numFmtId="0" fontId="18" fillId="53" borderId="10" applyNumberFormat="0" applyFont="0" applyAlignment="0" applyProtection="0"/>
    <xf numFmtId="0" fontId="18" fillId="53" borderId="10" applyNumberFormat="0" applyFont="0" applyAlignment="0" applyProtection="0"/>
    <xf numFmtId="0" fontId="18" fillId="53" borderId="10" applyNumberFormat="0" applyFont="0" applyAlignment="0" applyProtection="0"/>
    <xf numFmtId="0" fontId="18" fillId="53" borderId="10" applyNumberFormat="0" applyFont="0" applyAlignment="0" applyProtection="0"/>
    <xf numFmtId="0" fontId="18" fillId="53" borderId="10"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8" fillId="53" borderId="10" applyNumberFormat="0" applyFont="0" applyAlignment="0" applyProtection="0"/>
    <xf numFmtId="0" fontId="18" fillId="53" borderId="10"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204" fontId="33" fillId="53" borderId="10" applyNumberFormat="0" applyFont="0" applyAlignment="0" applyProtection="0"/>
    <xf numFmtId="204" fontId="33" fillId="53" borderId="10" applyNumberFormat="0" applyFont="0" applyAlignment="0" applyProtection="0"/>
    <xf numFmtId="0" fontId="18" fillId="53" borderId="10" applyNumberFormat="0" applyFont="0" applyAlignment="0" applyProtection="0"/>
    <xf numFmtId="0" fontId="18" fillId="53" borderId="10"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9" fontId="18"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8" fillId="0" borderId="0" applyFont="0" applyFill="0" applyBorder="0" applyAlignment="0" applyProtection="0"/>
    <xf numFmtId="9" fontId="10" fillId="0" borderId="0" applyFont="0" applyFill="0" applyBorder="0" applyAlignment="0" applyProtection="0"/>
    <xf numFmtId="9" fontId="18" fillId="0" borderId="0" applyFill="0" applyBorder="0" applyAlignment="0" applyProtection="0"/>
    <xf numFmtId="9" fontId="10" fillId="0" borderId="0" applyFont="0" applyFill="0" applyBorder="0" applyAlignment="0" applyProtection="0"/>
    <xf numFmtId="9" fontId="120" fillId="0" borderId="0" applyFont="0" applyFill="0" applyBorder="0" applyAlignment="0" applyProtection="0"/>
    <xf numFmtId="9" fontId="18" fillId="0" borderId="0" applyFont="0" applyFill="0" applyBorder="0" applyAlignment="0" applyProtection="0"/>
    <xf numFmtId="10"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64" fontId="18" fillId="0" borderId="0" applyFill="0" applyBorder="0" applyAlignment="0" applyProtection="0"/>
    <xf numFmtId="3" fontId="18" fillId="0" borderId="0" applyFill="0" applyBorder="0" applyAlignment="0" applyProtection="0"/>
    <xf numFmtId="204" fontId="64" fillId="29" borderId="11" applyNumberFormat="0" applyAlignment="0" applyProtection="0"/>
    <xf numFmtId="0" fontId="64" fillId="29" borderId="11" applyNumberFormat="0" applyAlignment="0" applyProtection="0"/>
    <xf numFmtId="43" fontId="18" fillId="0" borderId="0" applyFont="0" applyFill="0" applyBorder="0" applyAlignment="0" applyProtection="0"/>
    <xf numFmtId="214" fontId="18" fillId="0" borderId="0" applyFont="0" applyFill="0" applyBorder="0" applyAlignment="0" applyProtection="0"/>
    <xf numFmtId="204" fontId="18" fillId="0" borderId="0" applyNumberFormat="0" applyFill="0" applyBorder="0" applyAlignment="0" applyProtection="0"/>
    <xf numFmtId="204" fontId="100" fillId="0" borderId="0"/>
    <xf numFmtId="0" fontId="122" fillId="0" borderId="0"/>
    <xf numFmtId="204" fontId="66" fillId="0" borderId="0" applyNumberFormat="0" applyFill="0" applyBorder="0" applyAlignment="0" applyProtection="0"/>
    <xf numFmtId="204" fontId="48" fillId="0" borderId="0" applyNumberFormat="0" applyFill="0" applyBorder="0" applyAlignment="0" applyProtection="0"/>
    <xf numFmtId="204" fontId="50" fillId="0" borderId="6" applyNumberFormat="0" applyFill="0" applyAlignment="0" applyProtection="0"/>
    <xf numFmtId="0" fontId="50" fillId="0" borderId="6" applyNumberFormat="0" applyFill="0" applyAlignment="0" applyProtection="0"/>
    <xf numFmtId="204" fontId="51" fillId="0" borderId="7" applyNumberFormat="0" applyFill="0" applyAlignment="0" applyProtection="0"/>
    <xf numFmtId="0" fontId="51" fillId="0" borderId="7" applyNumberFormat="0" applyFill="0" applyAlignment="0" applyProtection="0"/>
    <xf numFmtId="204" fontId="45" fillId="0" borderId="8" applyNumberFormat="0" applyFill="0" applyAlignment="0" applyProtection="0"/>
    <xf numFmtId="0" fontId="45" fillId="0" borderId="8" applyNumberFormat="0" applyFill="0" applyAlignment="0" applyProtection="0"/>
    <xf numFmtId="204" fontId="67" fillId="0" borderId="0" applyNumberFormat="0" applyFill="0" applyBorder="0" applyAlignment="0" applyProtection="0"/>
    <xf numFmtId="204" fontId="67" fillId="0" borderId="0" applyNumberFormat="0" applyFill="0" applyBorder="0" applyAlignment="0" applyProtection="0"/>
    <xf numFmtId="0" fontId="123" fillId="91" borderId="0"/>
    <xf numFmtId="0" fontId="18" fillId="0" borderId="24" applyNumberFormat="0" applyFill="0" applyAlignment="0" applyProtection="0"/>
    <xf numFmtId="195" fontId="18" fillId="0" borderId="0" applyFont="0" applyFill="0" applyBorder="0" applyAlignment="0" applyProtection="0"/>
    <xf numFmtId="195" fontId="18" fillId="0" borderId="0" applyFont="0" applyFill="0" applyBorder="0" applyAlignment="0" applyProtection="0"/>
    <xf numFmtId="0" fontId="18" fillId="0" borderId="0"/>
    <xf numFmtId="43" fontId="10" fillId="0" borderId="0" applyFont="0" applyFill="0" applyBorder="0" applyAlignment="0" applyProtection="0"/>
    <xf numFmtId="0" fontId="34" fillId="21" borderId="0" applyNumberFormat="0" applyBorder="0" applyAlignment="0" applyProtection="0"/>
    <xf numFmtId="0" fontId="19" fillId="0" borderId="0" applyNumberFormat="0" applyFill="0" applyBorder="0" applyAlignment="0" applyProtection="0">
      <alignment vertical="top"/>
      <protection locked="0"/>
    </xf>
    <xf numFmtId="190" fontId="18" fillId="0" borderId="0" applyFont="0" applyFill="0" applyBorder="0" applyAlignment="0" applyProtection="0"/>
    <xf numFmtId="185" fontId="18" fillId="0" borderId="0" applyFont="0" applyFill="0" applyBorder="0" applyAlignment="0" applyProtection="0"/>
    <xf numFmtId="190" fontId="18" fillId="0" borderId="0" applyFont="0" applyFill="0" applyBorder="0" applyAlignment="0" applyProtection="0"/>
    <xf numFmtId="0" fontId="18" fillId="0" borderId="0" applyNumberFormat="0" applyFill="0" applyBorder="0" applyAlignment="0" applyProtection="0"/>
    <xf numFmtId="0" fontId="10" fillId="0" borderId="0"/>
    <xf numFmtId="0" fontId="10" fillId="0" borderId="0"/>
    <xf numFmtId="0" fontId="10" fillId="0" borderId="0"/>
    <xf numFmtId="0" fontId="10" fillId="0" borderId="0"/>
    <xf numFmtId="0" fontId="41" fillId="0" borderId="0"/>
    <xf numFmtId="0" fontId="31" fillId="0" borderId="0"/>
    <xf numFmtId="0" fontId="124" fillId="0" borderId="0">
      <alignment vertical="top"/>
    </xf>
    <xf numFmtId="179" fontId="47" fillId="0" borderId="0" applyFont="0" applyFill="0" applyBorder="0" applyAlignment="0" applyProtection="0"/>
    <xf numFmtId="0" fontId="18" fillId="0" borderId="0"/>
    <xf numFmtId="9" fontId="10"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0" fontId="18" fillId="0" borderId="0"/>
    <xf numFmtId="43" fontId="18" fillId="0" borderId="0" applyFont="0" applyFill="0" applyBorder="0" applyAlignment="0" applyProtection="0"/>
    <xf numFmtId="190" fontId="18" fillId="0" borderId="0" applyFont="0" applyFill="0" applyBorder="0" applyAlignment="0" applyProtection="0"/>
    <xf numFmtId="0" fontId="10" fillId="0" borderId="0"/>
    <xf numFmtId="179" fontId="47" fillId="0" borderId="0" applyFont="0" applyFill="0" applyBorder="0" applyAlignment="0" applyProtection="0"/>
    <xf numFmtId="0" fontId="18" fillId="0" borderId="0"/>
    <xf numFmtId="2" fontId="18" fillId="0" borderId="0" applyFont="0" applyFill="0" applyBorder="0" applyAlignment="0" applyProtection="0"/>
    <xf numFmtId="0" fontId="10" fillId="0" borderId="0"/>
    <xf numFmtId="0" fontId="18" fillId="0" borderId="0"/>
    <xf numFmtId="43" fontId="10" fillId="0" borderId="0" applyFont="0" applyFill="0" applyBorder="0" applyAlignment="0" applyProtection="0"/>
    <xf numFmtId="0" fontId="10" fillId="2" borderId="2" applyNumberFormat="0" applyFont="0" applyAlignment="0" applyProtection="0"/>
    <xf numFmtId="0" fontId="33" fillId="12" borderId="0" applyNumberFormat="0" applyBorder="0" applyAlignment="0" applyProtection="0"/>
    <xf numFmtId="0" fontId="10" fillId="0" borderId="0"/>
    <xf numFmtId="0" fontId="10" fillId="0" borderId="0"/>
    <xf numFmtId="0" fontId="18" fillId="0" borderId="0"/>
    <xf numFmtId="0" fontId="124" fillId="0" borderId="0">
      <alignment vertical="top"/>
    </xf>
    <xf numFmtId="0" fontId="10" fillId="0" borderId="0"/>
    <xf numFmtId="43" fontId="10" fillId="0" borderId="0" applyFont="0" applyFill="0" applyBorder="0" applyAlignment="0" applyProtection="0"/>
    <xf numFmtId="179" fontId="10" fillId="0" borderId="0" applyFont="0" applyFill="0" applyBorder="0" applyAlignment="0" applyProtection="0"/>
    <xf numFmtId="0" fontId="10" fillId="0" borderId="0"/>
    <xf numFmtId="0" fontId="10" fillId="0" borderId="0"/>
    <xf numFmtId="179" fontId="47" fillId="0" borderId="0" applyFont="0" applyFill="0" applyBorder="0" applyAlignment="0" applyProtection="0"/>
    <xf numFmtId="168" fontId="18" fillId="0" borderId="0" applyFont="0" applyFill="0" applyBorder="0" applyAlignment="0" applyProtection="0"/>
    <xf numFmtId="0" fontId="10" fillId="0" borderId="0"/>
    <xf numFmtId="43" fontId="18" fillId="0" borderId="0" applyFont="0" applyFill="0" applyBorder="0" applyAlignment="0" applyProtection="0"/>
    <xf numFmtId="3" fontId="18" fillId="0" borderId="0" applyFont="0" applyFill="0" applyBorder="0" applyAlignment="0" applyProtection="0"/>
    <xf numFmtId="179" fontId="47" fillId="0" borderId="0" applyFont="0" applyFill="0" applyBorder="0" applyAlignment="0" applyProtection="0"/>
    <xf numFmtId="0" fontId="18" fillId="0" borderId="0"/>
    <xf numFmtId="0" fontId="10" fillId="0" borderId="0"/>
    <xf numFmtId="0" fontId="18" fillId="0" borderId="0"/>
    <xf numFmtId="0" fontId="18" fillId="0" borderId="0"/>
    <xf numFmtId="179" fontId="10" fillId="0" borderId="0" applyFont="0" applyFill="0" applyBorder="0" applyAlignment="0" applyProtection="0"/>
    <xf numFmtId="169" fontId="41" fillId="0" borderId="0" applyFont="0" applyFill="0" applyBorder="0" applyAlignment="0" applyProtection="0"/>
    <xf numFmtId="0" fontId="18" fillId="0" borderId="0"/>
    <xf numFmtId="0" fontId="128" fillId="0" borderId="29">
      <alignment horizontal="center" vertical="top"/>
    </xf>
    <xf numFmtId="43" fontId="10" fillId="0" borderId="0" applyFont="0" applyFill="0" applyBorder="0" applyAlignment="0" applyProtection="0"/>
    <xf numFmtId="0" fontId="18" fillId="0" borderId="0"/>
    <xf numFmtId="179" fontId="47" fillId="0" borderId="0" applyFont="0" applyFill="0" applyBorder="0" applyAlignment="0" applyProtection="0"/>
    <xf numFmtId="0" fontId="18" fillId="0" borderId="0"/>
    <xf numFmtId="0" fontId="10" fillId="0" borderId="0"/>
    <xf numFmtId="0" fontId="10" fillId="0" borderId="0"/>
    <xf numFmtId="43" fontId="18" fillId="0" borderId="0" applyFont="0" applyFill="0" applyBorder="0" applyAlignment="0" applyProtection="0"/>
    <xf numFmtId="0" fontId="47" fillId="0" borderId="0"/>
    <xf numFmtId="43" fontId="18" fillId="0" borderId="0" applyFont="0" applyFill="0" applyBorder="0" applyAlignment="0" applyProtection="0"/>
    <xf numFmtId="43" fontId="18" fillId="0" borderId="0" applyFont="0" applyFill="0" applyBorder="0" applyAlignment="0" applyProtection="0"/>
    <xf numFmtId="0" fontId="10" fillId="0" borderId="0"/>
    <xf numFmtId="43" fontId="10" fillId="0" borderId="0" applyFont="0" applyFill="0" applyBorder="0" applyAlignment="0" applyProtection="0"/>
    <xf numFmtId="179" fontId="10" fillId="0" borderId="0" applyFont="0" applyFill="0" applyBorder="0" applyAlignment="0" applyProtection="0"/>
    <xf numFmtId="0" fontId="18" fillId="0" borderId="0"/>
    <xf numFmtId="0" fontId="10" fillId="2" borderId="2" applyNumberFormat="0" applyFont="0" applyAlignment="0" applyProtection="0"/>
    <xf numFmtId="0" fontId="10" fillId="0" borderId="0"/>
    <xf numFmtId="0" fontId="10" fillId="0" borderId="0"/>
    <xf numFmtId="0" fontId="10" fillId="50" borderId="0" applyNumberFormat="0" applyBorder="0" applyAlignment="0" applyProtection="0"/>
    <xf numFmtId="0" fontId="10" fillId="41" borderId="0" applyNumberFormat="0" applyBorder="0" applyAlignment="0" applyProtection="0"/>
    <xf numFmtId="0" fontId="33" fillId="15" borderId="0" applyNumberFormat="0" applyBorder="0" applyAlignment="0" applyProtection="0"/>
    <xf numFmtId="0" fontId="34" fillId="19" borderId="0" applyNumberFormat="0" applyBorder="0" applyAlignment="0" applyProtection="0"/>
    <xf numFmtId="0" fontId="10" fillId="0" borderId="0"/>
    <xf numFmtId="43" fontId="10" fillId="0" borderId="0" applyFont="0" applyFill="0" applyBorder="0" applyAlignment="0" applyProtection="0"/>
    <xf numFmtId="0" fontId="10" fillId="38" borderId="0" applyNumberFormat="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0" fontId="18" fillId="0" borderId="0"/>
    <xf numFmtId="43" fontId="10" fillId="0" borderId="0" applyFont="0" applyFill="0" applyBorder="0" applyAlignment="0" applyProtection="0"/>
    <xf numFmtId="0" fontId="125"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0" fontId="18" fillId="0" borderId="0"/>
    <xf numFmtId="0" fontId="18" fillId="0" borderId="0"/>
    <xf numFmtId="190" fontId="18" fillId="0" borderId="0" applyFont="0" applyFill="0" applyBorder="0" applyAlignment="0" applyProtection="0"/>
    <xf numFmtId="0" fontId="10" fillId="0" borderId="0"/>
    <xf numFmtId="0" fontId="33" fillId="13" borderId="0" applyNumberFormat="0" applyBorder="0" applyAlignment="0" applyProtection="0"/>
    <xf numFmtId="0" fontId="18" fillId="0" borderId="0"/>
    <xf numFmtId="0" fontId="10" fillId="0" borderId="0"/>
    <xf numFmtId="0" fontId="10" fillId="40" borderId="0" applyNumberFormat="0" applyBorder="0" applyAlignment="0" applyProtection="0"/>
    <xf numFmtId="0" fontId="18" fillId="0" borderId="0"/>
    <xf numFmtId="43" fontId="10" fillId="0" borderId="0" applyFont="0" applyFill="0" applyBorder="0" applyAlignment="0" applyProtection="0"/>
    <xf numFmtId="0" fontId="18" fillId="0" borderId="0"/>
    <xf numFmtId="43" fontId="18" fillId="0" borderId="0" applyFont="0" applyFill="0" applyBorder="0" applyAlignment="0" applyProtection="0"/>
    <xf numFmtId="168" fontId="18" fillId="0" borderId="0" applyFont="0" applyFill="0" applyBorder="0" applyAlignment="0" applyProtection="0"/>
    <xf numFmtId="43" fontId="10" fillId="0" borderId="0" applyFont="0" applyFill="0" applyBorder="0" applyAlignment="0" applyProtection="0"/>
    <xf numFmtId="0" fontId="18" fillId="0" borderId="0"/>
    <xf numFmtId="0" fontId="18" fillId="0" borderId="0" applyFont="0" applyFill="0" applyBorder="0" applyAlignment="0" applyProtection="0"/>
    <xf numFmtId="0" fontId="126" fillId="0" borderId="0" applyNumberFormat="0" applyFill="0" applyBorder="0" applyAlignment="0" applyProtection="0">
      <alignment vertical="top"/>
      <protection locked="0"/>
    </xf>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43"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85"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0" fontId="18" fillId="0" borderId="0"/>
    <xf numFmtId="0" fontId="89" fillId="0" borderId="0"/>
    <xf numFmtId="0" fontId="10" fillId="0" borderId="0"/>
    <xf numFmtId="0" fontId="31" fillId="0" borderId="0"/>
    <xf numFmtId="0" fontId="10" fillId="0" borderId="0"/>
    <xf numFmtId="0" fontId="10" fillId="0" borderId="0"/>
    <xf numFmtId="0" fontId="18" fillId="0" borderId="0"/>
    <xf numFmtId="0" fontId="10" fillId="0" borderId="0"/>
    <xf numFmtId="0" fontId="18" fillId="0" borderId="0"/>
    <xf numFmtId="43" fontId="18" fillId="0" borderId="0" applyFont="0" applyFill="0" applyBorder="0" applyAlignment="0" applyProtection="0"/>
    <xf numFmtId="204" fontId="47" fillId="0" borderId="0"/>
    <xf numFmtId="0" fontId="10" fillId="0" borderId="0"/>
    <xf numFmtId="0" fontId="10" fillId="0" borderId="0"/>
    <xf numFmtId="43" fontId="18" fillId="0" borderId="0" applyFont="0" applyFill="0" applyBorder="0" applyAlignment="0" applyProtection="0"/>
    <xf numFmtId="204" fontId="18" fillId="0" borderId="0" applyFont="0" applyFill="0" applyBorder="0" applyAlignment="0" applyProtection="0"/>
    <xf numFmtId="0" fontId="18" fillId="0" borderId="0"/>
    <xf numFmtId="0" fontId="10" fillId="0" borderId="0"/>
    <xf numFmtId="43" fontId="18" fillId="0" borderId="0" applyFont="0" applyFill="0" applyBorder="0" applyAlignment="0" applyProtection="0"/>
    <xf numFmtId="0" fontId="10" fillId="0" borderId="0"/>
    <xf numFmtId="190"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0" fontId="10" fillId="0" borderId="0"/>
    <xf numFmtId="0" fontId="33" fillId="14" borderId="0" applyNumberFormat="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80" fontId="18" fillId="0" borderId="0" applyFont="0" applyFill="0" applyBorder="0" applyAlignment="0" applyProtection="0"/>
    <xf numFmtId="179" fontId="54" fillId="0" borderId="0" applyFont="0" applyFill="0" applyBorder="0" applyAlignment="0" applyProtection="0"/>
    <xf numFmtId="187" fontId="18" fillId="0" borderId="0" applyFont="0" applyFill="0" applyBorder="0" applyAlignment="0" applyProtection="0"/>
    <xf numFmtId="168" fontId="18" fillId="0" borderId="0" applyFont="0" applyFill="0" applyBorder="0" applyAlignment="0" applyProtection="0"/>
    <xf numFmtId="190" fontId="18" fillId="0" borderId="0" applyFont="0" applyFill="0" applyBorder="0" applyAlignment="0" applyProtection="0"/>
    <xf numFmtId="189" fontId="56" fillId="0" borderId="0" applyFont="0" applyFill="0" applyBorder="0" applyAlignment="0" applyProtection="0"/>
    <xf numFmtId="179" fontId="47" fillId="0" borderId="0" applyFont="0" applyFill="0" applyBorder="0" applyAlignment="0" applyProtection="0"/>
    <xf numFmtId="179" fontId="47" fillId="0" borderId="0" applyFont="0" applyFill="0" applyBorder="0" applyAlignment="0" applyProtection="0"/>
    <xf numFmtId="0" fontId="18" fillId="0" borderId="0"/>
    <xf numFmtId="175" fontId="47" fillId="0" borderId="0" applyFont="0" applyFill="0" applyBorder="0" applyAlignment="0" applyProtection="0"/>
    <xf numFmtId="192" fontId="18" fillId="0" borderId="0" applyFont="0" applyFill="0" applyBorder="0" applyAlignment="0" applyProtection="0"/>
    <xf numFmtId="43"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81" fontId="10"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193" fontId="47" fillId="0" borderId="0"/>
    <xf numFmtId="193" fontId="47" fillId="0" borderId="0"/>
    <xf numFmtId="193" fontId="47" fillId="0" borderId="0"/>
    <xf numFmtId="193" fontId="47" fillId="0" borderId="0"/>
    <xf numFmtId="188" fontId="10" fillId="0" borderId="0" applyFont="0" applyFill="0" applyBorder="0" applyAlignment="0" applyProtection="0"/>
    <xf numFmtId="0" fontId="18" fillId="0" borderId="0"/>
    <xf numFmtId="0" fontId="18" fillId="0" borderId="0"/>
    <xf numFmtId="0" fontId="18" fillId="0" borderId="0"/>
    <xf numFmtId="0" fontId="41" fillId="0" borderId="0"/>
    <xf numFmtId="0" fontId="10" fillId="0" borderId="0"/>
    <xf numFmtId="0" fontId="18" fillId="0" borderId="0"/>
    <xf numFmtId="179" fontId="10" fillId="0" borderId="0" applyFont="0" applyFill="0" applyBorder="0" applyAlignment="0" applyProtection="0"/>
    <xf numFmtId="0" fontId="10" fillId="0" borderId="0"/>
    <xf numFmtId="43" fontId="10" fillId="0" borderId="0" applyFont="0" applyFill="0" applyBorder="0" applyAlignment="0" applyProtection="0"/>
    <xf numFmtId="0" fontId="18" fillId="0" borderId="0" applyNumberFormat="0" applyFill="0" applyBorder="0" applyAlignment="0" applyProtection="0"/>
    <xf numFmtId="0" fontId="18" fillId="0" borderId="0"/>
    <xf numFmtId="9" fontId="10" fillId="0" borderId="0" applyFont="0" applyFill="0" applyBorder="0" applyAlignment="0" applyProtection="0"/>
    <xf numFmtId="0" fontId="18" fillId="0" borderId="0" applyNumberFormat="0" applyFill="0" applyBorder="0" applyAlignment="0" applyProtection="0"/>
    <xf numFmtId="0" fontId="10" fillId="0" borderId="0"/>
    <xf numFmtId="0" fontId="55" fillId="0" borderId="0"/>
    <xf numFmtId="43" fontId="120" fillId="0" borderId="0" applyFont="0" applyFill="0" applyBorder="0" applyAlignment="0" applyProtection="0"/>
    <xf numFmtId="43" fontId="10" fillId="0" borderId="0" applyFont="0" applyFill="0" applyBorder="0" applyAlignment="0" applyProtection="0"/>
    <xf numFmtId="0" fontId="120" fillId="0" borderId="0"/>
    <xf numFmtId="43" fontId="10" fillId="0" borderId="0" applyFont="0" applyFill="0" applyBorder="0" applyAlignment="0" applyProtection="0"/>
    <xf numFmtId="43" fontId="10" fillId="0" borderId="0" applyFont="0" applyFill="0" applyBorder="0" applyAlignment="0" applyProtection="0"/>
    <xf numFmtId="0" fontId="10" fillId="2" borderId="2" applyNumberFormat="0" applyFont="0" applyAlignment="0" applyProtection="0"/>
    <xf numFmtId="186" fontId="10" fillId="0" borderId="0" applyFont="0" applyFill="0" applyBorder="0" applyAlignment="0" applyProtection="0"/>
    <xf numFmtId="43" fontId="1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xf numFmtId="0" fontId="10" fillId="0" borderId="0"/>
    <xf numFmtId="0" fontId="10" fillId="0" borderId="0"/>
    <xf numFmtId="0" fontId="10" fillId="0" borderId="0"/>
    <xf numFmtId="43" fontId="18" fillId="0" borderId="0" applyFont="0" applyFill="0" applyBorder="0" applyAlignment="0" applyProtection="0"/>
    <xf numFmtId="0" fontId="10" fillId="49"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0" fillId="0" borderId="0"/>
    <xf numFmtId="0" fontId="31"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194" fontId="88" fillId="0" borderId="0"/>
    <xf numFmtId="0" fontId="10" fillId="62" borderId="0" applyNumberFormat="0" applyBorder="0" applyAlignment="0" applyProtection="0"/>
    <xf numFmtId="0" fontId="10" fillId="63" borderId="0" applyNumberFormat="0" applyBorder="0" applyAlignment="0" applyProtection="0"/>
    <xf numFmtId="0" fontId="10" fillId="66" borderId="0" applyNumberFormat="0" applyBorder="0" applyAlignment="0" applyProtection="0"/>
    <xf numFmtId="0" fontId="10" fillId="67" borderId="0" applyNumberFormat="0" applyBorder="0" applyAlignment="0" applyProtection="0"/>
    <xf numFmtId="0" fontId="10" fillId="70" borderId="0" applyNumberFormat="0" applyBorder="0" applyAlignment="0" applyProtection="0"/>
    <xf numFmtId="0" fontId="10" fillId="71" borderId="0" applyNumberFormat="0" applyBorder="0" applyAlignment="0" applyProtection="0"/>
    <xf numFmtId="0" fontId="10" fillId="74" borderId="0" applyNumberFormat="0" applyBorder="0" applyAlignment="0" applyProtection="0"/>
    <xf numFmtId="0" fontId="10" fillId="75" borderId="0" applyNumberFormat="0" applyBorder="0" applyAlignment="0" applyProtection="0"/>
    <xf numFmtId="0" fontId="10" fillId="78" borderId="0" applyNumberFormat="0" applyBorder="0" applyAlignment="0" applyProtection="0"/>
    <xf numFmtId="0" fontId="10" fillId="79" borderId="0" applyNumberFormat="0" applyBorder="0" applyAlignment="0" applyProtection="0"/>
    <xf numFmtId="0" fontId="10" fillId="82" borderId="0" applyNumberFormat="0" applyBorder="0" applyAlignment="0" applyProtection="0"/>
    <xf numFmtId="0" fontId="10" fillId="8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43" fontId="18" fillId="0" borderId="0" applyFont="0" applyFill="0" applyBorder="0" applyAlignment="0" applyProtection="0"/>
    <xf numFmtId="0" fontId="18" fillId="0" borderId="0"/>
    <xf numFmtId="179"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181"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0" fontId="10" fillId="2" borderId="2"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6" borderId="0" applyNumberFormat="0" applyBorder="0" applyAlignment="0" applyProtection="0"/>
    <xf numFmtId="190" fontId="18" fillId="0" borderId="0" applyFont="0" applyFill="0" applyBorder="0" applyAlignment="0" applyProtection="0"/>
    <xf numFmtId="43" fontId="18" fillId="0" borderId="0" applyFont="0" applyFill="0" applyBorder="0" applyAlignment="0" applyProtection="0"/>
    <xf numFmtId="0" fontId="10"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0" fillId="0" borderId="0"/>
    <xf numFmtId="43" fontId="18" fillId="0" borderId="0" applyFont="0" applyFill="0" applyBorder="0" applyAlignment="0" applyProtection="0"/>
    <xf numFmtId="0" fontId="18" fillId="0" borderId="0"/>
    <xf numFmtId="0" fontId="10" fillId="0" borderId="0"/>
    <xf numFmtId="0" fontId="133" fillId="0" borderId="0"/>
    <xf numFmtId="168" fontId="18" fillId="0" borderId="0" applyFont="0" applyFill="0" applyBorder="0" applyAlignment="0" applyProtection="0"/>
    <xf numFmtId="168" fontId="18" fillId="0" borderId="0" applyFont="0" applyFill="0" applyBorder="0" applyAlignment="0" applyProtection="0"/>
    <xf numFmtId="0" fontId="47" fillId="0" borderId="0"/>
    <xf numFmtId="190" fontId="18" fillId="0" borderId="0" applyFont="0" applyFill="0" applyBorder="0" applyAlignment="0" applyProtection="0"/>
    <xf numFmtId="9" fontId="10" fillId="0" borderId="0" applyFont="0" applyFill="0" applyBorder="0" applyAlignment="0" applyProtection="0"/>
    <xf numFmtId="43" fontId="18" fillId="0" borderId="0" applyFont="0" applyFill="0" applyBorder="0" applyAlignment="0" applyProtection="0"/>
    <xf numFmtId="196" fontId="18" fillId="0" borderId="0" applyFont="0" applyFill="0" applyBorder="0" applyAlignment="0" applyProtection="0"/>
    <xf numFmtId="43" fontId="10" fillId="0" borderId="0" applyFont="0" applyFill="0" applyBorder="0" applyAlignment="0" applyProtection="0"/>
    <xf numFmtId="179" fontId="47" fillId="0" borderId="0" applyFont="0" applyFill="0" applyBorder="0" applyAlignment="0" applyProtection="0"/>
    <xf numFmtId="0" fontId="10" fillId="35" borderId="0" applyNumberFormat="0" applyBorder="0" applyAlignment="0" applyProtection="0"/>
    <xf numFmtId="0" fontId="18" fillId="0" borderId="0">
      <protection locked="0"/>
    </xf>
    <xf numFmtId="43" fontId="18" fillId="0" borderId="0" applyFont="0" applyFill="0" applyBorder="0" applyAlignment="0" applyProtection="0"/>
    <xf numFmtId="164" fontId="18" fillId="0" borderId="0" applyFont="0" applyFill="0" applyBorder="0" applyAlignment="0" applyProtection="0"/>
    <xf numFmtId="0" fontId="18" fillId="0" borderId="0"/>
    <xf numFmtId="2" fontId="60" fillId="0" borderId="0" applyFill="0" applyBorder="0" applyAlignment="0" applyProtection="0"/>
    <xf numFmtId="0" fontId="127" fillId="0" borderId="0"/>
    <xf numFmtId="2" fontId="60" fillId="0" borderId="0" applyFill="0" applyBorder="0" applyAlignment="0" applyProtection="0"/>
    <xf numFmtId="43" fontId="10" fillId="0" borderId="0" applyFont="0" applyFill="0" applyBorder="0" applyAlignment="0" applyProtection="0"/>
    <xf numFmtId="3" fontId="18" fillId="0" borderId="0" applyFont="0" applyFill="0" applyBorder="0" applyAlignment="0" applyProtection="0"/>
    <xf numFmtId="43" fontId="18" fillId="0" borderId="0" applyFont="0" applyFill="0" applyBorder="0" applyAlignment="0" applyProtection="0"/>
    <xf numFmtId="0" fontId="33" fillId="18" borderId="0" applyNumberFormat="0" applyBorder="0" applyAlignment="0" applyProtection="0"/>
    <xf numFmtId="196" fontId="18" fillId="0" borderId="0" applyFont="0" applyFill="0" applyBorder="0" applyAlignment="0" applyProtection="0"/>
    <xf numFmtId="0" fontId="10" fillId="0" borderId="0"/>
    <xf numFmtId="0" fontId="18" fillId="0" borderId="0" applyFont="0" applyFill="0" applyBorder="0" applyAlignment="0" applyProtection="0"/>
    <xf numFmtId="0" fontId="10" fillId="46" borderId="0" applyNumberFormat="0" applyBorder="0" applyAlignment="0" applyProtection="0"/>
    <xf numFmtId="0" fontId="10" fillId="0" borderId="0"/>
    <xf numFmtId="0" fontId="10" fillId="2" borderId="2" applyNumberFormat="0" applyFont="0" applyAlignment="0" applyProtection="0"/>
    <xf numFmtId="0" fontId="10" fillId="0" borderId="0"/>
    <xf numFmtId="0" fontId="18" fillId="0" borderId="0"/>
    <xf numFmtId="0" fontId="18" fillId="0" borderId="0"/>
    <xf numFmtId="196" fontId="18" fillId="0" borderId="0" applyFont="0" applyFill="0" applyBorder="0" applyAlignment="0" applyProtection="0"/>
    <xf numFmtId="190"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0" fontId="18" fillId="0" borderId="0"/>
    <xf numFmtId="190" fontId="18" fillId="0" borderId="0" applyFont="0" applyFill="0" applyBorder="0" applyAlignment="0" applyProtection="0"/>
    <xf numFmtId="179" fontId="10" fillId="0" borderId="0" applyFont="0" applyFill="0" applyBorder="0" applyAlignment="0" applyProtection="0"/>
    <xf numFmtId="190" fontId="18" fillId="0" borderId="0" applyFont="0" applyFill="0" applyBorder="0" applyAlignment="0" applyProtection="0"/>
    <xf numFmtId="0" fontId="41" fillId="0" borderId="0"/>
    <xf numFmtId="43" fontId="18" fillId="0" borderId="0" applyFont="0" applyFill="0" applyBorder="0" applyAlignment="0" applyProtection="0"/>
    <xf numFmtId="190" fontId="18" fillId="0" borderId="0" applyFont="0" applyFill="0" applyBorder="0" applyAlignment="0" applyProtection="0"/>
    <xf numFmtId="0" fontId="10" fillId="0" borderId="0"/>
    <xf numFmtId="0" fontId="18" fillId="0" borderId="0"/>
    <xf numFmtId="43" fontId="18" fillId="0" borderId="0" applyFont="0" applyFill="0" applyBorder="0" applyAlignment="0" applyProtection="0"/>
    <xf numFmtId="2" fontId="60" fillId="0" borderId="0" applyFill="0" applyBorder="0" applyAlignment="0" applyProtection="0"/>
    <xf numFmtId="164" fontId="18" fillId="0" borderId="0" applyFont="0" applyFill="0" applyBorder="0" applyAlignment="0" applyProtection="0"/>
    <xf numFmtId="0" fontId="10" fillId="0" borderId="0"/>
    <xf numFmtId="0" fontId="10" fillId="0" borderId="0"/>
    <xf numFmtId="0" fontId="10" fillId="0" borderId="0"/>
    <xf numFmtId="0" fontId="105" fillId="0" borderId="0" applyNumberFormat="0" applyFill="0" applyBorder="0" applyAlignment="0" applyProtection="0"/>
    <xf numFmtId="0" fontId="10" fillId="0" borderId="0"/>
    <xf numFmtId="179" fontId="47" fillId="0" borderId="0" applyFont="0" applyFill="0" applyBorder="0" applyAlignment="0" applyProtection="0"/>
    <xf numFmtId="0" fontId="47" fillId="0" borderId="0"/>
    <xf numFmtId="0" fontId="34" fillId="22" borderId="0" applyNumberFormat="0" applyBorder="0" applyAlignment="0" applyProtection="0"/>
    <xf numFmtId="0" fontId="10" fillId="0" borderId="0"/>
    <xf numFmtId="43" fontId="18" fillId="0" borderId="0" applyFont="0" applyFill="0" applyBorder="0" applyAlignment="0" applyProtection="0"/>
    <xf numFmtId="0" fontId="10" fillId="0" borderId="0"/>
    <xf numFmtId="43" fontId="18" fillId="0" borderId="0" applyFont="0" applyFill="0" applyBorder="0" applyAlignment="0" applyProtection="0"/>
    <xf numFmtId="0" fontId="18" fillId="0" borderId="0"/>
    <xf numFmtId="2" fontId="60" fillId="0" borderId="0" applyFill="0" applyBorder="0" applyAlignment="0" applyProtection="0"/>
    <xf numFmtId="179" fontId="10" fillId="0" borderId="0" applyFont="0" applyFill="0" applyBorder="0" applyAlignment="0" applyProtection="0"/>
    <xf numFmtId="0" fontId="18" fillId="0" borderId="0"/>
    <xf numFmtId="43" fontId="10" fillId="0" borderId="0" applyFont="0" applyFill="0" applyBorder="0" applyAlignment="0" applyProtection="0"/>
    <xf numFmtId="190" fontId="18" fillId="0" borderId="0" applyFont="0" applyFill="0" applyBorder="0" applyAlignment="0" applyProtection="0"/>
    <xf numFmtId="0" fontId="10" fillId="0" borderId="0"/>
    <xf numFmtId="43" fontId="10" fillId="0" borderId="0" applyFont="0" applyFill="0" applyBorder="0" applyAlignment="0" applyProtection="0"/>
    <xf numFmtId="43" fontId="18" fillId="0" borderId="0" applyFont="0" applyFill="0" applyBorder="0" applyAlignment="0" applyProtection="0"/>
    <xf numFmtId="0" fontId="10" fillId="0" borderId="0"/>
    <xf numFmtId="220" fontId="18" fillId="0" borderId="0" applyFont="0" applyFill="0" applyBorder="0" applyAlignment="0" applyProtection="0"/>
    <xf numFmtId="0" fontId="41" fillId="0" borderId="0"/>
    <xf numFmtId="168" fontId="18" fillId="0" borderId="0" applyFont="0" applyFill="0" applyBorder="0" applyAlignment="0" applyProtection="0"/>
    <xf numFmtId="0" fontId="133" fillId="0" borderId="0"/>
    <xf numFmtId="168" fontId="18" fillId="0" borderId="0" applyFont="0" applyFill="0" applyBorder="0" applyAlignment="0" applyProtection="0"/>
    <xf numFmtId="9" fontId="10" fillId="0" borderId="0" applyFont="0" applyFill="0" applyBorder="0" applyAlignment="0" applyProtection="0"/>
    <xf numFmtId="43" fontId="18" fillId="0" borderId="0" applyFont="0" applyFill="0" applyBorder="0" applyAlignment="0" applyProtection="0"/>
    <xf numFmtId="179" fontId="10" fillId="0" borderId="0" applyFont="0" applyFill="0" applyBorder="0" applyAlignment="0" applyProtection="0"/>
    <xf numFmtId="2" fontId="60" fillId="0" borderId="0" applyFill="0" applyBorder="0" applyAlignment="0" applyProtection="0"/>
    <xf numFmtId="0" fontId="34" fillId="23" borderId="0" applyNumberFormat="0" applyBorder="0" applyAlignment="0" applyProtection="0"/>
    <xf numFmtId="190" fontId="18" fillId="0" borderId="0" applyFont="0" applyFill="0" applyBorder="0" applyAlignment="0" applyProtection="0"/>
    <xf numFmtId="0" fontId="10" fillId="40" borderId="0" applyNumberFormat="0" applyBorder="0" applyAlignment="0" applyProtection="0"/>
    <xf numFmtId="0" fontId="10" fillId="0" borderId="0"/>
    <xf numFmtId="0" fontId="10" fillId="0" borderId="0"/>
    <xf numFmtId="2" fontId="60" fillId="0" borderId="0" applyFill="0" applyBorder="0" applyAlignment="0" applyProtection="0"/>
    <xf numFmtId="168" fontId="18" fillId="0" borderId="0" applyFont="0" applyFill="0" applyBorder="0" applyAlignment="0" applyProtection="0"/>
    <xf numFmtId="0" fontId="10" fillId="0" borderId="0"/>
    <xf numFmtId="179" fontId="10" fillId="0" borderId="0" applyFont="0" applyFill="0" applyBorder="0" applyAlignment="0" applyProtection="0"/>
    <xf numFmtId="164" fontId="129" fillId="0" borderId="26">
      <alignment horizontal="right" vertical="center"/>
    </xf>
    <xf numFmtId="43" fontId="33" fillId="0" borderId="0" applyFont="0" applyFill="0" applyBorder="0" applyAlignment="0" applyProtection="0"/>
    <xf numFmtId="179" fontId="47"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8" fillId="0" borderId="0"/>
    <xf numFmtId="43" fontId="18" fillId="0" borderId="0" applyFont="0" applyFill="0" applyBorder="0" applyAlignment="0" applyProtection="0"/>
    <xf numFmtId="43" fontId="10" fillId="0" borderId="0" applyFont="0" applyFill="0" applyBorder="0" applyAlignment="0" applyProtection="0"/>
    <xf numFmtId="181" fontId="10" fillId="0" borderId="0" applyFont="0" applyFill="0" applyBorder="0" applyAlignment="0" applyProtection="0"/>
    <xf numFmtId="0" fontId="41" fillId="0" borderId="0"/>
    <xf numFmtId="0" fontId="10" fillId="2" borderId="2" applyNumberFormat="0" applyFont="0" applyAlignment="0" applyProtection="0"/>
    <xf numFmtId="43" fontId="18" fillId="0" borderId="0" applyFont="0" applyFill="0" applyBorder="0" applyAlignment="0" applyProtection="0"/>
    <xf numFmtId="0" fontId="10" fillId="0" borderId="0"/>
    <xf numFmtId="0" fontId="10" fillId="43" borderId="0" applyNumberFormat="0" applyBorder="0" applyAlignment="0" applyProtection="0"/>
    <xf numFmtId="43" fontId="10" fillId="0" borderId="0" applyFont="0" applyFill="0" applyBorder="0" applyAlignment="0" applyProtection="0"/>
    <xf numFmtId="0" fontId="10" fillId="49" borderId="0" applyNumberFormat="0" applyBorder="0" applyAlignment="0" applyProtection="0"/>
    <xf numFmtId="0" fontId="10" fillId="50" borderId="0" applyNumberFormat="0" applyBorder="0" applyAlignment="0" applyProtection="0"/>
    <xf numFmtId="43" fontId="10" fillId="0" borderId="0" applyFont="0" applyFill="0" applyBorder="0" applyAlignment="0" applyProtection="0"/>
    <xf numFmtId="0" fontId="10" fillId="0" borderId="1"/>
    <xf numFmtId="43" fontId="10" fillId="0" borderId="0" applyFont="0" applyFill="0" applyBorder="0" applyAlignment="0" applyProtection="0"/>
    <xf numFmtId="168" fontId="18" fillId="0" borderId="0" applyFont="0" applyFill="0" applyBorder="0" applyAlignment="0" applyProtection="0"/>
    <xf numFmtId="0" fontId="10" fillId="41" borderId="0" applyNumberFormat="0" applyBorder="0" applyAlignment="0" applyProtection="0"/>
    <xf numFmtId="0" fontId="10" fillId="34" borderId="0" applyNumberFormat="0" applyBorder="0" applyAlignment="0" applyProtection="0"/>
    <xf numFmtId="43" fontId="10" fillId="0" borderId="0" applyFont="0" applyFill="0" applyBorder="0" applyAlignment="0" applyProtection="0"/>
    <xf numFmtId="0" fontId="124" fillId="0" borderId="0">
      <alignment vertical="top"/>
    </xf>
    <xf numFmtId="179" fontId="47" fillId="0" borderId="0" applyFont="0" applyFill="0" applyBorder="0" applyAlignment="0" applyProtection="0"/>
    <xf numFmtId="0" fontId="10" fillId="0" borderId="0"/>
    <xf numFmtId="190" fontId="18" fillId="0" borderId="0" applyFont="0" applyFill="0" applyBorder="0" applyAlignment="0" applyProtection="0"/>
    <xf numFmtId="0" fontId="10" fillId="2" borderId="2" applyNumberFormat="0" applyFont="0" applyAlignment="0" applyProtection="0"/>
    <xf numFmtId="179" fontId="47" fillId="0" borderId="0" applyFont="0" applyFill="0" applyBorder="0" applyAlignment="0" applyProtection="0"/>
    <xf numFmtId="190" fontId="18" fillId="0" borderId="0" applyFont="0" applyFill="0" applyBorder="0" applyAlignment="0" applyProtection="0"/>
    <xf numFmtId="0" fontId="10" fillId="0" borderId="0"/>
    <xf numFmtId="0" fontId="10" fillId="0" borderId="0"/>
    <xf numFmtId="0" fontId="41" fillId="0" borderId="0"/>
    <xf numFmtId="2" fontId="60" fillId="0" borderId="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0" fillId="0" borderId="29"/>
    <xf numFmtId="43" fontId="18" fillId="0" borderId="0" applyFont="0" applyFill="0" applyBorder="0" applyAlignment="0" applyProtection="0"/>
    <xf numFmtId="220" fontId="18" fillId="0" borderId="0" applyFont="0" applyFill="0" applyBorder="0" applyAlignment="0" applyProtection="0"/>
    <xf numFmtId="168" fontId="18" fillId="0" borderId="0" applyFont="0" applyFill="0" applyBorder="0" applyAlignment="0" applyProtection="0"/>
    <xf numFmtId="0" fontId="33" fillId="17" borderId="0" applyNumberFormat="0" applyBorder="0" applyAlignment="0" applyProtection="0"/>
    <xf numFmtId="43" fontId="18" fillId="0" borderId="0" applyFont="0" applyFill="0" applyBorder="0" applyAlignment="0" applyProtection="0"/>
    <xf numFmtId="43" fontId="10" fillId="0" borderId="0" applyFont="0" applyFill="0" applyBorder="0" applyAlignment="0" applyProtection="0"/>
    <xf numFmtId="0" fontId="132" fillId="0" borderId="27"/>
    <xf numFmtId="0" fontId="10" fillId="2" borderId="2" applyNumberFormat="0" applyFont="0" applyAlignment="0" applyProtection="0"/>
    <xf numFmtId="179" fontId="47" fillId="0" borderId="0" applyFont="0" applyFill="0" applyBorder="0" applyAlignment="0" applyProtection="0"/>
    <xf numFmtId="0" fontId="10" fillId="37" borderId="0" applyNumberFormat="0" applyBorder="0" applyAlignment="0" applyProtection="0"/>
    <xf numFmtId="0" fontId="10" fillId="0" borderId="0"/>
    <xf numFmtId="0" fontId="10" fillId="2" borderId="2" applyNumberFormat="0" applyFont="0" applyAlignment="0" applyProtection="0"/>
    <xf numFmtId="0" fontId="41" fillId="0" borderId="0"/>
    <xf numFmtId="176" fontId="18" fillId="0" borderId="0" applyFont="0" applyFill="0" applyBorder="0" applyAlignment="0" applyProtection="0"/>
    <xf numFmtId="190" fontId="18" fillId="0" borderId="0" applyFont="0" applyFill="0" applyBorder="0" applyAlignment="0" applyProtection="0"/>
    <xf numFmtId="0" fontId="34" fillId="24" borderId="0" applyNumberFormat="0" applyBorder="0" applyAlignment="0" applyProtection="0"/>
    <xf numFmtId="179" fontId="47" fillId="0" borderId="0" applyFont="0" applyFill="0" applyBorder="0" applyAlignment="0" applyProtection="0"/>
    <xf numFmtId="0" fontId="10" fillId="0" borderId="0"/>
    <xf numFmtId="168" fontId="18" fillId="0" borderId="0" applyFont="0" applyFill="0" applyBorder="0" applyAlignment="0" applyProtection="0"/>
    <xf numFmtId="0" fontId="41" fillId="0" borderId="0"/>
    <xf numFmtId="179" fontId="47" fillId="0" borderId="0" applyFont="0" applyFill="0" applyBorder="0" applyAlignment="0" applyProtection="0"/>
    <xf numFmtId="0" fontId="10" fillId="38" borderId="0" applyNumberFormat="0" applyBorder="0" applyAlignment="0" applyProtection="0"/>
    <xf numFmtId="168" fontId="18" fillId="0" borderId="0" applyFont="0" applyFill="0" applyBorder="0" applyAlignment="0" applyProtection="0"/>
    <xf numFmtId="0" fontId="18" fillId="0" borderId="0"/>
    <xf numFmtId="0" fontId="18" fillId="0" borderId="0"/>
    <xf numFmtId="0" fontId="67" fillId="0" borderId="0" applyNumberFormat="0" applyFill="0" applyBorder="0" applyAlignment="0" applyProtection="0"/>
    <xf numFmtId="3" fontId="18" fillId="0" borderId="0" applyFont="0" applyFill="0" applyBorder="0" applyAlignment="0" applyProtection="0"/>
    <xf numFmtId="0" fontId="18" fillId="0" borderId="0"/>
    <xf numFmtId="0" fontId="10" fillId="0" borderId="0"/>
    <xf numFmtId="0" fontId="10" fillId="2" borderId="2" applyNumberFormat="0" applyFont="0" applyAlignment="0" applyProtection="0"/>
    <xf numFmtId="43" fontId="18" fillId="0" borderId="0" applyFont="0" applyFill="0" applyBorder="0" applyAlignment="0" applyProtection="0"/>
    <xf numFmtId="43" fontId="18" fillId="0" borderId="0" applyFont="0" applyFill="0" applyBorder="0" applyAlignment="0" applyProtection="0"/>
    <xf numFmtId="0" fontId="10" fillId="0" borderId="0"/>
    <xf numFmtId="168" fontId="18" fillId="0" borderId="0" applyFont="0" applyFill="0" applyBorder="0" applyAlignment="0" applyProtection="0"/>
    <xf numFmtId="43" fontId="18" fillId="0" borderId="0" applyFont="0" applyFill="0" applyBorder="0" applyAlignment="0" applyProtection="0"/>
    <xf numFmtId="0" fontId="33" fillId="20" borderId="0" applyNumberFormat="0" applyBorder="0" applyAlignment="0" applyProtection="0"/>
    <xf numFmtId="179" fontId="10" fillId="0" borderId="0" applyFont="0" applyFill="0" applyBorder="0" applyAlignment="0" applyProtection="0"/>
    <xf numFmtId="0" fontId="10" fillId="0" borderId="0"/>
    <xf numFmtId="179" fontId="47" fillId="0" borderId="0" applyFont="0" applyFill="0" applyBorder="0" applyAlignment="0" applyProtection="0"/>
    <xf numFmtId="43" fontId="18" fillId="0" borderId="0" applyFont="0" applyFill="0" applyBorder="0" applyAlignment="0" applyProtection="0"/>
    <xf numFmtId="0" fontId="10" fillId="0" borderId="0"/>
    <xf numFmtId="190" fontId="18" fillId="0" borderId="0" applyFont="0" applyFill="0" applyBorder="0" applyAlignment="0" applyProtection="0"/>
    <xf numFmtId="0" fontId="18" fillId="0" borderId="0"/>
    <xf numFmtId="0" fontId="10" fillId="0" borderId="0"/>
    <xf numFmtId="0" fontId="10" fillId="0" borderId="30"/>
    <xf numFmtId="0" fontId="10" fillId="43" borderId="0" applyNumberFormat="0" applyBorder="0" applyAlignment="0" applyProtection="0"/>
    <xf numFmtId="0" fontId="41" fillId="0" borderId="0"/>
    <xf numFmtId="0" fontId="18" fillId="0" borderId="0" applyFont="0" applyFill="0" applyBorder="0" applyAlignment="0" applyProtection="0"/>
    <xf numFmtId="165" fontId="129" fillId="0" borderId="0">
      <alignment horizontal="left" vertical="center"/>
    </xf>
    <xf numFmtId="190" fontId="18" fillId="0" borderId="0" applyFont="0" applyFill="0" applyBorder="0" applyAlignment="0" applyProtection="0"/>
    <xf numFmtId="0" fontId="70" fillId="0" borderId="0" applyNumberFormat="0" applyFill="0" applyBorder="0" applyAlignment="0" applyProtection="0"/>
    <xf numFmtId="0" fontId="10" fillId="2" borderId="2" applyNumberFormat="0" applyFont="0" applyAlignment="0" applyProtection="0"/>
    <xf numFmtId="164" fontId="18" fillId="0" borderId="0" applyFont="0" applyFill="0" applyBorder="0" applyAlignment="0" applyProtection="0"/>
    <xf numFmtId="0" fontId="10" fillId="44" borderId="0" applyNumberFormat="0" applyBorder="0" applyAlignment="0" applyProtection="0"/>
    <xf numFmtId="179" fontId="10" fillId="0" borderId="0" applyFont="0" applyFill="0" applyBorder="0" applyAlignment="0" applyProtection="0"/>
    <xf numFmtId="196" fontId="18" fillId="0" borderId="0" applyFont="0" applyFill="0" applyBorder="0" applyAlignment="0" applyProtection="0"/>
    <xf numFmtId="168" fontId="18" fillId="0" borderId="0" applyFont="0" applyFill="0" applyBorder="0" applyAlignment="0" applyProtection="0"/>
    <xf numFmtId="0" fontId="10" fillId="2" borderId="2" applyNumberFormat="0" applyFont="0" applyAlignment="0" applyProtection="0"/>
    <xf numFmtId="9" fontId="10" fillId="0" borderId="0" applyFont="0" applyFill="0" applyBorder="0" applyAlignment="0" applyProtection="0"/>
    <xf numFmtId="0" fontId="10" fillId="2" borderId="2" applyNumberFormat="0" applyFont="0" applyAlignment="0" applyProtection="0"/>
    <xf numFmtId="0" fontId="18" fillId="0" borderId="0"/>
    <xf numFmtId="4" fontId="60" fillId="0" borderId="0" applyFill="0" applyBorder="0" applyAlignment="0" applyProtection="0"/>
    <xf numFmtId="9" fontId="10" fillId="0" borderId="0" applyFont="0" applyFill="0" applyBorder="0" applyAlignment="0" applyProtection="0"/>
    <xf numFmtId="190" fontId="18" fillId="0" borderId="0" applyFont="0" applyFill="0" applyBorder="0" applyAlignment="0" applyProtection="0"/>
    <xf numFmtId="0" fontId="10" fillId="0" borderId="0"/>
    <xf numFmtId="0" fontId="10" fillId="47" borderId="0" applyNumberFormat="0" applyBorder="0" applyAlignment="0" applyProtection="0"/>
    <xf numFmtId="0" fontId="10" fillId="0" borderId="0"/>
    <xf numFmtId="168" fontId="18" fillId="0" borderId="0" applyFont="0" applyFill="0" applyBorder="0" applyAlignment="0" applyProtection="0"/>
    <xf numFmtId="0" fontId="18" fillId="0" borderId="0"/>
    <xf numFmtId="0" fontId="10" fillId="0" borderId="0"/>
    <xf numFmtId="179" fontId="18" fillId="0" borderId="0" applyFont="0" applyFill="0" applyBorder="0" applyAlignment="0" applyProtection="0"/>
    <xf numFmtId="0" fontId="130" fillId="0" borderId="32"/>
    <xf numFmtId="0" fontId="10" fillId="43" borderId="0" applyNumberFormat="0" applyBorder="0" applyAlignment="0" applyProtection="0"/>
    <xf numFmtId="0" fontId="18" fillId="0" borderId="0"/>
    <xf numFmtId="220" fontId="18" fillId="0" borderId="0" applyFont="0" applyFill="0" applyBorder="0" applyAlignment="0" applyProtection="0"/>
    <xf numFmtId="0" fontId="131" fillId="0" borderId="26">
      <alignment horizontal="left" vertical="center"/>
    </xf>
    <xf numFmtId="43" fontId="18" fillId="0" borderId="0" applyFont="0" applyFill="0" applyBorder="0" applyAlignment="0" applyProtection="0"/>
    <xf numFmtId="239" fontId="18" fillId="0" borderId="0" applyFont="0" applyFill="0" applyBorder="0" applyAlignment="0" applyProtection="0"/>
    <xf numFmtId="0" fontId="18" fillId="0" borderId="0"/>
    <xf numFmtId="0" fontId="10" fillId="0" borderId="0"/>
    <xf numFmtId="0" fontId="10" fillId="35" borderId="0" applyNumberFormat="0" applyBorder="0" applyAlignment="0" applyProtection="0"/>
    <xf numFmtId="179" fontId="47" fillId="0" borderId="0" applyFont="0" applyFill="0" applyBorder="0" applyAlignment="0" applyProtection="0"/>
    <xf numFmtId="179"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0" fillId="0" borderId="0" applyFont="0" applyFill="0" applyBorder="0" applyAlignment="0" applyProtection="0"/>
    <xf numFmtId="0" fontId="10" fillId="0" borderId="0"/>
    <xf numFmtId="179" fontId="10" fillId="0" borderId="0" applyFont="0" applyFill="0" applyBorder="0" applyAlignment="0" applyProtection="0"/>
    <xf numFmtId="0" fontId="10" fillId="0" borderId="0"/>
    <xf numFmtId="0" fontId="18" fillId="0" borderId="0"/>
    <xf numFmtId="168" fontId="18" fillId="0" borderId="0" applyFont="0" applyFill="0" applyBorder="0" applyAlignment="0" applyProtection="0"/>
    <xf numFmtId="0" fontId="10" fillId="2" borderId="2" applyNumberFormat="0" applyFont="0" applyAlignment="0" applyProtection="0"/>
    <xf numFmtId="0" fontId="10" fillId="2" borderId="2" applyNumberFormat="0" applyFont="0" applyAlignment="0" applyProtection="0"/>
    <xf numFmtId="43" fontId="10" fillId="0" borderId="0" applyFont="0" applyFill="0" applyBorder="0" applyAlignment="0" applyProtection="0"/>
    <xf numFmtId="0" fontId="10" fillId="2" borderId="2" applyNumberFormat="0" applyFont="0" applyAlignment="0" applyProtection="0"/>
    <xf numFmtId="179" fontId="47" fillId="0" borderId="0" applyFont="0" applyFill="0" applyBorder="0" applyAlignment="0" applyProtection="0"/>
    <xf numFmtId="0" fontId="10" fillId="0" borderId="0"/>
    <xf numFmtId="0" fontId="18" fillId="0" borderId="0"/>
    <xf numFmtId="179" fontId="47" fillId="0" borderId="0" applyFont="0" applyFill="0" applyBorder="0" applyAlignment="0" applyProtection="0"/>
    <xf numFmtId="181" fontId="33" fillId="0" borderId="0" applyFont="0" applyFill="0" applyBorder="0" applyAlignment="0" applyProtection="0"/>
    <xf numFmtId="210" fontId="33" fillId="0" borderId="0" applyFont="0" applyFill="0" applyBorder="0" applyAlignment="0" applyProtection="0"/>
    <xf numFmtId="0" fontId="10" fillId="0" borderId="0"/>
    <xf numFmtId="0" fontId="18" fillId="0" borderId="0"/>
    <xf numFmtId="179" fontId="33" fillId="0" borderId="0" applyFont="0" applyFill="0" applyBorder="0" applyAlignment="0" applyProtection="0"/>
    <xf numFmtId="0" fontId="10" fillId="0" borderId="0"/>
    <xf numFmtId="179" fontId="33" fillId="0" borderId="0" applyFont="0" applyFill="0" applyBorder="0" applyAlignment="0" applyProtection="0"/>
    <xf numFmtId="179" fontId="33" fillId="0" borderId="0" applyFont="0" applyFill="0" applyBorder="0" applyAlignment="0" applyProtection="0"/>
    <xf numFmtId="179" fontId="33" fillId="0" borderId="0" applyFont="0" applyFill="0" applyBorder="0" applyAlignment="0" applyProtection="0"/>
    <xf numFmtId="179" fontId="33" fillId="0" borderId="0" applyFont="0" applyFill="0" applyBorder="0" applyAlignment="0" applyProtection="0"/>
    <xf numFmtId="190" fontId="18" fillId="0" borderId="0" applyFont="0" applyFill="0" applyBorder="0" applyAlignment="0" applyProtection="0"/>
    <xf numFmtId="0" fontId="10" fillId="2" borderId="2" applyNumberFormat="0" applyFont="0" applyAlignment="0" applyProtection="0"/>
    <xf numFmtId="43" fontId="33" fillId="0" borderId="0" applyFont="0" applyFill="0" applyBorder="0" applyAlignment="0" applyProtection="0"/>
    <xf numFmtId="0" fontId="10" fillId="0" borderId="0"/>
    <xf numFmtId="0" fontId="60" fillId="0" borderId="0" applyFill="0" applyBorder="0" applyAlignment="0" applyProtection="0"/>
    <xf numFmtId="0" fontId="18" fillId="0" borderId="0"/>
    <xf numFmtId="205" fontId="33" fillId="0" borderId="0"/>
    <xf numFmtId="193" fontId="47" fillId="0" borderId="0"/>
    <xf numFmtId="225" fontId="18" fillId="0" borderId="0">
      <protection locked="0"/>
    </xf>
    <xf numFmtId="205" fontId="18" fillId="0" borderId="0"/>
    <xf numFmtId="0" fontId="33" fillId="16" borderId="0" applyNumberFormat="0" applyBorder="0" applyAlignment="0" applyProtection="0"/>
    <xf numFmtId="43" fontId="10" fillId="0" borderId="0" applyFont="0" applyFill="0" applyBorder="0" applyAlignment="0" applyProtection="0"/>
    <xf numFmtId="0" fontId="10" fillId="47" borderId="0" applyNumberFormat="0" applyBorder="0" applyAlignment="0" applyProtection="0"/>
    <xf numFmtId="0" fontId="18" fillId="0" borderId="0" applyFont="0" applyFill="0" applyBorder="0" applyAlignment="0" applyProtection="0"/>
    <xf numFmtId="0" fontId="10" fillId="34" borderId="0" applyNumberFormat="0" applyBorder="0" applyAlignment="0" applyProtection="0"/>
    <xf numFmtId="0" fontId="18" fillId="0" borderId="0" applyNumberFormat="0" applyFill="0" applyBorder="0" applyAlignment="0" applyProtection="0"/>
    <xf numFmtId="0" fontId="41" fillId="0" borderId="0"/>
    <xf numFmtId="0" fontId="10" fillId="0" borderId="0"/>
    <xf numFmtId="0" fontId="18" fillId="0" borderId="0"/>
    <xf numFmtId="0" fontId="10" fillId="0" borderId="0"/>
    <xf numFmtId="0" fontId="10" fillId="47" borderId="0" applyNumberFormat="0" applyBorder="0" applyAlignment="0" applyProtection="0"/>
    <xf numFmtId="0" fontId="18" fillId="0" borderId="0"/>
    <xf numFmtId="0" fontId="10" fillId="0" borderId="0"/>
    <xf numFmtId="190" fontId="18" fillId="0" borderId="0" applyFont="0" applyFill="0" applyBorder="0" applyAlignment="0" applyProtection="0"/>
    <xf numFmtId="0" fontId="129" fillId="0" borderId="0">
      <alignment horizontal="right" vertical="center"/>
    </xf>
    <xf numFmtId="179" fontId="47" fillId="0" borderId="0" applyFont="0" applyFill="0" applyBorder="0" applyAlignment="0" applyProtection="0"/>
    <xf numFmtId="205" fontId="121" fillId="0" borderId="0"/>
    <xf numFmtId="0" fontId="34" fillId="18" borderId="0" applyNumberFormat="0" applyBorder="0" applyAlignment="0" applyProtection="0"/>
    <xf numFmtId="43" fontId="10" fillId="0" borderId="0" applyFont="0" applyFill="0" applyBorder="0" applyAlignment="0" applyProtection="0"/>
    <xf numFmtId="0" fontId="18" fillId="0" borderId="0"/>
    <xf numFmtId="3" fontId="18" fillId="0" borderId="0" applyFont="0" applyFill="0" applyBorder="0" applyAlignment="0" applyProtection="0"/>
    <xf numFmtId="0" fontId="10" fillId="0" borderId="0"/>
    <xf numFmtId="0" fontId="33" fillId="17" borderId="0" applyNumberFormat="0" applyBorder="0" applyAlignment="0" applyProtection="0"/>
    <xf numFmtId="168" fontId="18" fillId="0" borderId="0" applyFont="0" applyFill="0" applyBorder="0" applyAlignment="0" applyProtection="0"/>
    <xf numFmtId="0" fontId="18" fillId="0" borderId="0"/>
    <xf numFmtId="0" fontId="10" fillId="0" borderId="0"/>
    <xf numFmtId="43" fontId="18" fillId="0" borderId="0" applyFont="0" applyFill="0" applyBorder="0" applyAlignment="0" applyProtection="0"/>
    <xf numFmtId="0" fontId="10" fillId="37" borderId="0" applyNumberFormat="0" applyBorder="0" applyAlignment="0" applyProtection="0"/>
    <xf numFmtId="0" fontId="47" fillId="0" borderId="0"/>
    <xf numFmtId="178" fontId="18" fillId="0" borderId="0" applyFont="0" applyFill="0" applyBorder="0" applyAlignment="0" applyProtection="0"/>
    <xf numFmtId="0" fontId="10" fillId="0" borderId="0"/>
    <xf numFmtId="0" fontId="18" fillId="0" borderId="0"/>
    <xf numFmtId="0" fontId="18" fillId="0" borderId="0"/>
    <xf numFmtId="188" fontId="10" fillId="0" borderId="0" applyFont="0" applyFill="0" applyBorder="0" applyAlignment="0" applyProtection="0"/>
    <xf numFmtId="0" fontId="10" fillId="44" borderId="0" applyNumberFormat="0" applyBorder="0" applyAlignment="0" applyProtection="0"/>
    <xf numFmtId="0" fontId="89" fillId="0" borderId="0"/>
    <xf numFmtId="0" fontId="10" fillId="35" borderId="0" applyNumberFormat="0" applyBorder="0" applyAlignment="0" applyProtection="0"/>
    <xf numFmtId="2" fontId="60" fillId="0" borderId="0" applyFill="0" applyBorder="0" applyAlignment="0" applyProtection="0"/>
    <xf numFmtId="179" fontId="10" fillId="0" borderId="0" applyFont="0" applyFill="0" applyBorder="0" applyAlignment="0" applyProtection="0"/>
    <xf numFmtId="0" fontId="10" fillId="0" borderId="0"/>
    <xf numFmtId="0" fontId="105" fillId="0" borderId="0" applyNumberFormat="0" applyFill="0" applyBorder="0" applyAlignment="0" applyProtection="0"/>
    <xf numFmtId="190" fontId="18" fillId="0" borderId="0" applyFont="0" applyFill="0" applyBorder="0" applyAlignment="0" applyProtection="0"/>
    <xf numFmtId="0" fontId="89" fillId="0" borderId="0"/>
    <xf numFmtId="0" fontId="10" fillId="0" borderId="0"/>
    <xf numFmtId="186" fontId="10" fillId="0" borderId="0" applyFont="0" applyFill="0" applyBorder="0" applyAlignment="0" applyProtection="0"/>
    <xf numFmtId="0" fontId="18" fillId="0" borderId="0"/>
    <xf numFmtId="43" fontId="18" fillId="0" borderId="0" applyFont="0" applyFill="0" applyBorder="0" applyAlignment="0" applyProtection="0"/>
    <xf numFmtId="179" fontId="10" fillId="0" borderId="0" applyFont="0" applyFill="0" applyBorder="0" applyAlignment="0" applyProtection="0"/>
    <xf numFmtId="0" fontId="70" fillId="0" borderId="0" applyNumberFormat="0" applyFill="0" applyBorder="0" applyAlignment="0" applyProtection="0"/>
    <xf numFmtId="0" fontId="10" fillId="50" borderId="0" applyNumberFormat="0" applyBorder="0" applyAlignment="0" applyProtection="0"/>
    <xf numFmtId="43" fontId="10" fillId="0" borderId="0" applyFont="0" applyFill="0" applyBorder="0" applyAlignment="0" applyProtection="0"/>
    <xf numFmtId="190" fontId="18" fillId="0" borderId="0" applyFont="0" applyFill="0" applyBorder="0" applyAlignment="0" applyProtection="0"/>
    <xf numFmtId="0" fontId="10" fillId="0" borderId="0"/>
    <xf numFmtId="188" fontId="10" fillId="0" borderId="0" applyFont="0" applyFill="0" applyBorder="0" applyAlignment="0" applyProtection="0"/>
    <xf numFmtId="0" fontId="10" fillId="0" borderId="0"/>
    <xf numFmtId="179" fontId="47" fillId="0" borderId="0" applyFont="0" applyFill="0" applyBorder="0" applyAlignment="0" applyProtection="0"/>
    <xf numFmtId="190" fontId="18" fillId="0" borderId="0" applyFont="0" applyFill="0" applyBorder="0" applyAlignment="0" applyProtection="0"/>
    <xf numFmtId="0" fontId="10" fillId="34" borderId="0" applyNumberFormat="0" applyBorder="0" applyAlignment="0" applyProtection="0"/>
    <xf numFmtId="0" fontId="10" fillId="0" borderId="0"/>
    <xf numFmtId="0" fontId="18" fillId="0" borderId="0"/>
    <xf numFmtId="0" fontId="10" fillId="0" borderId="28"/>
    <xf numFmtId="43" fontId="18" fillId="0" borderId="0" applyFont="0" applyFill="0" applyBorder="0" applyAlignment="0" applyProtection="0"/>
    <xf numFmtId="0" fontId="70" fillId="0" borderId="0" applyNumberFormat="0" applyFill="0" applyBorder="0" applyAlignment="0" applyProtection="0"/>
    <xf numFmtId="2" fontId="18" fillId="0" borderId="0" applyFont="0" applyFill="0" applyBorder="0" applyAlignment="0" applyProtection="0"/>
    <xf numFmtId="0" fontId="18" fillId="0" borderId="0"/>
    <xf numFmtId="225" fontId="18" fillId="0" borderId="0">
      <protection locked="0"/>
    </xf>
    <xf numFmtId="0" fontId="70" fillId="0" borderId="0" applyNumberFormat="0" applyFill="0" applyBorder="0" applyAlignment="0" applyProtection="0"/>
    <xf numFmtId="0" fontId="10" fillId="0" borderId="0"/>
    <xf numFmtId="0" fontId="33" fillId="11" borderId="0" applyNumberFormat="0" applyBorder="0" applyAlignment="0" applyProtection="0"/>
    <xf numFmtId="179" fontId="47" fillId="0" borderId="0" applyFont="0" applyFill="0" applyBorder="0" applyAlignment="0" applyProtection="0"/>
    <xf numFmtId="43" fontId="18" fillId="0" borderId="0" applyFont="0" applyFill="0" applyBorder="0" applyAlignment="0" applyProtection="0"/>
    <xf numFmtId="0" fontId="10" fillId="37" borderId="0" applyNumberFormat="0" applyBorder="0" applyAlignment="0" applyProtection="0"/>
    <xf numFmtId="43" fontId="18" fillId="0" borderId="0" applyFont="0" applyFill="0" applyBorder="0" applyAlignment="0" applyProtection="0"/>
    <xf numFmtId="186" fontId="10" fillId="0" borderId="0" applyFont="0" applyFill="0" applyBorder="0" applyAlignment="0" applyProtection="0"/>
    <xf numFmtId="0" fontId="18" fillId="0" borderId="24" applyNumberFormat="0" applyFont="0" applyFill="0" applyAlignment="0" applyProtection="0"/>
    <xf numFmtId="43" fontId="18" fillId="0" borderId="0" applyFont="0" applyFill="0" applyBorder="0" applyAlignment="0" applyProtection="0"/>
    <xf numFmtId="0" fontId="10" fillId="0" borderId="0"/>
    <xf numFmtId="0" fontId="10" fillId="0" borderId="0"/>
    <xf numFmtId="43" fontId="18" fillId="0" borderId="0" applyFont="0" applyFill="0" applyBorder="0" applyAlignment="0" applyProtection="0"/>
    <xf numFmtId="179" fontId="10" fillId="0" borderId="0" applyFont="0" applyFill="0" applyBorder="0" applyAlignment="0" applyProtection="0"/>
    <xf numFmtId="0" fontId="10" fillId="0" borderId="0"/>
    <xf numFmtId="0" fontId="18" fillId="0" borderId="0"/>
    <xf numFmtId="179" fontId="10" fillId="0" borderId="0" applyFont="0" applyFill="0" applyBorder="0" applyAlignment="0" applyProtection="0"/>
    <xf numFmtId="0" fontId="10" fillId="0" borderId="0"/>
    <xf numFmtId="0" fontId="10" fillId="0" borderId="0"/>
    <xf numFmtId="179" fontId="47" fillId="0" borderId="0" applyFont="0" applyFill="0" applyBorder="0" applyAlignment="0" applyProtection="0"/>
    <xf numFmtId="0" fontId="10" fillId="49" borderId="0" applyNumberFormat="0" applyBorder="0" applyAlignment="0" applyProtection="0"/>
    <xf numFmtId="179" fontId="47" fillId="0" borderId="0" applyFont="0" applyFill="0" applyBorder="0" applyAlignment="0" applyProtection="0"/>
    <xf numFmtId="0" fontId="10" fillId="0" borderId="0"/>
    <xf numFmtId="43" fontId="18" fillId="0" borderId="0" applyFont="0" applyFill="0" applyBorder="0" applyAlignment="0" applyProtection="0"/>
    <xf numFmtId="179" fontId="47" fillId="0" borderId="0" applyFont="0" applyFill="0" applyBorder="0" applyAlignment="0" applyProtection="0"/>
    <xf numFmtId="0" fontId="10" fillId="44" borderId="0" applyNumberFormat="0" applyBorder="0" applyAlignment="0" applyProtection="0"/>
    <xf numFmtId="0" fontId="33" fillId="14" borderId="0" applyNumberFormat="0" applyBorder="0" applyAlignment="0" applyProtection="0"/>
    <xf numFmtId="0" fontId="105" fillId="0" borderId="0" applyNumberFormat="0" applyFill="0" applyBorder="0" applyAlignment="0" applyProtection="0"/>
    <xf numFmtId="0" fontId="10" fillId="0" borderId="0"/>
    <xf numFmtId="0" fontId="10" fillId="38" borderId="0" applyNumberFormat="0" applyBorder="0" applyAlignment="0" applyProtection="0"/>
    <xf numFmtId="0" fontId="105" fillId="0" borderId="0" applyNumberFormat="0" applyFill="0" applyBorder="0" applyAlignment="0" applyProtection="0"/>
    <xf numFmtId="179" fontId="10" fillId="0" borderId="0" applyFont="0" applyFill="0" applyBorder="0" applyAlignment="0" applyProtection="0"/>
    <xf numFmtId="0" fontId="10" fillId="46" borderId="0" applyNumberFormat="0" applyBorder="0" applyAlignment="0" applyProtection="0"/>
    <xf numFmtId="0" fontId="10" fillId="2" borderId="2" applyNumberFormat="0" applyFont="0" applyAlignment="0" applyProtection="0"/>
    <xf numFmtId="43" fontId="18" fillId="0" borderId="0" applyFont="0" applyFill="0" applyBorder="0" applyAlignment="0" applyProtection="0"/>
    <xf numFmtId="0" fontId="10" fillId="0" borderId="0"/>
    <xf numFmtId="0" fontId="10" fillId="0" borderId="0"/>
    <xf numFmtId="0" fontId="10" fillId="0" borderId="0"/>
    <xf numFmtId="0" fontId="10" fillId="40" borderId="0" applyNumberFormat="0" applyBorder="0" applyAlignment="0" applyProtection="0"/>
    <xf numFmtId="0" fontId="18" fillId="0" borderId="0"/>
    <xf numFmtId="9" fontId="10" fillId="0" borderId="0" applyFont="0" applyFill="0" applyBorder="0" applyAlignment="0" applyProtection="0"/>
    <xf numFmtId="181" fontId="10" fillId="0" borderId="0" applyFont="0" applyFill="0" applyBorder="0" applyAlignment="0" applyProtection="0"/>
    <xf numFmtId="43" fontId="18"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28"/>
    <xf numFmtId="179" fontId="47" fillId="0" borderId="0" applyFont="0" applyFill="0" applyBorder="0" applyAlignment="0" applyProtection="0"/>
    <xf numFmtId="43" fontId="18" fillId="0" borderId="0" applyFont="0" applyFill="0" applyBorder="0" applyAlignment="0" applyProtection="0"/>
    <xf numFmtId="0" fontId="10" fillId="0" borderId="0"/>
    <xf numFmtId="0" fontId="10" fillId="0" borderId="0"/>
    <xf numFmtId="164" fontId="127" fillId="0" borderId="26">
      <alignment horizontal="right" vertical="center"/>
    </xf>
    <xf numFmtId="0" fontId="10" fillId="0" borderId="0"/>
    <xf numFmtId="0" fontId="127" fillId="0" borderId="0">
      <alignment horizontal="right" vertical="center"/>
    </xf>
    <xf numFmtId="0" fontId="10" fillId="2" borderId="2" applyNumberFormat="0" applyFont="0" applyAlignment="0" applyProtection="0"/>
    <xf numFmtId="225" fontId="18" fillId="0" borderId="0">
      <protection locked="0"/>
    </xf>
    <xf numFmtId="0" fontId="18" fillId="0" borderId="0"/>
    <xf numFmtId="220" fontId="18" fillId="0" borderId="0" applyFont="0" applyFill="0" applyBorder="0" applyAlignment="0" applyProtection="0"/>
    <xf numFmtId="164" fontId="18" fillId="0" borderId="0" applyFont="0" applyFill="0" applyBorder="0" applyAlignment="0" applyProtection="0"/>
    <xf numFmtId="0" fontId="10" fillId="0" borderId="0"/>
    <xf numFmtId="0" fontId="10" fillId="41" borderId="0" applyNumberFormat="0" applyBorder="0" applyAlignment="0" applyProtection="0"/>
    <xf numFmtId="0" fontId="10" fillId="2" borderId="2" applyNumberFormat="0" applyFont="0" applyAlignment="0" applyProtection="0"/>
    <xf numFmtId="0" fontId="10" fillId="2" borderId="2" applyNumberFormat="0" applyFont="0" applyAlignment="0" applyProtection="0"/>
    <xf numFmtId="0" fontId="10" fillId="0" borderId="0"/>
    <xf numFmtId="0" fontId="10" fillId="0" borderId="0"/>
    <xf numFmtId="43" fontId="18" fillId="0" borderId="0" applyFont="0" applyFill="0" applyBorder="0" applyAlignment="0" applyProtection="0"/>
    <xf numFmtId="179" fontId="47" fillId="0" borderId="0" applyFont="0" applyFill="0" applyBorder="0" applyAlignment="0" applyProtection="0"/>
    <xf numFmtId="0" fontId="10" fillId="0" borderId="0"/>
    <xf numFmtId="0" fontId="47" fillId="0" borderId="0"/>
    <xf numFmtId="0" fontId="10" fillId="0" borderId="0"/>
    <xf numFmtId="179" fontId="10" fillId="0" borderId="0" applyFont="0" applyFill="0" applyBorder="0" applyAlignment="0" applyProtection="0"/>
    <xf numFmtId="0" fontId="33" fillId="19" borderId="0" applyNumberFormat="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8" fillId="0" borderId="0"/>
    <xf numFmtId="179" fontId="47" fillId="0" borderId="0" applyFont="0" applyFill="0" applyBorder="0" applyAlignment="0" applyProtection="0"/>
    <xf numFmtId="0" fontId="18" fillId="0" borderId="0"/>
    <xf numFmtId="43" fontId="10" fillId="0" borderId="0" applyFont="0" applyFill="0" applyBorder="0" applyAlignment="0" applyProtection="0"/>
    <xf numFmtId="209" fontId="18" fillId="0" borderId="0" applyFill="0" applyBorder="0" applyAlignment="0" applyProtection="0"/>
    <xf numFmtId="2" fontId="18" fillId="0" borderId="0" applyFill="0" applyBorder="0" applyAlignment="0" applyProtection="0"/>
    <xf numFmtId="188" fontId="10"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0" fontId="18" fillId="0" borderId="0"/>
    <xf numFmtId="213" fontId="18" fillId="0" borderId="0" applyFill="0" applyBorder="0" applyAlignment="0" applyProtection="0"/>
    <xf numFmtId="179" fontId="47" fillId="0" borderId="0" applyFont="0" applyFill="0" applyBorder="0" applyAlignment="0" applyProtection="0"/>
    <xf numFmtId="0" fontId="18" fillId="0" borderId="0"/>
    <xf numFmtId="43" fontId="18" fillId="0" borderId="0" applyFont="0" applyFill="0" applyBorder="0" applyAlignment="0" applyProtection="0"/>
    <xf numFmtId="190" fontId="18"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179" fontId="47" fillId="0" borderId="0" applyFont="0" applyFill="0" applyBorder="0" applyAlignment="0" applyProtection="0"/>
    <xf numFmtId="0" fontId="10" fillId="0" borderId="0"/>
    <xf numFmtId="178" fontId="18" fillId="0" borderId="0" applyFont="0" applyFill="0" applyBorder="0" applyAlignment="0" applyProtection="0"/>
    <xf numFmtId="190" fontId="18" fillId="0" borderId="0" applyFont="0" applyFill="0" applyBorder="0" applyAlignment="0" applyProtection="0"/>
    <xf numFmtId="0" fontId="10" fillId="2" borderId="2" applyNumberFormat="0" applyFont="0" applyAlignment="0" applyProtection="0"/>
    <xf numFmtId="179" fontId="47" fillId="0" borderId="0" applyFont="0" applyFill="0" applyBorder="0" applyAlignment="0" applyProtection="0"/>
    <xf numFmtId="190" fontId="18" fillId="0" borderId="0" applyFont="0" applyFill="0" applyBorder="0" applyAlignment="0" applyProtection="0"/>
    <xf numFmtId="0" fontId="142" fillId="0" borderId="0" applyNumberFormat="0" applyFill="0" applyBorder="0" applyAlignment="0" applyProtection="0">
      <alignment vertical="top"/>
      <protection locked="0"/>
    </xf>
    <xf numFmtId="0" fontId="10" fillId="0" borderId="0"/>
    <xf numFmtId="3" fontId="18" fillId="0" borderId="0" applyFill="0" applyBorder="0" applyAlignment="0" applyProtection="0"/>
    <xf numFmtId="43" fontId="18" fillId="0" borderId="0" applyFont="0" applyFill="0" applyBorder="0" applyAlignment="0" applyProtection="0"/>
    <xf numFmtId="190" fontId="18" fillId="0" borderId="0" applyFont="0" applyFill="0" applyBorder="0" applyAlignment="0" applyProtection="0"/>
    <xf numFmtId="0" fontId="10" fillId="0" borderId="0"/>
    <xf numFmtId="0" fontId="18" fillId="0" borderId="0"/>
    <xf numFmtId="0" fontId="18" fillId="0" borderId="0"/>
    <xf numFmtId="190" fontId="18" fillId="0" borderId="0" applyFont="0" applyFill="0" applyBorder="0" applyAlignment="0" applyProtection="0"/>
    <xf numFmtId="0" fontId="10" fillId="0" borderId="0"/>
    <xf numFmtId="43" fontId="18" fillId="0" borderId="0" applyFont="0" applyFill="0" applyBorder="0" applyAlignment="0" applyProtection="0"/>
    <xf numFmtId="0" fontId="18" fillId="0" borderId="0"/>
    <xf numFmtId="0" fontId="18" fillId="0" borderId="0"/>
    <xf numFmtId="0" fontId="10" fillId="0" borderId="0"/>
    <xf numFmtId="190" fontId="18" fillId="0" borderId="0" applyFont="0" applyFill="0" applyBorder="0" applyAlignment="0" applyProtection="0"/>
    <xf numFmtId="0" fontId="10" fillId="0" borderId="0"/>
    <xf numFmtId="190"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25" fontId="18" fillId="0" borderId="0">
      <protection locked="0"/>
    </xf>
    <xf numFmtId="190" fontId="18" fillId="0" borderId="0" applyFont="0" applyFill="0" applyBorder="0" applyAlignment="0" applyProtection="0"/>
    <xf numFmtId="43" fontId="18" fillId="0" borderId="0" applyFont="0" applyFill="0" applyBorder="0" applyAlignment="0" applyProtection="0"/>
    <xf numFmtId="179" fontId="47" fillId="0" borderId="0" applyFont="0" applyFill="0" applyBorder="0" applyAlignment="0" applyProtection="0"/>
    <xf numFmtId="190" fontId="18" fillId="0" borderId="0" applyFont="0" applyFill="0" applyBorder="0" applyAlignment="0" applyProtection="0"/>
    <xf numFmtId="0" fontId="18" fillId="0" borderId="0"/>
    <xf numFmtId="179" fontId="18" fillId="0" borderId="0" applyFont="0" applyFill="0" applyBorder="0" applyAlignment="0" applyProtection="0"/>
    <xf numFmtId="0" fontId="18" fillId="0" borderId="0" applyNumberFormat="0" applyFill="0" applyBorder="0" applyAlignment="0" applyProtection="0"/>
    <xf numFmtId="179" fontId="47" fillId="0" borderId="0" applyFont="0" applyFill="0" applyBorder="0" applyAlignment="0" applyProtection="0"/>
    <xf numFmtId="43" fontId="18" fillId="0" borderId="0" applyFont="0" applyFill="0" applyBorder="0" applyAlignment="0" applyProtection="0"/>
    <xf numFmtId="179" fontId="47"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169" fontId="41" fillId="0" borderId="0" applyFont="0" applyFill="0" applyBorder="0" applyAlignment="0" applyProtection="0"/>
    <xf numFmtId="0" fontId="18" fillId="0" borderId="0"/>
    <xf numFmtId="43" fontId="18" fillId="0" borderId="0" applyFont="0" applyFill="0" applyBorder="0" applyAlignment="0" applyProtection="0"/>
    <xf numFmtId="43" fontId="124" fillId="0" borderId="0" applyFont="0" applyFill="0" applyBorder="0" applyAlignment="0" applyProtection="0"/>
    <xf numFmtId="0" fontId="124" fillId="0" borderId="0">
      <alignment vertical="top"/>
    </xf>
    <xf numFmtId="43" fontId="1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alignment vertical="top"/>
    </xf>
    <xf numFmtId="9" fontId="31" fillId="0" borderId="0" applyFont="0" applyFill="0" applyBorder="0" applyAlignment="0" applyProtection="0"/>
    <xf numFmtId="0" fontId="135" fillId="0" borderId="0" applyNumberFormat="0" applyFill="0" applyBorder="0" applyAlignment="0" applyProtection="0"/>
    <xf numFmtId="0" fontId="10" fillId="0" borderId="0"/>
    <xf numFmtId="0" fontId="18" fillId="0" borderId="0"/>
    <xf numFmtId="190" fontId="18" fillId="0" borderId="0" applyFont="0" applyFill="0" applyBorder="0" applyAlignment="0" applyProtection="0"/>
    <xf numFmtId="43" fontId="18" fillId="0" borderId="0" applyFont="0" applyFill="0" applyBorder="0" applyAlignment="0" applyProtection="0"/>
    <xf numFmtId="190" fontId="18" fillId="0" borderId="0" applyFont="0" applyFill="0" applyBorder="0" applyAlignment="0" applyProtection="0"/>
    <xf numFmtId="197" fontId="136" fillId="0" borderId="0" applyFont="0" applyFill="0" applyBorder="0" applyAlignment="0" applyProtection="0"/>
    <xf numFmtId="198" fontId="136" fillId="0" borderId="0" applyFont="0" applyFill="0" applyBorder="0" applyAlignment="0" applyProtection="0"/>
    <xf numFmtId="199" fontId="136" fillId="0" borderId="0" applyFont="0" applyFill="0" applyBorder="0" applyAlignment="0" applyProtection="0"/>
    <xf numFmtId="200" fontId="136" fillId="0" borderId="0" applyFont="0" applyFill="0" applyBorder="0" applyAlignment="0" applyProtection="0"/>
    <xf numFmtId="221" fontId="136" fillId="0" borderId="0" applyFont="0" applyFill="0" applyBorder="0" applyAlignment="0" applyProtection="0"/>
    <xf numFmtId="0" fontId="31" fillId="0" borderId="27">
      <alignment horizontal="center" vertical="center"/>
    </xf>
    <xf numFmtId="0" fontId="137" fillId="0" borderId="33">
      <protection hidden="1"/>
    </xf>
    <xf numFmtId="0" fontId="138" fillId="29" borderId="33" applyNumberFormat="0" applyFont="0" applyBorder="0" applyAlignment="0" applyProtection="0">
      <protection hidden="1"/>
    </xf>
    <xf numFmtId="0" fontId="52" fillId="0" borderId="0">
      <protection locked="0"/>
    </xf>
    <xf numFmtId="0" fontId="52" fillId="0" borderId="0">
      <protection locked="0"/>
    </xf>
    <xf numFmtId="43" fontId="18" fillId="0" borderId="0" applyFont="0" applyFill="0" applyBorder="0" applyAlignment="0" applyProtection="0"/>
    <xf numFmtId="222" fontId="18" fillId="0" borderId="0">
      <protection locked="0"/>
    </xf>
    <xf numFmtId="223" fontId="18" fillId="0" borderId="0">
      <protection locked="0"/>
    </xf>
    <xf numFmtId="0" fontId="18" fillId="0" borderId="0">
      <protection locked="0"/>
    </xf>
    <xf numFmtId="165" fontId="31" fillId="0" borderId="0" applyBorder="0"/>
    <xf numFmtId="165" fontId="31" fillId="0" borderId="26"/>
    <xf numFmtId="173" fontId="61" fillId="0" borderId="0" applyFont="0" applyFill="0" applyBorder="0" applyAlignment="0" applyProtection="0"/>
    <xf numFmtId="170" fontId="139" fillId="0" borderId="0"/>
    <xf numFmtId="224" fontId="140" fillId="0" borderId="0">
      <protection locked="0"/>
    </xf>
    <xf numFmtId="224" fontId="140" fillId="0" borderId="0">
      <protection locked="0"/>
    </xf>
    <xf numFmtId="224" fontId="141" fillId="0" borderId="0">
      <protection locked="0"/>
    </xf>
    <xf numFmtId="224" fontId="44" fillId="0" borderId="0">
      <protection locked="0"/>
    </xf>
    <xf numFmtId="224" fontId="44" fillId="0" borderId="0">
      <protection locked="0"/>
    </xf>
    <xf numFmtId="224" fontId="44" fillId="0" borderId="0">
      <protection locked="0"/>
    </xf>
    <xf numFmtId="224" fontId="141" fillId="0" borderId="0">
      <protection locked="0"/>
    </xf>
    <xf numFmtId="0" fontId="18" fillId="0" borderId="0">
      <protection locked="0"/>
    </xf>
    <xf numFmtId="225" fontId="18" fillId="0" borderId="0">
      <protection locked="0"/>
    </xf>
    <xf numFmtId="225" fontId="18" fillId="0" borderId="0">
      <protection locked="0"/>
    </xf>
    <xf numFmtId="38" fontId="41" fillId="92" borderId="0" applyNumberFormat="0" applyBorder="0" applyAlignment="0" applyProtection="0"/>
    <xf numFmtId="0" fontId="18" fillId="0" borderId="0">
      <protection locked="0"/>
    </xf>
    <xf numFmtId="0" fontId="52" fillId="0" borderId="0">
      <protection locked="0"/>
    </xf>
    <xf numFmtId="0" fontId="52" fillId="0" borderId="0">
      <protection locked="0"/>
    </xf>
    <xf numFmtId="0" fontId="52" fillId="0" borderId="0">
      <protection locked="0"/>
    </xf>
    <xf numFmtId="0" fontId="142"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164" fontId="136" fillId="0" borderId="0" applyFont="0" applyFill="0" applyBorder="0" applyAlignment="0" applyProtection="0"/>
    <xf numFmtId="3" fontId="136" fillId="0" borderId="0" applyFont="0" applyFill="0" applyBorder="0" applyAlignment="0" applyProtection="0"/>
    <xf numFmtId="10" fontId="41" fillId="93" borderId="22" applyNumberFormat="0" applyBorder="0" applyAlignment="0" applyProtection="0"/>
    <xf numFmtId="218" fontId="139" fillId="0" borderId="0" applyFont="0" applyFill="0" applyBorder="0" applyAlignment="0" applyProtection="0"/>
    <xf numFmtId="0" fontId="144" fillId="0" borderId="33">
      <alignment horizontal="left"/>
      <protection locked="0"/>
    </xf>
    <xf numFmtId="226" fontId="18" fillId="0" borderId="0" applyFont="0" applyFill="0" applyBorder="0" applyAlignment="0" applyProtection="0"/>
    <xf numFmtId="8" fontId="18" fillId="0" borderId="0" applyFont="0" applyFill="0" applyBorder="0" applyAlignment="0" applyProtection="0"/>
    <xf numFmtId="8" fontId="18" fillId="0" borderId="0" applyFont="0" applyFill="0" applyBorder="0" applyAlignment="0" applyProtection="0"/>
    <xf numFmtId="8" fontId="18" fillId="0" borderId="0" applyFont="0" applyFill="0" applyBorder="0" applyAlignment="0" applyProtection="0"/>
    <xf numFmtId="8" fontId="18" fillId="0" borderId="0" applyFont="0" applyFill="0" applyBorder="0" applyAlignment="0" applyProtection="0"/>
    <xf numFmtId="41" fontId="134" fillId="0" borderId="0" applyFont="0" applyFill="0" applyBorder="0" applyAlignment="0" applyProtection="0"/>
    <xf numFmtId="43" fontId="134" fillId="0" borderId="0" applyFont="0" applyFill="0" applyBorder="0" applyAlignment="0" applyProtection="0"/>
    <xf numFmtId="227" fontId="18" fillId="0" borderId="0" applyFont="0" applyFill="0" applyBorder="0" applyAlignment="0" applyProtection="0"/>
    <xf numFmtId="228" fontId="18" fillId="0" borderId="0" applyFont="0" applyFill="0" applyBorder="0" applyAlignment="0" applyProtection="0"/>
    <xf numFmtId="42" fontId="134" fillId="0" borderId="0" applyFont="0" applyFill="0" applyBorder="0" applyAlignment="0" applyProtection="0"/>
    <xf numFmtId="44" fontId="134" fillId="0" borderId="0" applyFont="0" applyFill="0" applyBorder="0" applyAlignment="0" applyProtection="0"/>
    <xf numFmtId="229" fontId="18" fillId="0" borderId="0">
      <protection locked="0"/>
    </xf>
    <xf numFmtId="219" fontId="18" fillId="0" borderId="0">
      <protection locked="0"/>
    </xf>
    <xf numFmtId="0" fontId="145" fillId="0" borderId="0"/>
    <xf numFmtId="0" fontId="145" fillId="0" borderId="0"/>
    <xf numFmtId="215" fontId="47" fillId="0" borderId="0"/>
    <xf numFmtId="215" fontId="47" fillId="0" borderId="0"/>
    <xf numFmtId="215" fontId="47" fillId="0" borderId="0"/>
    <xf numFmtId="215" fontId="47" fillId="0" borderId="0"/>
    <xf numFmtId="215" fontId="47" fillId="0" borderId="0"/>
    <xf numFmtId="215" fontId="47" fillId="0" borderId="0"/>
    <xf numFmtId="0" fontId="18" fillId="0" borderId="0"/>
    <xf numFmtId="0" fontId="136" fillId="0" borderId="0">
      <alignment horizontal="left"/>
    </xf>
    <xf numFmtId="10" fontId="18" fillId="0" borderId="0" applyFont="0" applyFill="0" applyBorder="0" applyAlignment="0" applyProtection="0"/>
    <xf numFmtId="230" fontId="136" fillId="0" borderId="0" applyFont="0" applyFill="0" applyBorder="0" applyAlignment="0" applyProtection="0"/>
    <xf numFmtId="231" fontId="136" fillId="0" borderId="0" applyFont="0" applyFill="0" applyBorder="0" applyAlignment="0" applyProtection="0"/>
    <xf numFmtId="232" fontId="18" fillId="0" borderId="0">
      <protection locked="0"/>
    </xf>
    <xf numFmtId="233" fontId="31" fillId="0" borderId="0" applyFill="0" applyBorder="0" applyAlignment="0">
      <alignment horizontal="centerContinuous"/>
    </xf>
    <xf numFmtId="234" fontId="18" fillId="0" borderId="0">
      <protection locked="0"/>
    </xf>
    <xf numFmtId="235" fontId="18" fillId="0" borderId="0">
      <protection locked="0"/>
    </xf>
    <xf numFmtId="0" fontId="146" fillId="0" borderId="33" applyNumberFormat="0" applyFill="0" applyBorder="0" applyAlignment="0" applyProtection="0">
      <protection hidden="1"/>
    </xf>
    <xf numFmtId="39" fontId="41" fillId="0" borderId="31" applyFill="0">
      <alignment horizontal="left"/>
    </xf>
    <xf numFmtId="0" fontId="31" fillId="0" borderId="1">
      <alignment horizontal="center" vertical="center"/>
    </xf>
    <xf numFmtId="0" fontId="147" fillId="0" borderId="0"/>
    <xf numFmtId="0" fontId="18" fillId="0" borderId="0" applyNumberFormat="0"/>
    <xf numFmtId="0" fontId="65" fillId="0" borderId="0"/>
    <xf numFmtId="0" fontId="148" fillId="29" borderId="33"/>
    <xf numFmtId="0" fontId="149" fillId="0" borderId="0" applyProtection="0"/>
    <xf numFmtId="236" fontId="149" fillId="0" borderId="0" applyProtection="0"/>
    <xf numFmtId="0" fontId="150" fillId="0" borderId="0" applyProtection="0"/>
    <xf numFmtId="0" fontId="151" fillId="0" borderId="0" applyProtection="0"/>
    <xf numFmtId="0" fontId="149" fillId="0" borderId="25" applyProtection="0"/>
    <xf numFmtId="0" fontId="31" fillId="0" borderId="0"/>
    <xf numFmtId="10" fontId="149" fillId="0" borderId="0" applyProtection="0"/>
    <xf numFmtId="0" fontId="149" fillId="0" borderId="0"/>
    <xf numFmtId="2" fontId="149" fillId="0" borderId="0" applyProtection="0"/>
    <xf numFmtId="4" fontId="149" fillId="0" borderId="0" applyProtection="0"/>
    <xf numFmtId="0" fontId="10" fillId="0" borderId="0"/>
    <xf numFmtId="0" fontId="10" fillId="62" borderId="0" applyNumberFormat="0" applyBorder="0" applyAlignment="0" applyProtection="0"/>
    <xf numFmtId="0" fontId="10" fillId="63" borderId="0" applyNumberFormat="0" applyBorder="0" applyAlignment="0" applyProtection="0"/>
    <xf numFmtId="0" fontId="10" fillId="66" borderId="0" applyNumberFormat="0" applyBorder="0" applyAlignment="0" applyProtection="0"/>
    <xf numFmtId="0" fontId="10" fillId="67" borderId="0" applyNumberFormat="0" applyBorder="0" applyAlignment="0" applyProtection="0"/>
    <xf numFmtId="0" fontId="10" fillId="70" borderId="0" applyNumberFormat="0" applyBorder="0" applyAlignment="0" applyProtection="0"/>
    <xf numFmtId="0" fontId="10" fillId="71" borderId="0" applyNumberFormat="0" applyBorder="0" applyAlignment="0" applyProtection="0"/>
    <xf numFmtId="0" fontId="10" fillId="74" borderId="0" applyNumberFormat="0" applyBorder="0" applyAlignment="0" applyProtection="0"/>
    <xf numFmtId="0" fontId="10" fillId="75" borderId="0" applyNumberFormat="0" applyBorder="0" applyAlignment="0" applyProtection="0"/>
    <xf numFmtId="0" fontId="10" fillId="78" borderId="0" applyNumberFormat="0" applyBorder="0" applyAlignment="0" applyProtection="0"/>
    <xf numFmtId="0" fontId="10" fillId="79" borderId="0" applyNumberFormat="0" applyBorder="0" applyAlignment="0" applyProtection="0"/>
    <xf numFmtId="0" fontId="10" fillId="82" borderId="0" applyNumberFormat="0" applyBorder="0" applyAlignment="0" applyProtection="0"/>
    <xf numFmtId="0" fontId="10" fillId="83" borderId="0" applyNumberFormat="0" applyBorder="0" applyAlignment="0" applyProtection="0"/>
    <xf numFmtId="0" fontId="18" fillId="0" borderId="0"/>
    <xf numFmtId="43" fontId="10"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0" fontId="18" fillId="0" borderId="0" applyNumberFormat="0" applyFill="0" applyBorder="0" applyAlignment="0" applyProtection="0"/>
    <xf numFmtId="0" fontId="10" fillId="0" borderId="0"/>
    <xf numFmtId="0" fontId="10" fillId="0" borderId="0"/>
    <xf numFmtId="0" fontId="10" fillId="0" borderId="0"/>
    <xf numFmtId="0" fontId="10" fillId="0" borderId="0"/>
    <xf numFmtId="0" fontId="31" fillId="0" borderId="0"/>
    <xf numFmtId="0" fontId="124" fillId="0" borderId="0">
      <alignment vertical="top"/>
    </xf>
    <xf numFmtId="0" fontId="18" fillId="0" borderId="0" applyNumberFormat="0" applyFill="0" applyBorder="0" applyAlignment="0" applyProtection="0"/>
    <xf numFmtId="0" fontId="10" fillId="0" borderId="0"/>
    <xf numFmtId="0" fontId="10" fillId="0" borderId="0"/>
    <xf numFmtId="0" fontId="10" fillId="0" borderId="0"/>
    <xf numFmtId="190" fontId="18" fillId="0" borderId="0" applyFont="0" applyFill="0" applyBorder="0" applyAlignment="0" applyProtection="0"/>
    <xf numFmtId="9" fontId="10" fillId="0" borderId="0" applyFont="0" applyFill="0" applyBorder="0" applyAlignment="0" applyProtection="0"/>
    <xf numFmtId="0" fontId="10" fillId="0" borderId="0"/>
    <xf numFmtId="238" fontId="18" fillId="0" borderId="0" applyFont="0" applyFill="0" applyBorder="0" applyAlignment="0" applyProtection="0"/>
    <xf numFmtId="9" fontId="18" fillId="0" borderId="0" applyFont="0" applyFill="0" applyBorder="0" applyAlignment="0" applyProtection="0"/>
    <xf numFmtId="0" fontId="105" fillId="0" borderId="0" applyNumberFormat="0" applyFill="0" applyBorder="0" applyAlignment="0" applyProtection="0"/>
    <xf numFmtId="0" fontId="70" fillId="0" borderId="0" applyNumberFormat="0" applyFill="0" applyBorder="0" applyAlignment="0" applyProtection="0"/>
    <xf numFmtId="209" fontId="18" fillId="0" borderId="0" applyFill="0" applyBorder="0" applyAlignment="0" applyProtection="0"/>
    <xf numFmtId="2" fontId="18" fillId="0" borderId="0" applyFill="0" applyBorder="0" applyAlignment="0" applyProtection="0"/>
    <xf numFmtId="212" fontId="18" fillId="0" borderId="0" applyFill="0" applyBorder="0" applyAlignment="0" applyProtection="0"/>
    <xf numFmtId="213" fontId="18" fillId="0" borderId="0" applyFill="0" applyBorder="0" applyAlignment="0" applyProtection="0"/>
    <xf numFmtId="10" fontId="18" fillId="0" borderId="0" applyFill="0" applyBorder="0" applyAlignment="0" applyProtection="0"/>
    <xf numFmtId="164" fontId="18" fillId="0" borderId="0" applyFill="0" applyBorder="0" applyAlignment="0" applyProtection="0"/>
    <xf numFmtId="3" fontId="18" fillId="0" borderId="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190" fontId="18" fillId="0" borderId="0" applyFont="0" applyFill="0" applyBorder="0" applyAlignment="0" applyProtection="0"/>
    <xf numFmtId="167" fontId="139" fillId="0" borderId="0"/>
    <xf numFmtId="190" fontId="18" fillId="0" borderId="0" applyFont="0" applyFill="0" applyBorder="0" applyAlignment="0" applyProtection="0"/>
    <xf numFmtId="0" fontId="18" fillId="0" borderId="0"/>
    <xf numFmtId="0" fontId="18" fillId="0" borderId="0"/>
    <xf numFmtId="190" fontId="18" fillId="0" borderId="0" applyFont="0" applyFill="0" applyBorder="0" applyAlignment="0" applyProtection="0"/>
    <xf numFmtId="0" fontId="18" fillId="0" borderId="0" applyFont="0" applyFill="0" applyBorder="0" applyAlignment="0" applyProtection="0"/>
    <xf numFmtId="238" fontId="18" fillId="0" borderId="0" applyFont="0" applyFill="0" applyBorder="0" applyAlignment="0" applyProtection="0"/>
    <xf numFmtId="43" fontId="33" fillId="0" borderId="0" applyFont="0" applyFill="0" applyBorder="0" applyAlignment="0" applyProtection="0"/>
    <xf numFmtId="0" fontId="18" fillId="0" borderId="0"/>
    <xf numFmtId="0" fontId="89" fillId="0" borderId="0"/>
    <xf numFmtId="190" fontId="18" fillId="0" borderId="0" applyFont="0" applyFill="0" applyBorder="0" applyAlignment="0" applyProtection="0"/>
    <xf numFmtId="190" fontId="18" fillId="0" borderId="0" applyFont="0" applyFill="0" applyBorder="0" applyAlignment="0" applyProtection="0"/>
    <xf numFmtId="0" fontId="18" fillId="0" borderId="0" applyNumberFormat="0" applyFill="0" applyBorder="0" applyAlignment="0" applyProtection="0"/>
    <xf numFmtId="0" fontId="18" fillId="0" borderId="0"/>
    <xf numFmtId="225" fontId="18" fillId="0" borderId="0">
      <protection locked="0"/>
    </xf>
    <xf numFmtId="0" fontId="18" fillId="0" borderId="0"/>
    <xf numFmtId="194" fontId="88" fillId="0" borderId="0"/>
    <xf numFmtId="0" fontId="18" fillId="0" borderId="0"/>
    <xf numFmtId="0" fontId="18" fillId="0" borderId="0"/>
    <xf numFmtId="2" fontId="18" fillId="0" borderId="0" applyFill="0" applyBorder="0" applyAlignment="0" applyProtection="0"/>
    <xf numFmtId="0" fontId="10" fillId="0" borderId="0"/>
    <xf numFmtId="207" fontId="18" fillId="0" borderId="0" applyFill="0" applyBorder="0" applyAlignment="0" applyProtection="0"/>
    <xf numFmtId="206" fontId="18" fillId="0" borderId="0" applyFill="0" applyBorder="0" applyAlignment="0" applyProtection="0"/>
    <xf numFmtId="37" fontId="18" fillId="0" borderId="0" applyFill="0" applyBorder="0" applyAlignment="0" applyProtection="0"/>
    <xf numFmtId="190" fontId="18" fillId="0" borderId="0" applyFont="0" applyFill="0" applyBorder="0" applyAlignment="0" applyProtection="0"/>
    <xf numFmtId="0" fontId="10" fillId="0" borderId="0"/>
    <xf numFmtId="190" fontId="18" fillId="0" borderId="0" applyFont="0" applyFill="0" applyBorder="0" applyAlignment="0" applyProtection="0"/>
    <xf numFmtId="190" fontId="18" fillId="0" borderId="0" applyFont="0" applyFill="0" applyBorder="0" applyAlignment="0" applyProtection="0"/>
    <xf numFmtId="0" fontId="18" fillId="0" borderId="0"/>
    <xf numFmtId="190" fontId="18" fillId="0" borderId="0" applyFont="0" applyFill="0" applyBorder="0" applyAlignment="0" applyProtection="0"/>
    <xf numFmtId="238" fontId="18" fillId="0" borderId="0" applyFont="0" applyFill="0" applyBorder="0" applyAlignment="0" applyProtection="0"/>
    <xf numFmtId="43" fontId="18" fillId="0" borderId="0" applyFont="0" applyFill="0" applyBorder="0" applyAlignment="0" applyProtection="0"/>
    <xf numFmtId="185" fontId="18" fillId="0" borderId="0" applyFont="0" applyFill="0" applyBorder="0" applyAlignment="0" applyProtection="0"/>
    <xf numFmtId="43" fontId="33" fillId="0" borderId="0" applyFont="0" applyFill="0" applyBorder="0" applyAlignment="0" applyProtection="0"/>
    <xf numFmtId="0" fontId="18" fillId="0" borderId="0"/>
    <xf numFmtId="167" fontId="139" fillId="0" borderId="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0" fontId="18" fillId="0" borderId="0"/>
    <xf numFmtId="0" fontId="10" fillId="0" borderId="0"/>
    <xf numFmtId="9" fontId="18" fillId="0" borderId="0" applyFont="0" applyFill="0" applyBorder="0" applyAlignment="0" applyProtection="0"/>
    <xf numFmtId="179" fontId="18" fillId="0" borderId="0" applyFont="0" applyFill="0" applyBorder="0" applyAlignment="0" applyProtection="0"/>
    <xf numFmtId="190" fontId="18" fillId="0" borderId="0" applyFont="0" applyFill="0" applyBorder="0" applyAlignment="0" applyProtection="0"/>
    <xf numFmtId="0" fontId="10" fillId="0" borderId="0"/>
    <xf numFmtId="43" fontId="10" fillId="0" borderId="0" applyFont="0" applyFill="0" applyBorder="0" applyAlignment="0" applyProtection="0"/>
    <xf numFmtId="0" fontId="120" fillId="0" borderId="0"/>
    <xf numFmtId="0" fontId="10" fillId="0" borderId="0"/>
    <xf numFmtId="0" fontId="10" fillId="2" borderId="2" applyNumberFormat="0" applyFont="0" applyAlignment="0" applyProtection="0"/>
    <xf numFmtId="43" fontId="1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190" fontId="18" fillId="0" borderId="0" applyFont="0" applyFill="0" applyBorder="0" applyAlignment="0" applyProtection="0"/>
    <xf numFmtId="0" fontId="18" fillId="0" borderId="0"/>
    <xf numFmtId="0" fontId="10" fillId="0" borderId="0"/>
    <xf numFmtId="0" fontId="10" fillId="0" borderId="0"/>
    <xf numFmtId="190" fontId="18" fillId="0" borderId="0" applyFont="0" applyFill="0" applyBorder="0" applyAlignment="0" applyProtection="0"/>
    <xf numFmtId="43" fontId="10"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0" fontId="18" fillId="0" borderId="0"/>
    <xf numFmtId="0" fontId="18" fillId="0" borderId="0"/>
    <xf numFmtId="0" fontId="18" fillId="0" borderId="0"/>
    <xf numFmtId="0" fontId="18" fillId="0" borderId="0"/>
    <xf numFmtId="235" fontId="18" fillId="0" borderId="0" applyFont="0" applyFill="0" applyBorder="0" applyAlignment="0" applyProtection="0"/>
    <xf numFmtId="0" fontId="18" fillId="0" borderId="0"/>
    <xf numFmtId="190" fontId="18" fillId="0" borderId="0" applyFont="0" applyFill="0" applyBorder="0" applyAlignment="0" applyProtection="0"/>
    <xf numFmtId="0" fontId="18" fillId="0" borderId="0"/>
    <xf numFmtId="43" fontId="18" fillId="0" borderId="0" applyFont="0" applyFill="0" applyBorder="0" applyAlignment="0" applyProtection="0"/>
    <xf numFmtId="190" fontId="18" fillId="0" borderId="0" applyFont="0" applyFill="0" applyBorder="0" applyAlignment="0" applyProtection="0"/>
    <xf numFmtId="43" fontId="18" fillId="0" borderId="0" applyFont="0" applyFill="0" applyBorder="0" applyAlignment="0" applyProtection="0"/>
    <xf numFmtId="0" fontId="10" fillId="0" borderId="0"/>
    <xf numFmtId="43" fontId="18" fillId="0" borderId="0" applyFont="0" applyFill="0" applyBorder="0" applyAlignment="0" applyProtection="0"/>
    <xf numFmtId="190" fontId="18" fillId="0" borderId="0" applyFont="0" applyFill="0" applyBorder="0" applyAlignment="0" applyProtection="0"/>
    <xf numFmtId="169" fontId="4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20" fillId="0" borderId="0"/>
    <xf numFmtId="43" fontId="120" fillId="0" borderId="0" applyFont="0" applyFill="0" applyBorder="0" applyAlignment="0" applyProtection="0"/>
    <xf numFmtId="0" fontId="18" fillId="0" borderId="0"/>
    <xf numFmtId="0" fontId="10" fillId="0" borderId="0"/>
    <xf numFmtId="0" fontId="10" fillId="0" borderId="0"/>
    <xf numFmtId="204" fontId="34" fillId="25" borderId="0" applyNumberFormat="0" applyBorder="0" applyAlignment="0" applyProtection="0"/>
    <xf numFmtId="204" fontId="34" fillId="26" borderId="0" applyNumberFormat="0" applyBorder="0" applyAlignment="0" applyProtection="0"/>
    <xf numFmtId="204" fontId="34" fillId="27" borderId="0" applyNumberFormat="0" applyBorder="0" applyAlignment="0" applyProtection="0"/>
    <xf numFmtId="204" fontId="34" fillId="22" borderId="0" applyNumberFormat="0" applyBorder="0" applyAlignment="0" applyProtection="0"/>
    <xf numFmtId="204" fontId="34" fillId="23" borderId="0" applyNumberFormat="0" applyBorder="0" applyAlignment="0" applyProtection="0"/>
    <xf numFmtId="204" fontId="34" fillId="28" borderId="0" applyNumberFormat="0" applyBorder="0" applyAlignment="0" applyProtection="0"/>
    <xf numFmtId="204" fontId="33" fillId="53" borderId="10" applyNumberFormat="0" applyFont="0" applyAlignment="0" applyProtection="0"/>
    <xf numFmtId="204" fontId="67" fillId="0" borderId="0" applyNumberFormat="0" applyFill="0" applyBorder="0" applyAlignment="0" applyProtection="0"/>
    <xf numFmtId="0" fontId="10" fillId="0" borderId="0"/>
    <xf numFmtId="204" fontId="34" fillId="22" borderId="0" applyNumberFormat="0" applyBorder="0" applyAlignment="0" applyProtection="0"/>
    <xf numFmtId="0" fontId="18" fillId="0" borderId="0"/>
    <xf numFmtId="0" fontId="18" fillId="0" borderId="0"/>
    <xf numFmtId="0" fontId="18" fillId="0" borderId="0"/>
    <xf numFmtId="43" fontId="120" fillId="0" borderId="0" applyFont="0" applyFill="0" applyBorder="0" applyAlignment="0" applyProtection="0"/>
    <xf numFmtId="0" fontId="18" fillId="0" borderId="0"/>
    <xf numFmtId="0" fontId="18" fillId="0" borderId="0"/>
    <xf numFmtId="204" fontId="34" fillId="28" borderId="0" applyNumberFormat="0" applyBorder="0" applyAlignment="0" applyProtection="0"/>
    <xf numFmtId="204" fontId="34" fillId="27" borderId="0" applyNumberFormat="0" applyBorder="0" applyAlignment="0" applyProtection="0"/>
    <xf numFmtId="0" fontId="120" fillId="0" borderId="0"/>
    <xf numFmtId="0" fontId="18" fillId="0" borderId="0"/>
    <xf numFmtId="43" fontId="18" fillId="0" borderId="0" applyFont="0" applyFill="0" applyBorder="0" applyAlignment="0" applyProtection="0"/>
    <xf numFmtId="0" fontId="18" fillId="0" borderId="0"/>
    <xf numFmtId="0" fontId="33" fillId="53" borderId="10" applyNumberFormat="0" applyFont="0" applyAlignment="0" applyProtection="0"/>
    <xf numFmtId="0" fontId="34" fillId="27" borderId="0" applyNumberFormat="0" applyBorder="0" applyAlignment="0" applyProtection="0"/>
    <xf numFmtId="0" fontId="34" fillId="28" borderId="0" applyNumberFormat="0" applyBorder="0" applyAlignment="0" applyProtection="0"/>
    <xf numFmtId="169" fontId="41" fillId="0" borderId="0" applyFont="0" applyFill="0" applyBorder="0" applyAlignment="0" applyProtection="0"/>
    <xf numFmtId="171" fontId="44" fillId="0" borderId="0">
      <protection locked="0"/>
    </xf>
    <xf numFmtId="0" fontId="33" fillId="53" borderId="10" applyNumberFormat="0" applyFont="0" applyAlignment="0" applyProtection="0"/>
    <xf numFmtId="0" fontId="34" fillId="22" borderId="0" applyNumberFormat="0" applyBorder="0" applyAlignment="0" applyProtection="0"/>
    <xf numFmtId="0" fontId="33" fillId="53" borderId="10" applyNumberFormat="0" applyFont="0" applyAlignment="0" applyProtection="0"/>
    <xf numFmtId="0" fontId="34" fillId="25" borderId="0" applyNumberFormat="0" applyBorder="0" applyAlignment="0" applyProtection="0"/>
    <xf numFmtId="176" fontId="44" fillId="0" borderId="0">
      <protection locked="0"/>
    </xf>
    <xf numFmtId="0" fontId="67" fillId="0" borderId="0" applyNumberFormat="0" applyFill="0" applyBorder="0" applyAlignment="0" applyProtection="0"/>
    <xf numFmtId="0" fontId="53" fillId="0" borderId="0" applyNumberFormat="0" applyFill="0" applyBorder="0" applyAlignment="0" applyProtection="0">
      <alignment vertical="top"/>
      <protection locked="0"/>
    </xf>
    <xf numFmtId="0" fontId="34" fillId="26" borderId="0" applyNumberFormat="0" applyBorder="0" applyAlignment="0" applyProtection="0"/>
    <xf numFmtId="0" fontId="34" fillId="23" borderId="0" applyNumberFormat="0" applyBorder="0" applyAlignment="0" applyProtection="0"/>
    <xf numFmtId="193" fontId="47" fillId="0" borderId="0"/>
    <xf numFmtId="0" fontId="31" fillId="0" borderId="0"/>
    <xf numFmtId="0" fontId="67" fillId="0" borderId="0" applyNumberFormat="0" applyFill="0" applyBorder="0" applyAlignment="0" applyProtection="0"/>
    <xf numFmtId="204" fontId="34" fillId="25" borderId="0" applyNumberFormat="0" applyBorder="0" applyAlignment="0" applyProtection="0"/>
    <xf numFmtId="193" fontId="47" fillId="0" borderId="0"/>
    <xf numFmtId="0" fontId="33" fillId="53" borderId="10" applyNumberFormat="0" applyFont="0" applyAlignment="0" applyProtection="0"/>
    <xf numFmtId="0" fontId="18" fillId="53" borderId="10" applyNumberFormat="0" applyFont="0" applyAlignment="0" applyProtection="0"/>
    <xf numFmtId="0" fontId="10" fillId="0" borderId="0"/>
    <xf numFmtId="0" fontId="10" fillId="0" borderId="0"/>
    <xf numFmtId="190" fontId="18" fillId="0" borderId="0" applyFont="0" applyFill="0" applyBorder="0" applyAlignment="0" applyProtection="0"/>
    <xf numFmtId="0" fontId="18" fillId="0" borderId="0"/>
    <xf numFmtId="204" fontId="67" fillId="0" borderId="0" applyNumberFormat="0" applyFill="0" applyBorder="0" applyAlignment="0" applyProtection="0"/>
    <xf numFmtId="204" fontId="34" fillId="26" borderId="0" applyNumberFormat="0" applyBorder="0" applyAlignment="0" applyProtection="0"/>
    <xf numFmtId="204" fontId="34" fillId="23" borderId="0" applyNumberFormat="0" applyBorder="0" applyAlignment="0" applyProtection="0"/>
    <xf numFmtId="0" fontId="33" fillId="53" borderId="10" applyNumberFormat="0" applyFont="0" applyAlignment="0" applyProtection="0"/>
    <xf numFmtId="0" fontId="67" fillId="0" borderId="0" applyNumberFormat="0" applyFill="0" applyBorder="0" applyAlignment="0" applyProtection="0"/>
    <xf numFmtId="0" fontId="34" fillId="22" borderId="0" applyNumberFormat="0" applyBorder="0" applyAlignment="0" applyProtection="0"/>
    <xf numFmtId="190" fontId="18" fillId="0" borderId="0" applyFont="0" applyFill="0" applyBorder="0" applyAlignment="0" applyProtection="0"/>
    <xf numFmtId="0" fontId="10" fillId="0" borderId="0"/>
    <xf numFmtId="0" fontId="67" fillId="0" borderId="0" applyNumberFormat="0" applyFill="0" applyBorder="0" applyAlignment="0" applyProtection="0"/>
    <xf numFmtId="190" fontId="18" fillId="0" borderId="0" applyFont="0" applyFill="0" applyBorder="0" applyAlignment="0" applyProtection="0"/>
    <xf numFmtId="0" fontId="34" fillId="25" borderId="0" applyNumberFormat="0" applyBorder="0" applyAlignment="0" applyProtection="0"/>
    <xf numFmtId="204" fontId="33" fillId="53" borderId="10" applyNumberFormat="0" applyFont="0" applyAlignment="0" applyProtection="0"/>
    <xf numFmtId="0" fontId="18" fillId="0" borderId="0"/>
    <xf numFmtId="0" fontId="18" fillId="0" borderId="0"/>
    <xf numFmtId="0" fontId="18" fillId="0" borderId="0"/>
    <xf numFmtId="0" fontId="18" fillId="0" borderId="0"/>
    <xf numFmtId="0" fontId="18" fillId="0" borderId="0"/>
    <xf numFmtId="204" fontId="67" fillId="0" borderId="0" applyNumberFormat="0" applyFill="0" applyBorder="0" applyAlignment="0" applyProtection="0"/>
    <xf numFmtId="204" fontId="34" fillId="26" borderId="0" applyNumberFormat="0" applyBorder="0" applyAlignment="0" applyProtection="0"/>
    <xf numFmtId="43" fontId="120" fillId="0" borderId="0" applyFont="0" applyFill="0" applyBorder="0" applyAlignment="0" applyProtection="0"/>
    <xf numFmtId="204" fontId="34" fillId="28" borderId="0" applyNumberFormat="0" applyBorder="0" applyAlignment="0" applyProtection="0"/>
    <xf numFmtId="0" fontId="120" fillId="0" borderId="0"/>
    <xf numFmtId="204" fontId="34" fillId="23" borderId="0" applyNumberFormat="0" applyBorder="0" applyAlignment="0" applyProtection="0"/>
    <xf numFmtId="204" fontId="33" fillId="53" borderId="10" applyNumberFormat="0" applyFont="0" applyAlignment="0" applyProtection="0"/>
    <xf numFmtId="204" fontId="34" fillId="25" borderId="0" applyNumberFormat="0" applyBorder="0" applyAlignment="0" applyProtection="0"/>
    <xf numFmtId="204" fontId="34" fillId="22" borderId="0" applyNumberFormat="0" applyBorder="0" applyAlignment="0" applyProtection="0"/>
    <xf numFmtId="204" fontId="34" fillId="27" borderId="0" applyNumberFormat="0" applyBorder="0" applyAlignment="0" applyProtection="0"/>
    <xf numFmtId="43" fontId="10" fillId="0" borderId="0" applyFont="0" applyFill="0" applyBorder="0" applyAlignment="0" applyProtection="0"/>
    <xf numFmtId="0" fontId="18" fillId="0" borderId="0"/>
    <xf numFmtId="190" fontId="18" fillId="0" borderId="0" applyFont="0" applyFill="0" applyBorder="0" applyAlignment="0" applyProtection="0"/>
    <xf numFmtId="0" fontId="18" fillId="0" borderId="0"/>
    <xf numFmtId="9" fontId="12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89" fillId="0" borderId="0"/>
    <xf numFmtId="0" fontId="10" fillId="0" borderId="0"/>
    <xf numFmtId="190" fontId="18" fillId="0" borderId="0" applyFont="0" applyFill="0" applyBorder="0" applyAlignment="0" applyProtection="0"/>
    <xf numFmtId="188" fontId="10" fillId="0" borderId="0" applyFont="0" applyFill="0" applyBorder="0" applyAlignment="0" applyProtection="0"/>
    <xf numFmtId="43" fontId="18" fillId="0" borderId="0" applyFont="0" applyFill="0" applyBorder="0" applyAlignment="0" applyProtection="0"/>
    <xf numFmtId="0" fontId="10" fillId="0" borderId="0"/>
    <xf numFmtId="43" fontId="18" fillId="0" borderId="0" applyFont="0" applyFill="0" applyBorder="0" applyAlignment="0" applyProtection="0"/>
    <xf numFmtId="0" fontId="10" fillId="0" borderId="0"/>
    <xf numFmtId="0" fontId="10" fillId="0" borderId="0"/>
    <xf numFmtId="237" fontId="18" fillId="0" borderId="0" applyFont="0" applyFill="0" applyBorder="0" applyAlignment="0" applyProtection="0"/>
    <xf numFmtId="9" fontId="10" fillId="0" borderId="0" applyFont="0" applyFill="0" applyBorder="0" applyAlignment="0" applyProtection="0"/>
    <xf numFmtId="43" fontId="18" fillId="0" borderId="0" applyFont="0" applyFill="0" applyBorder="0" applyAlignment="0" applyProtection="0"/>
    <xf numFmtId="190" fontId="18" fillId="0" borderId="0" applyFont="0" applyFill="0" applyBorder="0" applyAlignment="0" applyProtection="0"/>
    <xf numFmtId="225" fontId="18" fillId="0" borderId="0">
      <protection locked="0"/>
    </xf>
    <xf numFmtId="190" fontId="18"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0" fontId="9" fillId="34" borderId="0" applyNumberFormat="0" applyBorder="0" applyAlignment="0" applyProtection="0"/>
    <xf numFmtId="0" fontId="9" fillId="35" borderId="0" applyNumberFormat="0" applyBorder="0" applyAlignment="0" applyProtection="0"/>
    <xf numFmtId="43" fontId="18" fillId="0" borderId="0" applyFont="0" applyFill="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43" fontId="18" fillId="0" borderId="0" applyFont="0" applyFill="0" applyBorder="0" applyAlignment="0" applyProtection="0"/>
    <xf numFmtId="181" fontId="9" fillId="0" borderId="0" applyFont="0" applyFill="0" applyBorder="0" applyAlignment="0" applyProtection="0"/>
    <xf numFmtId="186" fontId="9" fillId="0" borderId="0" applyFont="0" applyFill="0" applyBorder="0" applyAlignment="0" applyProtection="0"/>
    <xf numFmtId="179" fontId="9" fillId="0" borderId="0" applyFont="0" applyFill="0" applyBorder="0" applyAlignment="0" applyProtection="0"/>
    <xf numFmtId="188"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181" fontId="9" fillId="0" borderId="0" applyFont="0" applyFill="0" applyBorder="0" applyAlignment="0" applyProtection="0"/>
    <xf numFmtId="186" fontId="9" fillId="0" borderId="0" applyFont="0" applyFill="0" applyBorder="0" applyAlignment="0" applyProtection="0"/>
    <xf numFmtId="179" fontId="9" fillId="0" borderId="0" applyFont="0" applyFill="0" applyBorder="0" applyAlignment="0" applyProtection="0"/>
    <xf numFmtId="188"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62" borderId="0" applyNumberFormat="0" applyBorder="0" applyAlignment="0" applyProtection="0"/>
    <xf numFmtId="0" fontId="9" fillId="63"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70" borderId="0" applyNumberFormat="0" applyBorder="0" applyAlignment="0" applyProtection="0"/>
    <xf numFmtId="0" fontId="9" fillId="71" borderId="0" applyNumberFormat="0" applyBorder="0" applyAlignment="0" applyProtection="0"/>
    <xf numFmtId="0" fontId="9" fillId="74" borderId="0" applyNumberFormat="0" applyBorder="0" applyAlignment="0" applyProtection="0"/>
    <xf numFmtId="0" fontId="9" fillId="75" borderId="0" applyNumberFormat="0" applyBorder="0" applyAlignment="0" applyProtection="0"/>
    <xf numFmtId="0" fontId="9" fillId="78" borderId="0" applyNumberFormat="0" applyBorder="0" applyAlignment="0" applyProtection="0"/>
    <xf numFmtId="0" fontId="9" fillId="79" borderId="0" applyNumberFormat="0" applyBorder="0" applyAlignment="0" applyProtection="0"/>
    <xf numFmtId="0" fontId="9" fillId="82" borderId="0" applyNumberFormat="0" applyBorder="0" applyAlignment="0" applyProtection="0"/>
    <xf numFmtId="0" fontId="9" fillId="83" borderId="0" applyNumberFormat="0" applyBorder="0" applyAlignment="0" applyProtection="0"/>
    <xf numFmtId="0" fontId="9" fillId="0" borderId="0"/>
    <xf numFmtId="0" fontId="9" fillId="0" borderId="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181" fontId="9" fillId="0" borderId="0" applyFont="0" applyFill="0" applyBorder="0" applyAlignment="0" applyProtection="0"/>
    <xf numFmtId="186" fontId="9" fillId="0" borderId="0" applyFont="0" applyFill="0" applyBorder="0" applyAlignment="0" applyProtection="0"/>
    <xf numFmtId="179" fontId="9" fillId="0" borderId="0" applyFont="0" applyFill="0" applyBorder="0" applyAlignment="0" applyProtection="0"/>
    <xf numFmtId="188"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0" borderId="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181" fontId="9" fillId="0" borderId="0" applyFont="0" applyFill="0" applyBorder="0" applyAlignment="0" applyProtection="0"/>
    <xf numFmtId="186" fontId="9" fillId="0" borderId="0" applyFont="0" applyFill="0" applyBorder="0" applyAlignment="0" applyProtection="0"/>
    <xf numFmtId="179" fontId="9" fillId="0" borderId="0" applyFont="0" applyFill="0" applyBorder="0" applyAlignment="0" applyProtection="0"/>
    <xf numFmtId="188"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181" fontId="9" fillId="0" borderId="0" applyFont="0" applyFill="0" applyBorder="0" applyAlignment="0" applyProtection="0"/>
    <xf numFmtId="186" fontId="9" fillId="0" borderId="0" applyFont="0" applyFill="0" applyBorder="0" applyAlignment="0" applyProtection="0"/>
    <xf numFmtId="179" fontId="9" fillId="0" borderId="0" applyFont="0" applyFill="0" applyBorder="0" applyAlignment="0" applyProtection="0"/>
    <xf numFmtId="188"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62" borderId="0" applyNumberFormat="0" applyBorder="0" applyAlignment="0" applyProtection="0"/>
    <xf numFmtId="0" fontId="9" fillId="66" borderId="0" applyNumberFormat="0" applyBorder="0" applyAlignment="0" applyProtection="0"/>
    <xf numFmtId="0" fontId="9" fillId="70" borderId="0" applyNumberFormat="0" applyBorder="0" applyAlignment="0" applyProtection="0"/>
    <xf numFmtId="0" fontId="9" fillId="74" borderId="0" applyNumberFormat="0" applyBorder="0" applyAlignment="0" applyProtection="0"/>
    <xf numFmtId="0" fontId="9" fillId="78" borderId="0" applyNumberFormat="0" applyBorder="0" applyAlignment="0" applyProtection="0"/>
    <xf numFmtId="0" fontId="9" fillId="82" borderId="0" applyNumberFormat="0" applyBorder="0" applyAlignment="0" applyProtection="0"/>
    <xf numFmtId="0" fontId="9" fillId="63" borderId="0" applyNumberFormat="0" applyBorder="0" applyAlignment="0" applyProtection="0"/>
    <xf numFmtId="0" fontId="9" fillId="67" borderId="0" applyNumberFormat="0" applyBorder="0" applyAlignment="0" applyProtection="0"/>
    <xf numFmtId="0" fontId="9" fillId="71" borderId="0" applyNumberFormat="0" applyBorder="0" applyAlignment="0" applyProtection="0"/>
    <xf numFmtId="0" fontId="9" fillId="75" borderId="0" applyNumberFormat="0" applyBorder="0" applyAlignment="0" applyProtection="0"/>
    <xf numFmtId="0" fontId="9" fillId="79" borderId="0" applyNumberFormat="0" applyBorder="0" applyAlignment="0" applyProtection="0"/>
    <xf numFmtId="0" fontId="9" fillId="83" borderId="0" applyNumberFormat="0" applyBorder="0" applyAlignment="0" applyProtection="0"/>
    <xf numFmtId="0" fontId="9" fillId="2" borderId="2" applyNumberFormat="0" applyFont="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18" fillId="0" borderId="0" applyFont="0" applyFill="0" applyBorder="0" applyAlignment="0" applyProtection="0"/>
    <xf numFmtId="0" fontId="9" fillId="0" borderId="0"/>
    <xf numFmtId="0" fontId="9" fillId="0" borderId="0"/>
    <xf numFmtId="0" fontId="9" fillId="0" borderId="0"/>
    <xf numFmtId="0" fontId="9" fillId="62" borderId="0" applyNumberFormat="0" applyBorder="0" applyAlignment="0" applyProtection="0"/>
    <xf numFmtId="0" fontId="9" fillId="63"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70" borderId="0" applyNumberFormat="0" applyBorder="0" applyAlignment="0" applyProtection="0"/>
    <xf numFmtId="0" fontId="9" fillId="71" borderId="0" applyNumberFormat="0" applyBorder="0" applyAlignment="0" applyProtection="0"/>
    <xf numFmtId="0" fontId="9" fillId="74" borderId="0" applyNumberFormat="0" applyBorder="0" applyAlignment="0" applyProtection="0"/>
    <xf numFmtId="0" fontId="9" fillId="75" borderId="0" applyNumberFormat="0" applyBorder="0" applyAlignment="0" applyProtection="0"/>
    <xf numFmtId="0" fontId="9" fillId="78" borderId="0" applyNumberFormat="0" applyBorder="0" applyAlignment="0" applyProtection="0"/>
    <xf numFmtId="0" fontId="9" fillId="79" borderId="0" applyNumberFormat="0" applyBorder="0" applyAlignment="0" applyProtection="0"/>
    <xf numFmtId="0" fontId="9" fillId="82" borderId="0" applyNumberFormat="0" applyBorder="0" applyAlignment="0" applyProtection="0"/>
    <xf numFmtId="0" fontId="9" fillId="83"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186" fontId="9" fillId="0" borderId="0" applyFont="0" applyFill="0" applyBorder="0" applyAlignment="0" applyProtection="0"/>
    <xf numFmtId="179" fontId="9" fillId="0" borderId="0" applyFont="0" applyFill="0" applyBorder="0" applyAlignment="0" applyProtection="0"/>
    <xf numFmtId="188"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181" fontId="9" fillId="0" borderId="0" applyFont="0" applyFill="0" applyBorder="0" applyAlignment="0" applyProtection="0"/>
    <xf numFmtId="186" fontId="9" fillId="0" borderId="0" applyFont="0" applyFill="0" applyBorder="0" applyAlignment="0" applyProtection="0"/>
    <xf numFmtId="179" fontId="9" fillId="0" borderId="0" applyFont="0" applyFill="0" applyBorder="0" applyAlignment="0" applyProtection="0"/>
    <xf numFmtId="188"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181" fontId="9" fillId="0" borderId="0" applyFont="0" applyFill="0" applyBorder="0" applyAlignment="0" applyProtection="0"/>
    <xf numFmtId="186" fontId="9" fillId="0" borderId="0" applyFont="0" applyFill="0" applyBorder="0" applyAlignment="0" applyProtection="0"/>
    <xf numFmtId="179" fontId="9" fillId="0" borderId="0" applyFont="0" applyFill="0" applyBorder="0" applyAlignment="0" applyProtection="0"/>
    <xf numFmtId="188"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181" fontId="9" fillId="0" borderId="0" applyFont="0" applyFill="0" applyBorder="0" applyAlignment="0" applyProtection="0"/>
    <xf numFmtId="186" fontId="9" fillId="0" borderId="0" applyFont="0" applyFill="0" applyBorder="0" applyAlignment="0" applyProtection="0"/>
    <xf numFmtId="179" fontId="9" fillId="0" borderId="0" applyFont="0" applyFill="0" applyBorder="0" applyAlignment="0" applyProtection="0"/>
    <xf numFmtId="188"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2" borderId="2" applyNumberFormat="0" applyFont="0" applyAlignment="0" applyProtection="0"/>
    <xf numFmtId="0" fontId="9" fillId="0" borderId="0"/>
    <xf numFmtId="0" fontId="9" fillId="0" borderId="0"/>
    <xf numFmtId="0" fontId="9" fillId="0" borderId="0"/>
    <xf numFmtId="0" fontId="9" fillId="62" borderId="0" applyNumberFormat="0" applyBorder="0" applyAlignment="0" applyProtection="0"/>
    <xf numFmtId="0" fontId="9" fillId="63"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70" borderId="0" applyNumberFormat="0" applyBorder="0" applyAlignment="0" applyProtection="0"/>
    <xf numFmtId="0" fontId="9" fillId="71" borderId="0" applyNumberFormat="0" applyBorder="0" applyAlignment="0" applyProtection="0"/>
    <xf numFmtId="0" fontId="9" fillId="74" borderId="0" applyNumberFormat="0" applyBorder="0" applyAlignment="0" applyProtection="0"/>
    <xf numFmtId="0" fontId="9" fillId="75" borderId="0" applyNumberFormat="0" applyBorder="0" applyAlignment="0" applyProtection="0"/>
    <xf numFmtId="0" fontId="9" fillId="78" borderId="0" applyNumberFormat="0" applyBorder="0" applyAlignment="0" applyProtection="0"/>
    <xf numFmtId="0" fontId="9" fillId="79" borderId="0" applyNumberFormat="0" applyBorder="0" applyAlignment="0" applyProtection="0"/>
    <xf numFmtId="0" fontId="9" fillId="82" borderId="0" applyNumberFormat="0" applyBorder="0" applyAlignment="0" applyProtection="0"/>
    <xf numFmtId="0" fontId="9" fillId="83" borderId="0" applyNumberFormat="0" applyBorder="0" applyAlignment="0" applyProtection="0"/>
    <xf numFmtId="0" fontId="9" fillId="0" borderId="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0" borderId="0"/>
    <xf numFmtId="0" fontId="9" fillId="0" borderId="0"/>
    <xf numFmtId="181" fontId="9" fillId="0" borderId="0" applyFont="0" applyFill="0" applyBorder="0" applyAlignment="0" applyProtection="0"/>
    <xf numFmtId="181"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62" borderId="0" applyNumberFormat="0" applyBorder="0" applyAlignment="0" applyProtection="0"/>
    <xf numFmtId="0" fontId="9" fillId="63"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70" borderId="0" applyNumberFormat="0" applyBorder="0" applyAlignment="0" applyProtection="0"/>
    <xf numFmtId="0" fontId="9" fillId="71" borderId="0" applyNumberFormat="0" applyBorder="0" applyAlignment="0" applyProtection="0"/>
    <xf numFmtId="0" fontId="9" fillId="74" borderId="0" applyNumberFormat="0" applyBorder="0" applyAlignment="0" applyProtection="0"/>
    <xf numFmtId="0" fontId="9" fillId="75" borderId="0" applyNumberFormat="0" applyBorder="0" applyAlignment="0" applyProtection="0"/>
    <xf numFmtId="0" fontId="9" fillId="78" borderId="0" applyNumberFormat="0" applyBorder="0" applyAlignment="0" applyProtection="0"/>
    <xf numFmtId="0" fontId="9" fillId="79" borderId="0" applyNumberFormat="0" applyBorder="0" applyAlignment="0" applyProtection="0"/>
    <xf numFmtId="0" fontId="9" fillId="82" borderId="0" applyNumberFormat="0" applyBorder="0" applyAlignment="0" applyProtection="0"/>
    <xf numFmtId="0" fontId="9" fillId="83" borderId="0" applyNumberFormat="0" applyBorder="0" applyAlignment="0" applyProtection="0"/>
    <xf numFmtId="0" fontId="9" fillId="0" borderId="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181" fontId="9" fillId="0" borderId="0" applyFont="0" applyFill="0" applyBorder="0" applyAlignment="0" applyProtection="0"/>
    <xf numFmtId="186" fontId="9" fillId="0" borderId="0" applyFont="0" applyFill="0" applyBorder="0" applyAlignment="0" applyProtection="0"/>
    <xf numFmtId="179" fontId="9" fillId="0" borderId="0" applyFont="0" applyFill="0" applyBorder="0" applyAlignment="0" applyProtection="0"/>
    <xf numFmtId="188"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181" fontId="9" fillId="0" borderId="0" applyFont="0" applyFill="0" applyBorder="0" applyAlignment="0" applyProtection="0"/>
    <xf numFmtId="186" fontId="9" fillId="0" borderId="0" applyFont="0" applyFill="0" applyBorder="0" applyAlignment="0" applyProtection="0"/>
    <xf numFmtId="179" fontId="9" fillId="0" borderId="0" applyFont="0" applyFill="0" applyBorder="0" applyAlignment="0" applyProtection="0"/>
    <xf numFmtId="188"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181" fontId="9" fillId="0" borderId="0" applyFont="0" applyFill="0" applyBorder="0" applyAlignment="0" applyProtection="0"/>
    <xf numFmtId="186" fontId="9" fillId="0" borderId="0" applyFont="0" applyFill="0" applyBorder="0" applyAlignment="0" applyProtection="0"/>
    <xf numFmtId="179" fontId="9" fillId="0" borderId="0" applyFont="0" applyFill="0" applyBorder="0" applyAlignment="0" applyProtection="0"/>
    <xf numFmtId="188"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2" borderId="2" applyNumberFormat="0" applyFont="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62" borderId="0" applyNumberFormat="0" applyBorder="0" applyAlignment="0" applyProtection="0"/>
    <xf numFmtId="0" fontId="8" fillId="66" borderId="0" applyNumberFormat="0" applyBorder="0" applyAlignment="0" applyProtection="0"/>
    <xf numFmtId="0" fontId="8" fillId="70" borderId="0" applyNumberFormat="0" applyBorder="0" applyAlignment="0" applyProtection="0"/>
    <xf numFmtId="0" fontId="8" fillId="74" borderId="0" applyNumberFormat="0" applyBorder="0" applyAlignment="0" applyProtection="0"/>
    <xf numFmtId="0" fontId="8" fillId="78" borderId="0" applyNumberFormat="0" applyBorder="0" applyAlignment="0" applyProtection="0"/>
    <xf numFmtId="0" fontId="8" fillId="82" borderId="0" applyNumberFormat="0" applyBorder="0" applyAlignment="0" applyProtection="0"/>
    <xf numFmtId="0" fontId="8" fillId="63" borderId="0" applyNumberFormat="0" applyBorder="0" applyAlignment="0" applyProtection="0"/>
    <xf numFmtId="0" fontId="8" fillId="67" borderId="0" applyNumberFormat="0" applyBorder="0" applyAlignment="0" applyProtection="0"/>
    <xf numFmtId="0" fontId="8" fillId="71" borderId="0" applyNumberFormat="0" applyBorder="0" applyAlignment="0" applyProtection="0"/>
    <xf numFmtId="0" fontId="8" fillId="75" borderId="0" applyNumberFormat="0" applyBorder="0" applyAlignment="0" applyProtection="0"/>
    <xf numFmtId="0" fontId="8" fillId="79" borderId="0" applyNumberFormat="0" applyBorder="0" applyAlignment="0" applyProtection="0"/>
    <xf numFmtId="0" fontId="8" fillId="83"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18" fillId="0" borderId="0" applyFont="0" applyFill="0" applyBorder="0" applyAlignment="0" applyProtection="0"/>
    <xf numFmtId="0" fontId="8" fillId="0" borderId="0"/>
    <xf numFmtId="43" fontId="18" fillId="0" borderId="0" applyFont="0" applyFill="0" applyBorder="0" applyAlignment="0" applyProtection="0"/>
    <xf numFmtId="43" fontId="18" fillId="0" borderId="0" applyFont="0" applyFill="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43" fontId="18" fillId="0" borderId="0" applyFont="0" applyFill="0" applyBorder="0" applyAlignment="0" applyProtection="0"/>
    <xf numFmtId="181" fontId="8" fillId="0" borderId="0" applyFont="0" applyFill="0" applyBorder="0" applyAlignment="0" applyProtection="0"/>
    <xf numFmtId="186" fontId="8" fillId="0" borderId="0" applyFont="0" applyFill="0" applyBorder="0" applyAlignment="0" applyProtection="0"/>
    <xf numFmtId="179" fontId="8" fillId="0" borderId="0" applyFont="0" applyFill="0" applyBorder="0" applyAlignment="0" applyProtection="0"/>
    <xf numFmtId="188"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181" fontId="8" fillId="0" borderId="0" applyFont="0" applyFill="0" applyBorder="0" applyAlignment="0" applyProtection="0"/>
    <xf numFmtId="186" fontId="8" fillId="0" borderId="0" applyFont="0" applyFill="0" applyBorder="0" applyAlignment="0" applyProtection="0"/>
    <xf numFmtId="179" fontId="8" fillId="0" borderId="0" applyFont="0" applyFill="0" applyBorder="0" applyAlignment="0" applyProtection="0"/>
    <xf numFmtId="188"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3" fontId="18" fillId="0" borderId="0" applyFont="0" applyFill="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62" borderId="0" applyNumberFormat="0" applyBorder="0" applyAlignment="0" applyProtection="0"/>
    <xf numFmtId="0" fontId="8" fillId="63"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8" fillId="78" borderId="0" applyNumberFormat="0" applyBorder="0" applyAlignment="0" applyProtection="0"/>
    <xf numFmtId="0" fontId="8" fillId="79"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181" fontId="8" fillId="0" borderId="0" applyFont="0" applyFill="0" applyBorder="0" applyAlignment="0" applyProtection="0"/>
    <xf numFmtId="181"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62" borderId="0" applyNumberFormat="0" applyBorder="0" applyAlignment="0" applyProtection="0"/>
    <xf numFmtId="0" fontId="8" fillId="63"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8" fillId="78" borderId="0" applyNumberFormat="0" applyBorder="0" applyAlignment="0" applyProtection="0"/>
    <xf numFmtId="0" fontId="8" fillId="79"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181" fontId="8" fillId="0" borderId="0" applyFont="0" applyFill="0" applyBorder="0" applyAlignment="0" applyProtection="0"/>
    <xf numFmtId="186" fontId="8" fillId="0" borderId="0" applyFont="0" applyFill="0" applyBorder="0" applyAlignment="0" applyProtection="0"/>
    <xf numFmtId="179" fontId="8" fillId="0" borderId="0" applyFont="0" applyFill="0" applyBorder="0" applyAlignment="0" applyProtection="0"/>
    <xf numFmtId="188"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181" fontId="8" fillId="0" borderId="0" applyFont="0" applyFill="0" applyBorder="0" applyAlignment="0" applyProtection="0"/>
    <xf numFmtId="186" fontId="8" fillId="0" borderId="0" applyFont="0" applyFill="0" applyBorder="0" applyAlignment="0" applyProtection="0"/>
    <xf numFmtId="179" fontId="8" fillId="0" borderId="0" applyFont="0" applyFill="0" applyBorder="0" applyAlignment="0" applyProtection="0"/>
    <xf numFmtId="188"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181" fontId="8" fillId="0" borderId="0" applyFont="0" applyFill="0" applyBorder="0" applyAlignment="0" applyProtection="0"/>
    <xf numFmtId="186" fontId="8" fillId="0" borderId="0" applyFont="0" applyFill="0" applyBorder="0" applyAlignment="0" applyProtection="0"/>
    <xf numFmtId="179" fontId="8" fillId="0" borderId="0" applyFont="0" applyFill="0" applyBorder="0" applyAlignment="0" applyProtection="0"/>
    <xf numFmtId="188"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0" fontId="8" fillId="2" borderId="2" applyNumberFormat="0" applyFont="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8" fillId="0" borderId="0" applyFont="0" applyFill="0" applyBorder="0" applyAlignment="0" applyProtection="0"/>
    <xf numFmtId="43" fontId="18"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2" borderId="2" applyNumberFormat="0" applyFont="0" applyAlignment="0" applyProtection="0"/>
    <xf numFmtId="0" fontId="7" fillId="0" borderId="0"/>
    <xf numFmtId="43" fontId="7" fillId="0" borderId="0" applyFont="0" applyFill="0" applyBorder="0" applyAlignment="0" applyProtection="0"/>
    <xf numFmtId="0" fontId="7" fillId="62" borderId="0" applyNumberFormat="0" applyBorder="0" applyAlignment="0" applyProtection="0"/>
    <xf numFmtId="0" fontId="7" fillId="63" borderId="0" applyNumberFormat="0" applyBorder="0" applyAlignment="0" applyProtection="0"/>
    <xf numFmtId="43" fontId="7" fillId="0" borderId="0" applyFont="0" applyFill="0" applyBorder="0" applyAlignment="0" applyProtection="0"/>
    <xf numFmtId="0" fontId="135" fillId="0" borderId="0" applyNumberFormat="0" applyFill="0" applyBorder="0" applyAlignment="0" applyProtection="0"/>
    <xf numFmtId="0" fontId="7" fillId="66" borderId="0" applyNumberFormat="0" applyBorder="0" applyAlignment="0" applyProtection="0"/>
    <xf numFmtId="0" fontId="7" fillId="67" borderId="0" applyNumberFormat="0" applyBorder="0" applyAlignment="0" applyProtection="0"/>
    <xf numFmtId="0" fontId="7" fillId="0" borderId="0"/>
    <xf numFmtId="0" fontId="7" fillId="70" borderId="0" applyNumberFormat="0" applyBorder="0" applyAlignment="0" applyProtection="0"/>
    <xf numFmtId="0" fontId="7" fillId="71" borderId="0" applyNumberFormat="0" applyBorder="0" applyAlignment="0" applyProtection="0"/>
    <xf numFmtId="0" fontId="7" fillId="74" borderId="0" applyNumberFormat="0" applyBorder="0" applyAlignment="0" applyProtection="0"/>
    <xf numFmtId="0" fontId="7" fillId="75" borderId="0" applyNumberFormat="0" applyBorder="0" applyAlignment="0" applyProtection="0"/>
    <xf numFmtId="9" fontId="7" fillId="0" borderId="0" applyFont="0" applyFill="0" applyBorder="0" applyAlignment="0" applyProtection="0"/>
    <xf numFmtId="0" fontId="7" fillId="0" borderId="0"/>
    <xf numFmtId="0" fontId="7" fillId="78" borderId="0" applyNumberFormat="0" applyBorder="0" applyAlignment="0" applyProtection="0"/>
    <xf numFmtId="0" fontId="7" fillId="79" borderId="0" applyNumberFormat="0" applyBorder="0" applyAlignment="0" applyProtection="0"/>
    <xf numFmtId="0" fontId="7" fillId="0" borderId="0"/>
    <xf numFmtId="0" fontId="7" fillId="82" borderId="0" applyNumberFormat="0" applyBorder="0" applyAlignment="0" applyProtection="0"/>
    <xf numFmtId="0" fontId="7" fillId="83" borderId="0" applyNumberFormat="0" applyBorder="0" applyAlignment="0" applyProtection="0"/>
    <xf numFmtId="190" fontId="7" fillId="0" borderId="0" applyFont="0" applyFill="0" applyBorder="0" applyAlignment="0" applyProtection="0"/>
    <xf numFmtId="0" fontId="18" fillId="0" borderId="0"/>
    <xf numFmtId="0" fontId="152"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153" fillId="0" borderId="0" applyNumberFormat="0" applyFill="0" applyBorder="0" applyAlignment="0" applyProtection="0">
      <alignment vertical="top"/>
      <protection locked="0"/>
    </xf>
    <xf numFmtId="0" fontId="7" fillId="0" borderId="0"/>
    <xf numFmtId="43" fontId="18" fillId="0" borderId="0" applyFont="0" applyFill="0" applyBorder="0" applyAlignment="0" applyProtection="0"/>
    <xf numFmtId="0" fontId="142" fillId="0" borderId="0" applyNumberFormat="0" applyFill="0" applyBorder="0" applyAlignment="0" applyProtection="0">
      <alignment vertical="top"/>
      <protection locked="0"/>
    </xf>
    <xf numFmtId="0" fontId="120" fillId="0" borderId="0"/>
    <xf numFmtId="0" fontId="18" fillId="0" borderId="0" applyNumberForma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04" fontId="34" fillId="25" borderId="0" applyNumberFormat="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54" fillId="0" borderId="0" applyNumberFormat="0" applyFill="0" applyBorder="0" applyAlignment="0" applyProtection="0">
      <alignment vertical="top"/>
      <protection locked="0"/>
    </xf>
    <xf numFmtId="179" fontId="4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18" fillId="0" borderId="0" applyNumberFormat="0" applyFill="0" applyBorder="0" applyAlignment="0" applyProtection="0"/>
    <xf numFmtId="204" fontId="34" fillId="28" borderId="0" applyNumberFormat="0" applyBorder="0" applyAlignment="0" applyProtection="0"/>
    <xf numFmtId="204" fontId="34" fillId="27" borderId="0" applyNumberFormat="0" applyBorder="0" applyAlignment="0" applyProtection="0"/>
    <xf numFmtId="43" fontId="120" fillId="0" borderId="0" applyFont="0" applyFill="0" applyBorder="0" applyAlignment="0" applyProtection="0"/>
    <xf numFmtId="0" fontId="7" fillId="0" borderId="0"/>
    <xf numFmtId="204" fontId="34" fillId="25"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31" fillId="0" borderId="0"/>
    <xf numFmtId="0" fontId="7" fillId="40"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152" fillId="0" borderId="0"/>
    <xf numFmtId="204" fontId="34" fillId="23" borderId="0" applyNumberFormat="0" applyBorder="0" applyAlignment="0" applyProtection="0"/>
    <xf numFmtId="179" fontId="47" fillId="0" borderId="0" applyFont="0" applyFill="0" applyBorder="0" applyAlignment="0" applyProtection="0"/>
    <xf numFmtId="204" fontId="34" fillId="22" borderId="0" applyNumberFormat="0" applyBorder="0" applyAlignment="0" applyProtection="0"/>
    <xf numFmtId="0" fontId="7" fillId="0" borderId="0"/>
    <xf numFmtId="204" fontId="34" fillId="25" borderId="0" applyNumberFormat="0" applyBorder="0" applyAlignment="0" applyProtection="0"/>
    <xf numFmtId="204" fontId="67" fillId="0" borderId="0" applyNumberFormat="0" applyFill="0" applyBorder="0" applyAlignment="0" applyProtection="0"/>
    <xf numFmtId="0" fontId="7" fillId="0" borderId="0"/>
    <xf numFmtId="0" fontId="7" fillId="0" borderId="0"/>
    <xf numFmtId="204" fontId="34" fillId="26" borderId="0" applyNumberFormat="0" applyBorder="0" applyAlignment="0" applyProtection="0"/>
    <xf numFmtId="0" fontId="7" fillId="0" borderId="0"/>
    <xf numFmtId="0" fontId="152" fillId="0" borderId="0"/>
    <xf numFmtId="0" fontId="152" fillId="0" borderId="0"/>
    <xf numFmtId="204" fontId="33" fillId="53" borderId="10" applyNumberFormat="0" applyFont="0" applyAlignment="0" applyProtection="0"/>
    <xf numFmtId="181" fontId="7" fillId="0" borderId="0" applyFont="0" applyFill="0" applyBorder="0" applyAlignment="0" applyProtection="0"/>
    <xf numFmtId="181" fontId="7" fillId="0" borderId="0" applyFont="0" applyFill="0" applyBorder="0" applyAlignment="0" applyProtection="0"/>
    <xf numFmtId="179" fontId="47" fillId="0" borderId="0" applyFont="0" applyFill="0" applyBorder="0" applyAlignment="0" applyProtection="0"/>
    <xf numFmtId="0" fontId="7" fillId="0" borderId="0"/>
    <xf numFmtId="0" fontId="7" fillId="2" borderId="2" applyNumberFormat="0" applyFont="0" applyAlignment="0" applyProtection="0"/>
    <xf numFmtId="186" fontId="7" fillId="0" borderId="0" applyFont="0" applyFill="0" applyBorder="0" applyAlignment="0" applyProtection="0"/>
    <xf numFmtId="186"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204" fontId="34" fillId="27" borderId="0" applyNumberFormat="0" applyBorder="0" applyAlignment="0" applyProtection="0"/>
    <xf numFmtId="0" fontId="154" fillId="0" borderId="0" applyNumberFormat="0" applyFill="0" applyBorder="0" applyAlignment="0" applyProtection="0">
      <alignment vertical="top"/>
      <protection locked="0"/>
    </xf>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18" fillId="0" borderId="0" applyFont="0" applyFill="0" applyBorder="0" applyAlignment="0" applyProtection="0"/>
    <xf numFmtId="0" fontId="31" fillId="0" borderId="0"/>
    <xf numFmtId="204" fontId="6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9" fontId="4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ill="0" applyBorder="0" applyAlignment="0" applyProtection="0"/>
    <xf numFmtId="204" fontId="34" fillId="26" borderId="0" applyNumberFormat="0" applyBorder="0" applyAlignment="0" applyProtection="0"/>
    <xf numFmtId="204" fontId="33" fillId="53" borderId="10" applyNumberFormat="0" applyFont="0" applyAlignment="0" applyProtection="0"/>
    <xf numFmtId="204" fontId="34" fillId="22" borderId="0" applyNumberFormat="0" applyBorder="0" applyAlignment="0" applyProtection="0"/>
    <xf numFmtId="43" fontId="7" fillId="0" borderId="0" applyFont="0" applyFill="0" applyBorder="0" applyAlignment="0" applyProtection="0"/>
    <xf numFmtId="0" fontId="7" fillId="0" borderId="0"/>
    <xf numFmtId="0" fontId="53" fillId="0" borderId="0" applyNumberFormat="0" applyFill="0" applyBorder="0" applyAlignment="0" applyProtection="0">
      <alignment vertical="top"/>
      <protection locked="0"/>
    </xf>
    <xf numFmtId="0" fontId="7" fillId="0" borderId="0"/>
    <xf numFmtId="0" fontId="18" fillId="0" borderId="0"/>
    <xf numFmtId="0" fontId="7" fillId="0" borderId="0"/>
    <xf numFmtId="0" fontId="152" fillId="0" borderId="0"/>
    <xf numFmtId="204" fontId="34" fillId="26" borderId="0" applyNumberFormat="0" applyBorder="0" applyAlignment="0" applyProtection="0"/>
    <xf numFmtId="0" fontId="18" fillId="0" borderId="0"/>
    <xf numFmtId="204" fontId="34" fillId="26" borderId="0" applyNumberFormat="0" applyBorder="0" applyAlignment="0" applyProtection="0"/>
    <xf numFmtId="0" fontId="7" fillId="0" borderId="0"/>
    <xf numFmtId="0" fontId="98" fillId="0" borderId="0" applyNumberFormat="0" applyFill="0" applyBorder="0" applyAlignment="0" applyProtection="0">
      <alignment vertical="top"/>
      <protection locked="0"/>
    </xf>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18" fillId="0" borderId="0"/>
    <xf numFmtId="204" fontId="34" fillId="2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0" fillId="0" borderId="0" applyFont="0" applyFill="0" applyBorder="0" applyAlignment="0" applyProtection="0"/>
    <xf numFmtId="0" fontId="7" fillId="0" borderId="0"/>
    <xf numFmtId="181" fontId="7" fillId="0" borderId="0" applyFont="0" applyFill="0" applyBorder="0" applyAlignment="0" applyProtection="0"/>
    <xf numFmtId="43" fontId="7" fillId="0" borderId="0" applyFont="0" applyFill="0" applyBorder="0" applyAlignment="0" applyProtection="0"/>
    <xf numFmtId="204" fontId="34" fillId="25" borderId="0" applyNumberFormat="0" applyBorder="0" applyAlignment="0" applyProtection="0"/>
    <xf numFmtId="0" fontId="7" fillId="0" borderId="0"/>
    <xf numFmtId="0" fontId="7" fillId="0" borderId="0"/>
    <xf numFmtId="0" fontId="7" fillId="0" borderId="0"/>
    <xf numFmtId="0" fontId="7" fillId="0" borderId="0"/>
    <xf numFmtId="0" fontId="7" fillId="2" borderId="2" applyNumberFormat="0" applyFont="0" applyAlignment="0" applyProtection="0"/>
    <xf numFmtId="9" fontId="7" fillId="0" borderId="0" applyFont="0" applyFill="0" applyBorder="0" applyAlignment="0" applyProtection="0"/>
    <xf numFmtId="0" fontId="31" fillId="0" borderId="0"/>
    <xf numFmtId="0" fontId="31" fillId="0" borderId="0"/>
    <xf numFmtId="43" fontId="96"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43"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85"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204" fontId="34" fillId="23" borderId="0" applyNumberFormat="0" applyBorder="0" applyAlignment="0" applyProtection="0"/>
    <xf numFmtId="43" fontId="12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204" fontId="34" fillId="27"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186"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204" fontId="34" fillId="27" borderId="0" applyNumberFormat="0" applyBorder="0" applyAlignment="0" applyProtection="0"/>
    <xf numFmtId="0" fontId="7" fillId="0" borderId="0"/>
    <xf numFmtId="204" fontId="6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204" fontId="33" fillId="53" borderId="10"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181" fontId="7" fillId="0" borderId="0" applyFont="0" applyFill="0" applyBorder="0" applyAlignment="0" applyProtection="0"/>
    <xf numFmtId="186"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0" fillId="0" borderId="0"/>
    <xf numFmtId="0" fontId="7" fillId="62" borderId="0" applyNumberFormat="0" applyBorder="0" applyAlignment="0" applyProtection="0"/>
    <xf numFmtId="0" fontId="7" fillId="63" borderId="0" applyNumberFormat="0" applyBorder="0" applyAlignment="0" applyProtection="0"/>
    <xf numFmtId="0" fontId="7" fillId="66" borderId="0" applyNumberFormat="0" applyBorder="0" applyAlignment="0" applyProtection="0"/>
    <xf numFmtId="0" fontId="7" fillId="67" borderId="0" applyNumberFormat="0" applyBorder="0" applyAlignment="0" applyProtection="0"/>
    <xf numFmtId="0" fontId="7" fillId="70" borderId="0" applyNumberFormat="0" applyBorder="0" applyAlignment="0" applyProtection="0"/>
    <xf numFmtId="0" fontId="7" fillId="71" borderId="0" applyNumberFormat="0" applyBorder="0" applyAlignment="0" applyProtection="0"/>
    <xf numFmtId="0" fontId="7" fillId="74" borderId="0" applyNumberFormat="0" applyBorder="0" applyAlignment="0" applyProtection="0"/>
    <xf numFmtId="0" fontId="7" fillId="75" borderId="0" applyNumberFormat="0" applyBorder="0" applyAlignment="0" applyProtection="0"/>
    <xf numFmtId="0" fontId="7" fillId="78" borderId="0" applyNumberFormat="0" applyBorder="0" applyAlignment="0" applyProtection="0"/>
    <xf numFmtId="0" fontId="7" fillId="79"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3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181" fontId="7" fillId="0" borderId="0" applyFont="0" applyFill="0" applyBorder="0" applyAlignment="0" applyProtection="0"/>
    <xf numFmtId="181"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62" borderId="0" applyNumberFormat="0" applyBorder="0" applyAlignment="0" applyProtection="0"/>
    <xf numFmtId="0" fontId="7" fillId="63" borderId="0" applyNumberFormat="0" applyBorder="0" applyAlignment="0" applyProtection="0"/>
    <xf numFmtId="0" fontId="7" fillId="66" borderId="0" applyNumberFormat="0" applyBorder="0" applyAlignment="0" applyProtection="0"/>
    <xf numFmtId="0" fontId="7" fillId="67" borderId="0" applyNumberFormat="0" applyBorder="0" applyAlignment="0" applyProtection="0"/>
    <xf numFmtId="0" fontId="7" fillId="70" borderId="0" applyNumberFormat="0" applyBorder="0" applyAlignment="0" applyProtection="0"/>
    <xf numFmtId="0" fontId="7" fillId="71" borderId="0" applyNumberFormat="0" applyBorder="0" applyAlignment="0" applyProtection="0"/>
    <xf numFmtId="0" fontId="7" fillId="74" borderId="0" applyNumberFormat="0" applyBorder="0" applyAlignment="0" applyProtection="0"/>
    <xf numFmtId="0" fontId="7" fillId="75" borderId="0" applyNumberFormat="0" applyBorder="0" applyAlignment="0" applyProtection="0"/>
    <xf numFmtId="0" fontId="7" fillId="78" borderId="0" applyNumberFormat="0" applyBorder="0" applyAlignment="0" applyProtection="0"/>
    <xf numFmtId="0" fontId="7" fillId="79"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181" fontId="7" fillId="0" borderId="0" applyFont="0" applyFill="0" applyBorder="0" applyAlignment="0" applyProtection="0"/>
    <xf numFmtId="186"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181" fontId="7" fillId="0" borderId="0" applyFont="0" applyFill="0" applyBorder="0" applyAlignment="0" applyProtection="0"/>
    <xf numFmtId="186"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181" fontId="7" fillId="0" borderId="0" applyFont="0" applyFill="0" applyBorder="0" applyAlignment="0" applyProtection="0"/>
    <xf numFmtId="186"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 fillId="0" borderId="0"/>
    <xf numFmtId="0" fontId="18" fillId="0" borderId="0">
      <protection locked="0"/>
    </xf>
    <xf numFmtId="204" fontId="34" fillId="28" borderId="0" applyNumberFormat="0" applyBorder="0" applyAlignment="0" applyProtection="0"/>
    <xf numFmtId="43" fontId="7" fillId="0" borderId="0" applyFont="0" applyFill="0" applyBorder="0" applyAlignment="0" applyProtection="0"/>
    <xf numFmtId="0" fontId="7" fillId="0" borderId="0"/>
    <xf numFmtId="0" fontId="7" fillId="0" borderId="0"/>
    <xf numFmtId="204" fontId="33" fillId="53" borderId="10" applyNumberFormat="0" applyFont="0" applyAlignment="0" applyProtection="0"/>
    <xf numFmtId="204" fontId="33" fillId="53" borderId="10" applyNumberFormat="0" applyFont="0" applyAlignment="0" applyProtection="0"/>
    <xf numFmtId="204" fontId="34" fillId="22" borderId="0" applyNumberFormat="0" applyBorder="0" applyAlignment="0" applyProtection="0"/>
    <xf numFmtId="0" fontId="7" fillId="0" borderId="0"/>
    <xf numFmtId="0" fontId="7" fillId="0" borderId="0"/>
    <xf numFmtId="204" fontId="34" fillId="22" borderId="0" applyNumberFormat="0" applyBorder="0" applyAlignment="0" applyProtection="0"/>
    <xf numFmtId="204" fontId="67" fillId="0" borderId="0" applyNumberFormat="0" applyFill="0" applyBorder="0" applyAlignment="0" applyProtection="0"/>
    <xf numFmtId="0" fontId="7" fillId="0" borderId="0"/>
    <xf numFmtId="204" fontId="34" fillId="22" borderId="0" applyNumberFormat="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79" fontId="47" fillId="0" borderId="0" applyFont="0" applyFill="0" applyBorder="0" applyAlignment="0" applyProtection="0"/>
    <xf numFmtId="0" fontId="18" fillId="0" borderId="0" applyNumberFormat="0" applyFill="0" applyBorder="0" applyAlignment="0" applyProtection="0"/>
    <xf numFmtId="204" fontId="34" fillId="28" borderId="0" applyNumberFormat="0" applyBorder="0" applyAlignment="0" applyProtection="0"/>
    <xf numFmtId="204" fontId="67" fillId="0" borderId="0" applyNumberFormat="0" applyFill="0" applyBorder="0" applyAlignment="0" applyProtection="0"/>
    <xf numFmtId="0" fontId="7" fillId="0" borderId="0"/>
    <xf numFmtId="204" fontId="34" fillId="28" borderId="0" applyNumberFormat="0" applyBorder="0" applyAlignment="0" applyProtection="0"/>
    <xf numFmtId="204" fontId="34" fillId="23" borderId="0" applyNumberFormat="0" applyBorder="0" applyAlignment="0" applyProtection="0"/>
    <xf numFmtId="0" fontId="7" fillId="0" borderId="0"/>
    <xf numFmtId="204" fontId="34" fillId="23" borderId="0" applyNumberFormat="0" applyBorder="0" applyAlignment="0" applyProtection="0"/>
    <xf numFmtId="43" fontId="120" fillId="0" borderId="0" applyFont="0" applyFill="0" applyBorder="0" applyAlignment="0" applyProtection="0"/>
    <xf numFmtId="204" fontId="34" fillId="26" borderId="0" applyNumberFormat="0" applyBorder="0" applyAlignment="0" applyProtection="0"/>
    <xf numFmtId="0" fontId="152" fillId="0" borderId="0"/>
    <xf numFmtId="43" fontId="7"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204" fontId="34" fillId="27" borderId="0" applyNumberFormat="0" applyBorder="0" applyAlignment="0" applyProtection="0"/>
    <xf numFmtId="43" fontId="7" fillId="0" borderId="0" applyFont="0" applyFill="0" applyBorder="0" applyAlignment="0" applyProtection="0"/>
    <xf numFmtId="43" fontId="120" fillId="0" borderId="0" applyFont="0" applyFill="0" applyBorder="0" applyAlignment="0" applyProtection="0"/>
    <xf numFmtId="204" fontId="34" fillId="23" borderId="0" applyNumberFormat="0" applyBorder="0" applyAlignment="0" applyProtection="0"/>
    <xf numFmtId="204" fontId="34" fillId="28" borderId="0" applyNumberFormat="0" applyBorder="0" applyAlignment="0" applyProtection="0"/>
    <xf numFmtId="190" fontId="7" fillId="0" borderId="0" applyFont="0" applyFill="0" applyBorder="0" applyAlignment="0" applyProtection="0"/>
    <xf numFmtId="190" fontId="7" fillId="0" borderId="0" applyFont="0" applyFill="0" applyBorder="0" applyAlignment="0" applyProtection="0"/>
    <xf numFmtId="190" fontId="7" fillId="0" borderId="0" applyFont="0" applyFill="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53" fillId="0" borderId="0" applyNumberFormat="0" applyFill="0" applyBorder="0" applyAlignment="0" applyProtection="0">
      <alignment vertical="top"/>
      <protection locked="0"/>
    </xf>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2" borderId="2" applyNumberFormat="0" applyFont="0" applyAlignment="0" applyProtection="0"/>
    <xf numFmtId="0" fontId="7" fillId="0" borderId="0"/>
    <xf numFmtId="0" fontId="7" fillId="0" borderId="0"/>
    <xf numFmtId="0" fontId="7" fillId="0" borderId="0"/>
    <xf numFmtId="43" fontId="7" fillId="0" borderId="0" applyFont="0" applyFill="0" applyBorder="0" applyAlignment="0" applyProtection="0"/>
    <xf numFmtId="179" fontId="7" fillId="0" borderId="0" applyFont="0" applyFill="0" applyBorder="0" applyAlignment="0" applyProtection="0"/>
    <xf numFmtId="0" fontId="7" fillId="0" borderId="0"/>
    <xf numFmtId="0" fontId="7" fillId="0" borderId="0"/>
    <xf numFmtId="0" fontId="7" fillId="0" borderId="0"/>
    <xf numFmtId="0" fontId="7" fillId="0" borderId="0"/>
    <xf numFmtId="17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79" fontId="7" fillId="0" borderId="0" applyFont="0" applyFill="0" applyBorder="0" applyAlignment="0" applyProtection="0"/>
    <xf numFmtId="0" fontId="7" fillId="2" borderId="2" applyNumberFormat="0" applyFont="0" applyAlignment="0" applyProtection="0"/>
    <xf numFmtId="0" fontId="7" fillId="0" borderId="0"/>
    <xf numFmtId="0" fontId="7" fillId="0" borderId="0"/>
    <xf numFmtId="0" fontId="7" fillId="50" borderId="0" applyNumberFormat="0" applyBorder="0" applyAlignment="0" applyProtection="0"/>
    <xf numFmtId="0" fontId="7" fillId="41" borderId="0" applyNumberFormat="0" applyBorder="0" applyAlignment="0" applyProtection="0"/>
    <xf numFmtId="0" fontId="7" fillId="0" borderId="0"/>
    <xf numFmtId="43" fontId="7" fillId="0" borderId="0" applyFont="0" applyFill="0" applyBorder="0" applyAlignment="0" applyProtection="0"/>
    <xf numFmtId="0" fontId="7" fillId="3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1" fontId="7" fillId="0" borderId="0" applyFont="0" applyFill="0" applyBorder="0" applyAlignment="0" applyProtection="0"/>
    <xf numFmtId="188" fontId="7" fillId="0" borderId="0" applyFont="0" applyFill="0" applyBorder="0" applyAlignment="0" applyProtection="0"/>
    <xf numFmtId="0" fontId="7" fillId="0" borderId="0"/>
    <xf numFmtId="17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 borderId="2" applyNumberFormat="0" applyFont="0" applyAlignment="0" applyProtection="0"/>
    <xf numFmtId="186" fontId="7" fillId="0" borderId="0" applyFont="0" applyFill="0" applyBorder="0" applyAlignment="0" applyProtection="0"/>
    <xf numFmtId="0" fontId="7" fillId="0" borderId="0"/>
    <xf numFmtId="0" fontId="7" fillId="0" borderId="0"/>
    <xf numFmtId="0" fontId="7" fillId="0" borderId="0"/>
    <xf numFmtId="0" fontId="7" fillId="49" borderId="0" applyNumberFormat="0" applyBorder="0" applyAlignment="0" applyProtection="0"/>
    <xf numFmtId="0" fontId="7" fillId="0" borderId="0"/>
    <xf numFmtId="0" fontId="7" fillId="0" borderId="0"/>
    <xf numFmtId="0" fontId="7" fillId="62" borderId="0" applyNumberFormat="0" applyBorder="0" applyAlignment="0" applyProtection="0"/>
    <xf numFmtId="0" fontId="7" fillId="63" borderId="0" applyNumberFormat="0" applyBorder="0" applyAlignment="0" applyProtection="0"/>
    <xf numFmtId="0" fontId="7" fillId="66" borderId="0" applyNumberFormat="0" applyBorder="0" applyAlignment="0" applyProtection="0"/>
    <xf numFmtId="0" fontId="7" fillId="67" borderId="0" applyNumberFormat="0" applyBorder="0" applyAlignment="0" applyProtection="0"/>
    <xf numFmtId="0" fontId="7" fillId="70" borderId="0" applyNumberFormat="0" applyBorder="0" applyAlignment="0" applyProtection="0"/>
    <xf numFmtId="0" fontId="7" fillId="71" borderId="0" applyNumberFormat="0" applyBorder="0" applyAlignment="0" applyProtection="0"/>
    <xf numFmtId="0" fontId="7" fillId="74" borderId="0" applyNumberFormat="0" applyBorder="0" applyAlignment="0" applyProtection="0"/>
    <xf numFmtId="0" fontId="7" fillId="75" borderId="0" applyNumberFormat="0" applyBorder="0" applyAlignment="0" applyProtection="0"/>
    <xf numFmtId="0" fontId="7" fillId="78" borderId="0" applyNumberFormat="0" applyBorder="0" applyAlignment="0" applyProtection="0"/>
    <xf numFmtId="0" fontId="7" fillId="79"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179" fontId="7" fillId="0" borderId="0" applyFont="0" applyFill="0" applyBorder="0" applyAlignment="0" applyProtection="0"/>
    <xf numFmtId="188"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181" fontId="7" fillId="0" borderId="0" applyFont="0" applyFill="0" applyBorder="0" applyAlignment="0" applyProtection="0"/>
    <xf numFmtId="186"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6"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35" borderId="0" applyNumberFormat="0" applyBorder="0" applyAlignment="0" applyProtection="0"/>
    <xf numFmtId="43" fontId="7" fillId="0" borderId="0" applyFont="0" applyFill="0" applyBorder="0" applyAlignment="0" applyProtection="0"/>
    <xf numFmtId="0" fontId="7" fillId="0" borderId="0"/>
    <xf numFmtId="0" fontId="7" fillId="46" borderId="0" applyNumberFormat="0" applyBorder="0" applyAlignment="0" applyProtection="0"/>
    <xf numFmtId="0" fontId="7" fillId="0" borderId="0"/>
    <xf numFmtId="0" fontId="7" fillId="2" borderId="2" applyNumberFormat="0" applyFont="0" applyAlignment="0" applyProtection="0"/>
    <xf numFmtId="0" fontId="7" fillId="0" borderId="0"/>
    <xf numFmtId="17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179" fontId="7" fillId="0" borderId="0" applyFont="0" applyFill="0" applyBorder="0" applyAlignment="0" applyProtection="0"/>
    <xf numFmtId="0" fontId="7" fillId="40" borderId="0" applyNumberFormat="0" applyBorder="0" applyAlignment="0" applyProtection="0"/>
    <xf numFmtId="0" fontId="7" fillId="0" borderId="0"/>
    <xf numFmtId="0" fontId="7" fillId="0" borderId="0"/>
    <xf numFmtId="0" fontId="7" fillId="0" borderId="0"/>
    <xf numFmtId="17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181" fontId="7" fillId="0" borderId="0" applyFont="0" applyFill="0" applyBorder="0" applyAlignment="0" applyProtection="0"/>
    <xf numFmtId="0" fontId="7" fillId="2" borderId="2" applyNumberFormat="0" applyFont="0" applyAlignment="0" applyProtection="0"/>
    <xf numFmtId="0" fontId="7" fillId="0" borderId="0"/>
    <xf numFmtId="0" fontId="7" fillId="43" borderId="0" applyNumberFormat="0" applyBorder="0" applyAlignment="0" applyProtection="0"/>
    <xf numFmtId="43" fontId="7" fillId="0" borderId="0" applyFont="0" applyFill="0" applyBorder="0" applyAlignment="0" applyProtection="0"/>
    <xf numFmtId="0" fontId="7" fillId="49" borderId="0" applyNumberFormat="0" applyBorder="0" applyAlignment="0" applyProtection="0"/>
    <xf numFmtId="0" fontId="7" fillId="50" borderId="0" applyNumberFormat="0" applyBorder="0" applyAlignment="0" applyProtection="0"/>
    <xf numFmtId="43" fontId="7" fillId="0" borderId="0" applyFont="0" applyFill="0" applyBorder="0" applyAlignment="0" applyProtection="0"/>
    <xf numFmtId="0" fontId="7" fillId="0" borderId="1"/>
    <xf numFmtId="43" fontId="7" fillId="0" borderId="0" applyFont="0" applyFill="0" applyBorder="0" applyAlignment="0" applyProtection="0"/>
    <xf numFmtId="0" fontId="7" fillId="41"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0" fontId="7" fillId="0" borderId="0"/>
    <xf numFmtId="0" fontId="7" fillId="2" borderId="2" applyNumberFormat="0" applyFont="0" applyAlignment="0" applyProtection="0"/>
    <xf numFmtId="0" fontId="7" fillId="0" borderId="0"/>
    <xf numFmtId="0" fontId="7" fillId="0" borderId="0"/>
    <xf numFmtId="0" fontId="7" fillId="0" borderId="29"/>
    <xf numFmtId="43" fontId="7" fillId="0" borderId="0" applyFont="0" applyFill="0" applyBorder="0" applyAlignment="0" applyProtection="0"/>
    <xf numFmtId="0" fontId="7" fillId="2" borderId="2" applyNumberFormat="0" applyFont="0" applyAlignment="0" applyProtection="0"/>
    <xf numFmtId="0" fontId="7" fillId="37" borderId="0" applyNumberFormat="0" applyBorder="0" applyAlignment="0" applyProtection="0"/>
    <xf numFmtId="0" fontId="7" fillId="0" borderId="0"/>
    <xf numFmtId="0" fontId="7" fillId="2" borderId="2" applyNumberFormat="0" applyFont="0" applyAlignment="0" applyProtection="0"/>
    <xf numFmtId="0" fontId="7" fillId="0" borderId="0"/>
    <xf numFmtId="0" fontId="7" fillId="38" borderId="0" applyNumberFormat="0" applyBorder="0" applyAlignment="0" applyProtection="0"/>
    <xf numFmtId="0" fontId="7" fillId="0" borderId="0"/>
    <xf numFmtId="0" fontId="7" fillId="2" borderId="2" applyNumberFormat="0" applyFont="0" applyAlignment="0" applyProtection="0"/>
    <xf numFmtId="0" fontId="7" fillId="0" borderId="0"/>
    <xf numFmtId="179" fontId="7" fillId="0" borderId="0" applyFont="0" applyFill="0" applyBorder="0" applyAlignment="0" applyProtection="0"/>
    <xf numFmtId="0" fontId="7" fillId="0" borderId="0"/>
    <xf numFmtId="0" fontId="7" fillId="0" borderId="0"/>
    <xf numFmtId="0" fontId="7" fillId="0" borderId="0"/>
    <xf numFmtId="0" fontId="7" fillId="0" borderId="30"/>
    <xf numFmtId="0" fontId="7" fillId="43" borderId="0" applyNumberFormat="0" applyBorder="0" applyAlignment="0" applyProtection="0"/>
    <xf numFmtId="0" fontId="7" fillId="2" borderId="2" applyNumberFormat="0" applyFont="0" applyAlignment="0" applyProtection="0"/>
    <xf numFmtId="0" fontId="7" fillId="44" borderId="0" applyNumberFormat="0" applyBorder="0" applyAlignment="0" applyProtection="0"/>
    <xf numFmtId="179" fontId="7" fillId="0" borderId="0" applyFont="0" applyFill="0" applyBorder="0" applyAlignment="0" applyProtection="0"/>
    <xf numFmtId="0" fontId="7" fillId="2" borderId="2" applyNumberFormat="0" applyFont="0" applyAlignment="0" applyProtection="0"/>
    <xf numFmtId="9" fontId="7" fillId="0" borderId="0" applyFont="0" applyFill="0" applyBorder="0" applyAlignment="0" applyProtection="0"/>
    <xf numFmtId="0" fontId="7" fillId="2" borderId="2" applyNumberFormat="0" applyFont="0" applyAlignment="0" applyProtection="0"/>
    <xf numFmtId="9" fontId="7" fillId="0" borderId="0" applyFont="0" applyFill="0" applyBorder="0" applyAlignment="0" applyProtection="0"/>
    <xf numFmtId="0" fontId="7" fillId="0" borderId="0"/>
    <xf numFmtId="0" fontId="7" fillId="47" borderId="0" applyNumberFormat="0" applyBorder="0" applyAlignment="0" applyProtection="0"/>
    <xf numFmtId="0" fontId="7" fillId="0" borderId="0"/>
    <xf numFmtId="0" fontId="7" fillId="0" borderId="0"/>
    <xf numFmtId="0" fontId="7" fillId="43" borderId="0" applyNumberFormat="0" applyBorder="0" applyAlignment="0" applyProtection="0"/>
    <xf numFmtId="0" fontId="7" fillId="0" borderId="0"/>
    <xf numFmtId="0" fontId="7" fillId="35" borderId="0" applyNumberFormat="0" applyBorder="0" applyAlignment="0" applyProtection="0"/>
    <xf numFmtId="179" fontId="7" fillId="0" borderId="0" applyFont="0" applyFill="0" applyBorder="0" applyAlignment="0" applyProtection="0"/>
    <xf numFmtId="9" fontId="7" fillId="0" borderId="0" applyFont="0" applyFill="0" applyBorder="0" applyAlignment="0" applyProtection="0"/>
    <xf numFmtId="0" fontId="7" fillId="0" borderId="0"/>
    <xf numFmtId="179" fontId="7" fillId="0" borderId="0" applyFont="0" applyFill="0" applyBorder="0" applyAlignment="0" applyProtection="0"/>
    <xf numFmtId="0" fontId="7" fillId="0" borderId="0"/>
    <xf numFmtId="0" fontId="7" fillId="2" borderId="2" applyNumberFormat="0" applyFont="0" applyAlignment="0" applyProtection="0"/>
    <xf numFmtId="0" fontId="7" fillId="2" borderId="2" applyNumberFormat="0" applyFont="0" applyAlignment="0" applyProtection="0"/>
    <xf numFmtId="43" fontId="7" fillId="0" borderId="0" applyFont="0" applyFill="0" applyBorder="0" applyAlignment="0" applyProtection="0"/>
    <xf numFmtId="0" fontId="7" fillId="2" borderId="2" applyNumberFormat="0" applyFont="0" applyAlignment="0" applyProtection="0"/>
    <xf numFmtId="0" fontId="7" fillId="0" borderId="0"/>
    <xf numFmtId="0" fontId="7" fillId="0" borderId="0"/>
    <xf numFmtId="0" fontId="7" fillId="0" borderId="0"/>
    <xf numFmtId="0" fontId="7" fillId="2" borderId="2" applyNumberFormat="0" applyFont="0" applyAlignment="0" applyProtection="0"/>
    <xf numFmtId="0" fontId="7" fillId="0" borderId="0"/>
    <xf numFmtId="43" fontId="7" fillId="0" borderId="0" applyFont="0" applyFill="0" applyBorder="0" applyAlignment="0" applyProtection="0"/>
    <xf numFmtId="0" fontId="7" fillId="47"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47"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37" borderId="0" applyNumberFormat="0" applyBorder="0" applyAlignment="0" applyProtection="0"/>
    <xf numFmtId="0" fontId="7" fillId="0" borderId="0"/>
    <xf numFmtId="188" fontId="7" fillId="0" borderId="0" applyFont="0" applyFill="0" applyBorder="0" applyAlignment="0" applyProtection="0"/>
    <xf numFmtId="0" fontId="7" fillId="44" borderId="0" applyNumberFormat="0" applyBorder="0" applyAlignment="0" applyProtection="0"/>
    <xf numFmtId="0" fontId="7" fillId="35" borderId="0" applyNumberFormat="0" applyBorder="0" applyAlignment="0" applyProtection="0"/>
    <xf numFmtId="179" fontId="7" fillId="0" borderId="0" applyFont="0" applyFill="0" applyBorder="0" applyAlignment="0" applyProtection="0"/>
    <xf numFmtId="0" fontId="7" fillId="0" borderId="0"/>
    <xf numFmtId="0" fontId="7" fillId="0" borderId="0"/>
    <xf numFmtId="186" fontId="7" fillId="0" borderId="0" applyFont="0" applyFill="0" applyBorder="0" applyAlignment="0" applyProtection="0"/>
    <xf numFmtId="179" fontId="7" fillId="0" borderId="0" applyFont="0" applyFill="0" applyBorder="0" applyAlignment="0" applyProtection="0"/>
    <xf numFmtId="0" fontId="7" fillId="50" borderId="0" applyNumberFormat="0" applyBorder="0" applyAlignment="0" applyProtection="0"/>
    <xf numFmtId="43" fontId="7" fillId="0" borderId="0" applyFont="0" applyFill="0" applyBorder="0" applyAlignment="0" applyProtection="0"/>
    <xf numFmtId="0" fontId="7" fillId="0" borderId="0"/>
    <xf numFmtId="188" fontId="7" fillId="0" borderId="0" applyFont="0" applyFill="0" applyBorder="0" applyAlignment="0" applyProtection="0"/>
    <xf numFmtId="0" fontId="7" fillId="0" borderId="0"/>
    <xf numFmtId="0" fontId="7" fillId="34" borderId="0" applyNumberFormat="0" applyBorder="0" applyAlignment="0" applyProtection="0"/>
    <xf numFmtId="0" fontId="7" fillId="0" borderId="0"/>
    <xf numFmtId="0" fontId="7" fillId="0" borderId="28"/>
    <xf numFmtId="0" fontId="7" fillId="0" borderId="0"/>
    <xf numFmtId="0" fontId="7" fillId="37" borderId="0" applyNumberFormat="0" applyBorder="0" applyAlignment="0" applyProtection="0"/>
    <xf numFmtId="186" fontId="7" fillId="0" borderId="0" applyFont="0" applyFill="0" applyBorder="0" applyAlignment="0" applyProtection="0"/>
    <xf numFmtId="0" fontId="7" fillId="0" borderId="0"/>
    <xf numFmtId="0" fontId="7" fillId="0" borderId="0"/>
    <xf numFmtId="179" fontId="7" fillId="0" borderId="0" applyFont="0" applyFill="0" applyBorder="0" applyAlignment="0" applyProtection="0"/>
    <xf numFmtId="0" fontId="7" fillId="0" borderId="0"/>
    <xf numFmtId="179" fontId="7" fillId="0" borderId="0" applyFont="0" applyFill="0" applyBorder="0" applyAlignment="0" applyProtection="0"/>
    <xf numFmtId="0" fontId="7" fillId="0" borderId="0"/>
    <xf numFmtId="0" fontId="7" fillId="0" borderId="0"/>
    <xf numFmtId="0" fontId="7" fillId="49" borderId="0" applyNumberFormat="0" applyBorder="0" applyAlignment="0" applyProtection="0"/>
    <xf numFmtId="0" fontId="7" fillId="0" borderId="0"/>
    <xf numFmtId="0" fontId="7" fillId="44" borderId="0" applyNumberFormat="0" applyBorder="0" applyAlignment="0" applyProtection="0"/>
    <xf numFmtId="0" fontId="7" fillId="0" borderId="0"/>
    <xf numFmtId="0" fontId="7" fillId="38" borderId="0" applyNumberFormat="0" applyBorder="0" applyAlignment="0" applyProtection="0"/>
    <xf numFmtId="179" fontId="7" fillId="0" borderId="0" applyFont="0" applyFill="0" applyBorder="0" applyAlignment="0" applyProtection="0"/>
    <xf numFmtId="0" fontId="7" fillId="46" borderId="0" applyNumberFormat="0" applyBorder="0" applyAlignment="0" applyProtection="0"/>
    <xf numFmtId="0" fontId="7" fillId="2" borderId="2" applyNumberFormat="0" applyFont="0" applyAlignment="0" applyProtection="0"/>
    <xf numFmtId="0" fontId="7" fillId="0" borderId="0"/>
    <xf numFmtId="0" fontId="7" fillId="0" borderId="0"/>
    <xf numFmtId="0" fontId="7" fillId="0" borderId="0"/>
    <xf numFmtId="0" fontId="7" fillId="40" borderId="0" applyNumberFormat="0" applyBorder="0" applyAlignment="0" applyProtection="0"/>
    <xf numFmtId="9" fontId="7" fillId="0" borderId="0" applyFont="0" applyFill="0" applyBorder="0" applyAlignment="0" applyProtection="0"/>
    <xf numFmtId="181"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28"/>
    <xf numFmtId="0" fontId="7" fillId="0" borderId="0"/>
    <xf numFmtId="0" fontId="7" fillId="0" borderId="0"/>
    <xf numFmtId="0" fontId="7" fillId="0" borderId="0"/>
    <xf numFmtId="0" fontId="7" fillId="2" borderId="2" applyNumberFormat="0" applyFont="0" applyAlignment="0" applyProtection="0"/>
    <xf numFmtId="0" fontId="7" fillId="0" borderId="0"/>
    <xf numFmtId="0" fontId="7" fillId="41" borderId="0" applyNumberFormat="0" applyBorder="0" applyAlignment="0" applyProtection="0"/>
    <xf numFmtId="0" fontId="7" fillId="2" borderId="2" applyNumberFormat="0" applyFont="0" applyAlignment="0" applyProtection="0"/>
    <xf numFmtId="0" fontId="7" fillId="2" borderId="2" applyNumberFormat="0" applyFont="0" applyAlignment="0" applyProtection="0"/>
    <xf numFmtId="0" fontId="7" fillId="0" borderId="0"/>
    <xf numFmtId="0" fontId="7" fillId="0" borderId="0"/>
    <xf numFmtId="0" fontId="7" fillId="0" borderId="0"/>
    <xf numFmtId="0" fontId="7" fillId="0" borderId="0"/>
    <xf numFmtId="179" fontId="7" fillId="0" borderId="0" applyFont="0" applyFill="0" applyBorder="0" applyAlignment="0" applyProtection="0"/>
    <xf numFmtId="43" fontId="7" fillId="0" borderId="0" applyFont="0" applyFill="0" applyBorder="0" applyAlignment="0" applyProtection="0"/>
    <xf numFmtId="188"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62" borderId="0" applyNumberFormat="0" applyBorder="0" applyAlignment="0" applyProtection="0"/>
    <xf numFmtId="0" fontId="7" fillId="63" borderId="0" applyNumberFormat="0" applyBorder="0" applyAlignment="0" applyProtection="0"/>
    <xf numFmtId="0" fontId="7" fillId="66" borderId="0" applyNumberFormat="0" applyBorder="0" applyAlignment="0" applyProtection="0"/>
    <xf numFmtId="0" fontId="7" fillId="67" borderId="0" applyNumberFormat="0" applyBorder="0" applyAlignment="0" applyProtection="0"/>
    <xf numFmtId="0" fontId="7" fillId="70" borderId="0" applyNumberFormat="0" applyBorder="0" applyAlignment="0" applyProtection="0"/>
    <xf numFmtId="0" fontId="7" fillId="71" borderId="0" applyNumberFormat="0" applyBorder="0" applyAlignment="0" applyProtection="0"/>
    <xf numFmtId="0" fontId="7" fillId="74" borderId="0" applyNumberFormat="0" applyBorder="0" applyAlignment="0" applyProtection="0"/>
    <xf numFmtId="0" fontId="7" fillId="75" borderId="0" applyNumberFormat="0" applyBorder="0" applyAlignment="0" applyProtection="0"/>
    <xf numFmtId="0" fontId="7" fillId="78" borderId="0" applyNumberFormat="0" applyBorder="0" applyAlignment="0" applyProtection="0"/>
    <xf numFmtId="0" fontId="7" fillId="79"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2" borderId="2"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188"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181" fontId="7" fillId="0" borderId="0" applyFont="0" applyFill="0" applyBorder="0" applyAlignment="0" applyProtection="0"/>
    <xf numFmtId="186"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181" fontId="7" fillId="0" borderId="0" applyFont="0" applyFill="0" applyBorder="0" applyAlignment="0" applyProtection="0"/>
    <xf numFmtId="186"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62" borderId="0" applyNumberFormat="0" applyBorder="0" applyAlignment="0" applyProtection="0"/>
    <xf numFmtId="0" fontId="7" fillId="63" borderId="0" applyNumberFormat="0" applyBorder="0" applyAlignment="0" applyProtection="0"/>
    <xf numFmtId="0" fontId="7" fillId="66" borderId="0" applyNumberFormat="0" applyBorder="0" applyAlignment="0" applyProtection="0"/>
    <xf numFmtId="0" fontId="7" fillId="67" borderId="0" applyNumberFormat="0" applyBorder="0" applyAlignment="0" applyProtection="0"/>
    <xf numFmtId="0" fontId="7" fillId="70" borderId="0" applyNumberFormat="0" applyBorder="0" applyAlignment="0" applyProtection="0"/>
    <xf numFmtId="0" fontId="7" fillId="71" borderId="0" applyNumberFormat="0" applyBorder="0" applyAlignment="0" applyProtection="0"/>
    <xf numFmtId="0" fontId="7" fillId="74" borderId="0" applyNumberFormat="0" applyBorder="0" applyAlignment="0" applyProtection="0"/>
    <xf numFmtId="0" fontId="7" fillId="75" borderId="0" applyNumberFormat="0" applyBorder="0" applyAlignment="0" applyProtection="0"/>
    <xf numFmtId="0" fontId="7" fillId="78" borderId="0" applyNumberFormat="0" applyBorder="0" applyAlignment="0" applyProtection="0"/>
    <xf numFmtId="0" fontId="7" fillId="79"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181" fontId="7" fillId="0" borderId="0" applyFont="0" applyFill="0" applyBorder="0" applyAlignment="0" applyProtection="0"/>
    <xf numFmtId="186"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181" fontId="7" fillId="0" borderId="0" applyFont="0" applyFill="0" applyBorder="0" applyAlignment="0" applyProtection="0"/>
    <xf numFmtId="186"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181" fontId="7" fillId="0" borderId="0" applyFont="0" applyFill="0" applyBorder="0" applyAlignment="0" applyProtection="0"/>
    <xf numFmtId="186"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62" borderId="0" applyNumberFormat="0" applyBorder="0" applyAlignment="0" applyProtection="0"/>
    <xf numFmtId="0" fontId="7" fillId="66" borderId="0" applyNumberFormat="0" applyBorder="0" applyAlignment="0" applyProtection="0"/>
    <xf numFmtId="0" fontId="7" fillId="70" borderId="0" applyNumberFormat="0" applyBorder="0" applyAlignment="0" applyProtection="0"/>
    <xf numFmtId="0" fontId="7" fillId="74" borderId="0" applyNumberFormat="0" applyBorder="0" applyAlignment="0" applyProtection="0"/>
    <xf numFmtId="0" fontId="7" fillId="78" borderId="0" applyNumberFormat="0" applyBorder="0" applyAlignment="0" applyProtection="0"/>
    <xf numFmtId="0" fontId="7" fillId="82" borderId="0" applyNumberFormat="0" applyBorder="0" applyAlignment="0" applyProtection="0"/>
    <xf numFmtId="0" fontId="7" fillId="63" borderId="0" applyNumberFormat="0" applyBorder="0" applyAlignment="0" applyProtection="0"/>
    <xf numFmtId="0" fontId="7" fillId="67" borderId="0" applyNumberFormat="0" applyBorder="0" applyAlignment="0" applyProtection="0"/>
    <xf numFmtId="0" fontId="7" fillId="71" borderId="0" applyNumberFormat="0" applyBorder="0" applyAlignment="0" applyProtection="0"/>
    <xf numFmtId="0" fontId="7" fillId="75" borderId="0" applyNumberFormat="0" applyBorder="0" applyAlignment="0" applyProtection="0"/>
    <xf numFmtId="0" fontId="7" fillId="79" borderId="0" applyNumberFormat="0" applyBorder="0" applyAlignment="0" applyProtection="0"/>
    <xf numFmtId="0" fontId="7" fillId="83" borderId="0" applyNumberFormat="0" applyBorder="0" applyAlignment="0" applyProtection="0"/>
    <xf numFmtId="0" fontId="7" fillId="2" borderId="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62" borderId="0" applyNumberFormat="0" applyBorder="0" applyAlignment="0" applyProtection="0"/>
    <xf numFmtId="0" fontId="7" fillId="63" borderId="0" applyNumberFormat="0" applyBorder="0" applyAlignment="0" applyProtection="0"/>
    <xf numFmtId="0" fontId="7" fillId="66" borderId="0" applyNumberFormat="0" applyBorder="0" applyAlignment="0" applyProtection="0"/>
    <xf numFmtId="0" fontId="7" fillId="67" borderId="0" applyNumberFormat="0" applyBorder="0" applyAlignment="0" applyProtection="0"/>
    <xf numFmtId="0" fontId="7" fillId="70" borderId="0" applyNumberFormat="0" applyBorder="0" applyAlignment="0" applyProtection="0"/>
    <xf numFmtId="0" fontId="7" fillId="71" borderId="0" applyNumberFormat="0" applyBorder="0" applyAlignment="0" applyProtection="0"/>
    <xf numFmtId="0" fontId="7" fillId="74" borderId="0" applyNumberFormat="0" applyBorder="0" applyAlignment="0" applyProtection="0"/>
    <xf numFmtId="0" fontId="7" fillId="75" borderId="0" applyNumberFormat="0" applyBorder="0" applyAlignment="0" applyProtection="0"/>
    <xf numFmtId="0" fontId="7" fillId="78" borderId="0" applyNumberFormat="0" applyBorder="0" applyAlignment="0" applyProtection="0"/>
    <xf numFmtId="0" fontId="7" fillId="79"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186"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181" fontId="7" fillId="0" borderId="0" applyFont="0" applyFill="0" applyBorder="0" applyAlignment="0" applyProtection="0"/>
    <xf numFmtId="186"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181" fontId="7" fillId="0" borderId="0" applyFont="0" applyFill="0" applyBorder="0" applyAlignment="0" applyProtection="0"/>
    <xf numFmtId="186"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181" fontId="7" fillId="0" borderId="0" applyFont="0" applyFill="0" applyBorder="0" applyAlignment="0" applyProtection="0"/>
    <xf numFmtId="186"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62" borderId="0" applyNumberFormat="0" applyBorder="0" applyAlignment="0" applyProtection="0"/>
    <xf numFmtId="0" fontId="7" fillId="63" borderId="0" applyNumberFormat="0" applyBorder="0" applyAlignment="0" applyProtection="0"/>
    <xf numFmtId="0" fontId="7" fillId="66" borderId="0" applyNumberFormat="0" applyBorder="0" applyAlignment="0" applyProtection="0"/>
    <xf numFmtId="0" fontId="7" fillId="67" borderId="0" applyNumberFormat="0" applyBorder="0" applyAlignment="0" applyProtection="0"/>
    <xf numFmtId="0" fontId="7" fillId="70" borderId="0" applyNumberFormat="0" applyBorder="0" applyAlignment="0" applyProtection="0"/>
    <xf numFmtId="0" fontId="7" fillId="71" borderId="0" applyNumberFormat="0" applyBorder="0" applyAlignment="0" applyProtection="0"/>
    <xf numFmtId="0" fontId="7" fillId="74" borderId="0" applyNumberFormat="0" applyBorder="0" applyAlignment="0" applyProtection="0"/>
    <xf numFmtId="0" fontId="7" fillId="75" borderId="0" applyNumberFormat="0" applyBorder="0" applyAlignment="0" applyProtection="0"/>
    <xf numFmtId="0" fontId="7" fillId="78" borderId="0" applyNumberFormat="0" applyBorder="0" applyAlignment="0" applyProtection="0"/>
    <xf numFmtId="0" fontId="7" fillId="79"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3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181" fontId="7" fillId="0" borderId="0" applyFont="0" applyFill="0" applyBorder="0" applyAlignment="0" applyProtection="0"/>
    <xf numFmtId="181"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62" borderId="0" applyNumberFormat="0" applyBorder="0" applyAlignment="0" applyProtection="0"/>
    <xf numFmtId="0" fontId="7" fillId="63" borderId="0" applyNumberFormat="0" applyBorder="0" applyAlignment="0" applyProtection="0"/>
    <xf numFmtId="0" fontId="7" fillId="66" borderId="0" applyNumberFormat="0" applyBorder="0" applyAlignment="0" applyProtection="0"/>
    <xf numFmtId="0" fontId="7" fillId="67" borderId="0" applyNumberFormat="0" applyBorder="0" applyAlignment="0" applyProtection="0"/>
    <xf numFmtId="0" fontId="7" fillId="70" borderId="0" applyNumberFormat="0" applyBorder="0" applyAlignment="0" applyProtection="0"/>
    <xf numFmtId="0" fontId="7" fillId="71" borderId="0" applyNumberFormat="0" applyBorder="0" applyAlignment="0" applyProtection="0"/>
    <xf numFmtId="0" fontId="7" fillId="74" borderId="0" applyNumberFormat="0" applyBorder="0" applyAlignment="0" applyProtection="0"/>
    <xf numFmtId="0" fontId="7" fillId="75" borderId="0" applyNumberFormat="0" applyBorder="0" applyAlignment="0" applyProtection="0"/>
    <xf numFmtId="0" fontId="7" fillId="78" borderId="0" applyNumberFormat="0" applyBorder="0" applyAlignment="0" applyProtection="0"/>
    <xf numFmtId="0" fontId="7" fillId="79"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181" fontId="7" fillId="0" borderId="0" applyFont="0" applyFill="0" applyBorder="0" applyAlignment="0" applyProtection="0"/>
    <xf numFmtId="186"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181" fontId="7" fillId="0" borderId="0" applyFont="0" applyFill="0" applyBorder="0" applyAlignment="0" applyProtection="0"/>
    <xf numFmtId="186"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181" fontId="7" fillId="0" borderId="0" applyFont="0" applyFill="0" applyBorder="0" applyAlignment="0" applyProtection="0"/>
    <xf numFmtId="186"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62" borderId="0" applyNumberFormat="0" applyBorder="0" applyAlignment="0" applyProtection="0"/>
    <xf numFmtId="0" fontId="7" fillId="66" borderId="0" applyNumberFormat="0" applyBorder="0" applyAlignment="0" applyProtection="0"/>
    <xf numFmtId="0" fontId="7" fillId="70" borderId="0" applyNumberFormat="0" applyBorder="0" applyAlignment="0" applyProtection="0"/>
    <xf numFmtId="0" fontId="7" fillId="74" borderId="0" applyNumberFormat="0" applyBorder="0" applyAlignment="0" applyProtection="0"/>
    <xf numFmtId="0" fontId="7" fillId="78" borderId="0" applyNumberFormat="0" applyBorder="0" applyAlignment="0" applyProtection="0"/>
    <xf numFmtId="0" fontId="7" fillId="82" borderId="0" applyNumberFormat="0" applyBorder="0" applyAlignment="0" applyProtection="0"/>
    <xf numFmtId="0" fontId="7" fillId="63" borderId="0" applyNumberFormat="0" applyBorder="0" applyAlignment="0" applyProtection="0"/>
    <xf numFmtId="0" fontId="7" fillId="67" borderId="0" applyNumberFormat="0" applyBorder="0" applyAlignment="0" applyProtection="0"/>
    <xf numFmtId="0" fontId="7" fillId="71" borderId="0" applyNumberFormat="0" applyBorder="0" applyAlignment="0" applyProtection="0"/>
    <xf numFmtId="0" fontId="7" fillId="75" borderId="0" applyNumberFormat="0" applyBorder="0" applyAlignment="0" applyProtection="0"/>
    <xf numFmtId="0" fontId="7" fillId="79" borderId="0" applyNumberFormat="0" applyBorder="0" applyAlignment="0" applyProtection="0"/>
    <xf numFmtId="0" fontId="7" fillId="83"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181" fontId="7" fillId="0" borderId="0" applyFont="0" applyFill="0" applyBorder="0" applyAlignment="0" applyProtection="0"/>
    <xf numFmtId="186"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181" fontId="7" fillId="0" borderId="0" applyFont="0" applyFill="0" applyBorder="0" applyAlignment="0" applyProtection="0"/>
    <xf numFmtId="186"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62" borderId="0" applyNumberFormat="0" applyBorder="0" applyAlignment="0" applyProtection="0"/>
    <xf numFmtId="0" fontId="7" fillId="63" borderId="0" applyNumberFormat="0" applyBorder="0" applyAlignment="0" applyProtection="0"/>
    <xf numFmtId="0" fontId="7" fillId="66" borderId="0" applyNumberFormat="0" applyBorder="0" applyAlignment="0" applyProtection="0"/>
    <xf numFmtId="0" fontId="7" fillId="67" borderId="0" applyNumberFormat="0" applyBorder="0" applyAlignment="0" applyProtection="0"/>
    <xf numFmtId="0" fontId="7" fillId="70" borderId="0" applyNumberFormat="0" applyBorder="0" applyAlignment="0" applyProtection="0"/>
    <xf numFmtId="0" fontId="7" fillId="71" borderId="0" applyNumberFormat="0" applyBorder="0" applyAlignment="0" applyProtection="0"/>
    <xf numFmtId="0" fontId="7" fillId="74" borderId="0" applyNumberFormat="0" applyBorder="0" applyAlignment="0" applyProtection="0"/>
    <xf numFmtId="0" fontId="7" fillId="75" borderId="0" applyNumberFormat="0" applyBorder="0" applyAlignment="0" applyProtection="0"/>
    <xf numFmtId="0" fontId="7" fillId="78" borderId="0" applyNumberFormat="0" applyBorder="0" applyAlignment="0" applyProtection="0"/>
    <xf numFmtId="0" fontId="7" fillId="79"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3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181" fontId="7" fillId="0" borderId="0" applyFont="0" applyFill="0" applyBorder="0" applyAlignment="0" applyProtection="0"/>
    <xf numFmtId="181"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62" borderId="0" applyNumberFormat="0" applyBorder="0" applyAlignment="0" applyProtection="0"/>
    <xf numFmtId="0" fontId="7" fillId="63" borderId="0" applyNumberFormat="0" applyBorder="0" applyAlignment="0" applyProtection="0"/>
    <xf numFmtId="0" fontId="7" fillId="66" borderId="0" applyNumberFormat="0" applyBorder="0" applyAlignment="0" applyProtection="0"/>
    <xf numFmtId="0" fontId="7" fillId="67" borderId="0" applyNumberFormat="0" applyBorder="0" applyAlignment="0" applyProtection="0"/>
    <xf numFmtId="0" fontId="7" fillId="70" borderId="0" applyNumberFormat="0" applyBorder="0" applyAlignment="0" applyProtection="0"/>
    <xf numFmtId="0" fontId="7" fillId="71" borderId="0" applyNumberFormat="0" applyBorder="0" applyAlignment="0" applyProtection="0"/>
    <xf numFmtId="0" fontId="7" fillId="74" borderId="0" applyNumberFormat="0" applyBorder="0" applyAlignment="0" applyProtection="0"/>
    <xf numFmtId="0" fontId="7" fillId="75" borderId="0" applyNumberFormat="0" applyBorder="0" applyAlignment="0" applyProtection="0"/>
    <xf numFmtId="0" fontId="7" fillId="78" borderId="0" applyNumberFormat="0" applyBorder="0" applyAlignment="0" applyProtection="0"/>
    <xf numFmtId="0" fontId="7" fillId="79"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181" fontId="7" fillId="0" borderId="0" applyFont="0" applyFill="0" applyBorder="0" applyAlignment="0" applyProtection="0"/>
    <xf numFmtId="186"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181" fontId="7" fillId="0" borderId="0" applyFont="0" applyFill="0" applyBorder="0" applyAlignment="0" applyProtection="0"/>
    <xf numFmtId="186"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181" fontId="7" fillId="0" borderId="0" applyFont="0" applyFill="0" applyBorder="0" applyAlignment="0" applyProtection="0"/>
    <xf numFmtId="186" fontId="7" fillId="0" borderId="0" applyFont="0" applyFill="0" applyBorder="0" applyAlignment="0" applyProtection="0"/>
    <xf numFmtId="179" fontId="7" fillId="0" borderId="0" applyFont="0" applyFill="0" applyBorder="0" applyAlignment="0" applyProtection="0"/>
    <xf numFmtId="188"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2" borderId="2" applyNumberFormat="0" applyFont="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0" fillId="0" borderId="0"/>
    <xf numFmtId="0" fontId="120" fillId="0" borderId="0"/>
    <xf numFmtId="0" fontId="120" fillId="0" borderId="0"/>
    <xf numFmtId="0" fontId="120" fillId="0" borderId="0"/>
    <xf numFmtId="0" fontId="120" fillId="0" borderId="0"/>
    <xf numFmtId="0" fontId="120"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34" borderId="0" applyNumberFormat="0" applyBorder="0" applyAlignment="0" applyProtection="0"/>
    <xf numFmtId="0" fontId="6" fillId="35" borderId="0" applyNumberFormat="0" applyBorder="0" applyAlignment="0" applyProtection="0"/>
    <xf numFmtId="9" fontId="18" fillId="0" borderId="0" applyFont="0" applyFill="0" applyBorder="0" applyAlignment="0" applyProtection="0"/>
    <xf numFmtId="0" fontId="18" fillId="0" borderId="0"/>
    <xf numFmtId="0" fontId="6" fillId="37" borderId="0" applyNumberFormat="0" applyBorder="0" applyAlignment="0" applyProtection="0"/>
    <xf numFmtId="0" fontId="6" fillId="38"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186" fontId="6" fillId="0" borderId="0" applyFont="0" applyFill="0" applyBorder="0" applyAlignment="0" applyProtection="0"/>
    <xf numFmtId="179" fontId="6" fillId="0" borderId="0" applyFont="0" applyFill="0" applyBorder="0" applyAlignment="0" applyProtection="0"/>
    <xf numFmtId="188"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9" fontId="18"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18"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181" fontId="6" fillId="0" borderId="0" applyFont="0" applyFill="0" applyBorder="0" applyAlignment="0" applyProtection="0"/>
    <xf numFmtId="186" fontId="6" fillId="0" borderId="0" applyFont="0" applyFill="0" applyBorder="0" applyAlignment="0" applyProtection="0"/>
    <xf numFmtId="179" fontId="6" fillId="0" borderId="0" applyFont="0" applyFill="0" applyBorder="0" applyAlignment="0" applyProtection="0"/>
    <xf numFmtId="188"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62" borderId="0" applyNumberFormat="0" applyBorder="0" applyAlignment="0" applyProtection="0"/>
    <xf numFmtId="0" fontId="6" fillId="63" borderId="0" applyNumberFormat="0" applyBorder="0" applyAlignment="0" applyProtection="0"/>
    <xf numFmtId="0" fontId="6" fillId="66" borderId="0" applyNumberFormat="0" applyBorder="0" applyAlignment="0" applyProtection="0"/>
    <xf numFmtId="0" fontId="6" fillId="67" borderId="0" applyNumberFormat="0" applyBorder="0" applyAlignment="0" applyProtection="0"/>
    <xf numFmtId="0" fontId="6" fillId="70" borderId="0" applyNumberFormat="0" applyBorder="0" applyAlignment="0" applyProtection="0"/>
    <xf numFmtId="0" fontId="6" fillId="71" borderId="0" applyNumberFormat="0" applyBorder="0" applyAlignment="0" applyProtection="0"/>
    <xf numFmtId="0" fontId="6" fillId="74" borderId="0" applyNumberFormat="0" applyBorder="0" applyAlignment="0" applyProtection="0"/>
    <xf numFmtId="0" fontId="6" fillId="75"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9" fontId="18" fillId="0" borderId="0" applyFont="0" applyFill="0" applyBorder="0" applyAlignment="0" applyProtection="0"/>
    <xf numFmtId="0" fontId="6" fillId="82" borderId="0" applyNumberFormat="0" applyBorder="0" applyAlignment="0" applyProtection="0"/>
    <xf numFmtId="0" fontId="6" fillId="83" borderId="0" applyNumberFormat="0" applyBorder="0" applyAlignment="0" applyProtection="0"/>
    <xf numFmtId="43" fontId="6" fillId="0" borderId="0" applyFont="0" applyFill="0" applyBorder="0" applyAlignment="0" applyProtection="0"/>
    <xf numFmtId="9" fontId="18" fillId="0" borderId="0" applyFont="0" applyFill="0" applyBorder="0" applyAlignment="0" applyProtection="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18" fillId="0" borderId="0"/>
    <xf numFmtId="181" fontId="6" fillId="0" borderId="0" applyFont="0" applyFill="0" applyBorder="0" applyAlignment="0" applyProtection="0"/>
    <xf numFmtId="186" fontId="6" fillId="0" borderId="0" applyFont="0" applyFill="0" applyBorder="0" applyAlignment="0" applyProtection="0"/>
    <xf numFmtId="179" fontId="6" fillId="0" borderId="0" applyFont="0" applyFill="0" applyBorder="0" applyAlignment="0" applyProtection="0"/>
    <xf numFmtId="188"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9" fontId="18"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181" fontId="6" fillId="0" borderId="0" applyFont="0" applyFill="0" applyBorder="0" applyAlignment="0" applyProtection="0"/>
    <xf numFmtId="186" fontId="6" fillId="0" borderId="0" applyFont="0" applyFill="0" applyBorder="0" applyAlignment="0" applyProtection="0"/>
    <xf numFmtId="179" fontId="6" fillId="0" borderId="0" applyFont="0" applyFill="0" applyBorder="0" applyAlignment="0" applyProtection="0"/>
    <xf numFmtId="188"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62" borderId="0" applyNumberFormat="0" applyBorder="0" applyAlignment="0" applyProtection="0"/>
    <xf numFmtId="0" fontId="6" fillId="63" borderId="0" applyNumberFormat="0" applyBorder="0" applyAlignment="0" applyProtection="0"/>
    <xf numFmtId="0" fontId="6" fillId="66" borderId="0" applyNumberFormat="0" applyBorder="0" applyAlignment="0" applyProtection="0"/>
    <xf numFmtId="0" fontId="6" fillId="67" borderId="0" applyNumberFormat="0" applyBorder="0" applyAlignment="0" applyProtection="0"/>
    <xf numFmtId="0" fontId="6" fillId="70" borderId="0" applyNumberFormat="0" applyBorder="0" applyAlignment="0" applyProtection="0"/>
    <xf numFmtId="0" fontId="6" fillId="71" borderId="0" applyNumberFormat="0" applyBorder="0" applyAlignment="0" applyProtection="0"/>
    <xf numFmtId="0" fontId="6" fillId="74" borderId="0" applyNumberFormat="0" applyBorder="0" applyAlignment="0" applyProtection="0"/>
    <xf numFmtId="0" fontId="6" fillId="75"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0" fontId="6" fillId="0" borderId="0"/>
    <xf numFmtId="0" fontId="6" fillId="34"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181" fontId="6" fillId="0" borderId="0" applyFont="0" applyFill="0" applyBorder="0" applyAlignment="0" applyProtection="0"/>
    <xf numFmtId="181"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62" borderId="0" applyNumberFormat="0" applyBorder="0" applyAlignment="0" applyProtection="0"/>
    <xf numFmtId="0" fontId="6" fillId="63" borderId="0" applyNumberFormat="0" applyBorder="0" applyAlignment="0" applyProtection="0"/>
    <xf numFmtId="0" fontId="6" fillId="66" borderId="0" applyNumberFormat="0" applyBorder="0" applyAlignment="0" applyProtection="0"/>
    <xf numFmtId="0" fontId="6" fillId="67" borderId="0" applyNumberFormat="0" applyBorder="0" applyAlignment="0" applyProtection="0"/>
    <xf numFmtId="0" fontId="6" fillId="70" borderId="0" applyNumberFormat="0" applyBorder="0" applyAlignment="0" applyProtection="0"/>
    <xf numFmtId="0" fontId="6" fillId="71" borderId="0" applyNumberFormat="0" applyBorder="0" applyAlignment="0" applyProtection="0"/>
    <xf numFmtId="0" fontId="6" fillId="74" borderId="0" applyNumberFormat="0" applyBorder="0" applyAlignment="0" applyProtection="0"/>
    <xf numFmtId="0" fontId="6" fillId="75"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0" fontId="6" fillId="0" borderId="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181" fontId="6" fillId="0" borderId="0" applyFont="0" applyFill="0" applyBorder="0" applyAlignment="0" applyProtection="0"/>
    <xf numFmtId="186" fontId="6" fillId="0" borderId="0" applyFont="0" applyFill="0" applyBorder="0" applyAlignment="0" applyProtection="0"/>
    <xf numFmtId="179" fontId="6" fillId="0" borderId="0" applyFont="0" applyFill="0" applyBorder="0" applyAlignment="0" applyProtection="0"/>
    <xf numFmtId="188"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181" fontId="6" fillId="0" borderId="0" applyFont="0" applyFill="0" applyBorder="0" applyAlignment="0" applyProtection="0"/>
    <xf numFmtId="186" fontId="6" fillId="0" borderId="0" applyFont="0" applyFill="0" applyBorder="0" applyAlignment="0" applyProtection="0"/>
    <xf numFmtId="179" fontId="6" fillId="0" borderId="0" applyFont="0" applyFill="0" applyBorder="0" applyAlignment="0" applyProtection="0"/>
    <xf numFmtId="188"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181" fontId="6" fillId="0" borderId="0" applyFont="0" applyFill="0" applyBorder="0" applyAlignment="0" applyProtection="0"/>
    <xf numFmtId="186" fontId="6" fillId="0" borderId="0" applyFont="0" applyFill="0" applyBorder="0" applyAlignment="0" applyProtection="0"/>
    <xf numFmtId="179" fontId="6" fillId="0" borderId="0" applyFont="0" applyFill="0" applyBorder="0" applyAlignment="0" applyProtection="0"/>
    <xf numFmtId="188"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2" borderId="2" applyNumberFormat="0" applyFont="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18" fillId="0" borderId="0" applyFont="0" applyFill="0" applyBorder="0" applyAlignment="0" applyProtection="0"/>
    <xf numFmtId="0" fontId="6" fillId="0" borderId="0"/>
    <xf numFmtId="0" fontId="18" fillId="0" borderId="0"/>
    <xf numFmtId="9" fontId="18" fillId="0" borderId="0" applyFont="0" applyFill="0" applyBorder="0" applyAlignment="0" applyProtection="0"/>
    <xf numFmtId="0" fontId="5" fillId="0" borderId="0"/>
    <xf numFmtId="0" fontId="5" fillId="2" borderId="2" applyNumberFormat="0" applyFont="0" applyAlignment="0" applyProtection="0"/>
    <xf numFmtId="0" fontId="5" fillId="62" borderId="0" applyNumberFormat="0" applyBorder="0" applyAlignment="0" applyProtection="0"/>
    <xf numFmtId="0" fontId="5" fillId="63"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82" borderId="0" applyNumberFormat="0" applyBorder="0" applyAlignment="0" applyProtection="0"/>
    <xf numFmtId="0" fontId="5" fillId="83" borderId="0" applyNumberFormat="0" applyBorder="0" applyAlignment="0" applyProtection="0"/>
    <xf numFmtId="0" fontId="155" fillId="0" borderId="0"/>
    <xf numFmtId="43" fontId="5" fillId="0" borderId="0" applyFont="0" applyFill="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0" fontId="5" fillId="0" borderId="0"/>
    <xf numFmtId="0" fontId="5" fillId="0" borderId="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62" borderId="0" applyNumberFormat="0" applyBorder="0" applyAlignment="0" applyProtection="0"/>
    <xf numFmtId="0" fontId="5" fillId="66" borderId="0" applyNumberFormat="0" applyBorder="0" applyAlignment="0" applyProtection="0"/>
    <xf numFmtId="0" fontId="5" fillId="70" borderId="0" applyNumberFormat="0" applyBorder="0" applyAlignment="0" applyProtection="0"/>
    <xf numFmtId="0" fontId="5" fillId="74" borderId="0" applyNumberFormat="0" applyBorder="0" applyAlignment="0" applyProtection="0"/>
    <xf numFmtId="0" fontId="5" fillId="78" borderId="0" applyNumberFormat="0" applyBorder="0" applyAlignment="0" applyProtection="0"/>
    <xf numFmtId="0" fontId="5" fillId="82" borderId="0" applyNumberFormat="0" applyBorder="0" applyAlignment="0" applyProtection="0"/>
    <xf numFmtId="0" fontId="5" fillId="63" borderId="0" applyNumberFormat="0" applyBorder="0" applyAlignment="0" applyProtection="0"/>
    <xf numFmtId="0" fontId="5" fillId="67" borderId="0" applyNumberFormat="0" applyBorder="0" applyAlignment="0" applyProtection="0"/>
    <xf numFmtId="0" fontId="5" fillId="71" borderId="0" applyNumberFormat="0" applyBorder="0" applyAlignment="0" applyProtection="0"/>
    <xf numFmtId="0" fontId="5" fillId="75" borderId="0" applyNumberFormat="0" applyBorder="0" applyAlignment="0" applyProtection="0"/>
    <xf numFmtId="0" fontId="5" fillId="79" borderId="0" applyNumberFormat="0" applyBorder="0" applyAlignment="0" applyProtection="0"/>
    <xf numFmtId="0" fontId="5" fillId="83" borderId="0" applyNumberFormat="0" applyBorder="0" applyAlignment="0" applyProtection="0"/>
    <xf numFmtId="0" fontId="5" fillId="2" borderId="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18" fillId="0" borderId="0" applyFont="0" applyFill="0" applyBorder="0" applyAlignment="0" applyProtection="0"/>
    <xf numFmtId="0" fontId="5" fillId="0" borderId="0"/>
    <xf numFmtId="0" fontId="5" fillId="62" borderId="0" applyNumberFormat="0" applyBorder="0" applyAlignment="0" applyProtection="0"/>
    <xf numFmtId="0" fontId="5" fillId="66" borderId="0" applyNumberFormat="0" applyBorder="0" applyAlignment="0" applyProtection="0"/>
    <xf numFmtId="0" fontId="5" fillId="70" borderId="0" applyNumberFormat="0" applyBorder="0" applyAlignment="0" applyProtection="0"/>
    <xf numFmtId="0" fontId="5" fillId="74" borderId="0" applyNumberFormat="0" applyBorder="0" applyAlignment="0" applyProtection="0"/>
    <xf numFmtId="0" fontId="5" fillId="78" borderId="0" applyNumberFormat="0" applyBorder="0" applyAlignment="0" applyProtection="0"/>
    <xf numFmtId="0" fontId="5" fillId="82" borderId="0" applyNumberFormat="0" applyBorder="0" applyAlignment="0" applyProtection="0"/>
    <xf numFmtId="43" fontId="5" fillId="0" borderId="0" applyFont="0" applyFill="0" applyBorder="0" applyAlignment="0" applyProtection="0"/>
    <xf numFmtId="0" fontId="155" fillId="0" borderId="0"/>
    <xf numFmtId="0" fontId="5" fillId="0" borderId="0"/>
    <xf numFmtId="0" fontId="5" fillId="0" borderId="0"/>
    <xf numFmtId="0" fontId="5" fillId="63" borderId="0" applyNumberFormat="0" applyBorder="0" applyAlignment="0" applyProtection="0"/>
    <xf numFmtId="0" fontId="5" fillId="67" borderId="0" applyNumberFormat="0" applyBorder="0" applyAlignment="0" applyProtection="0"/>
    <xf numFmtId="0" fontId="5" fillId="71" borderId="0" applyNumberFormat="0" applyBorder="0" applyAlignment="0" applyProtection="0"/>
    <xf numFmtId="0" fontId="5" fillId="75" borderId="0" applyNumberFormat="0" applyBorder="0" applyAlignment="0" applyProtection="0"/>
    <xf numFmtId="0" fontId="5" fillId="79" borderId="0" applyNumberFormat="0" applyBorder="0" applyAlignment="0" applyProtection="0"/>
    <xf numFmtId="0" fontId="5" fillId="83" borderId="0" applyNumberFormat="0" applyBorder="0" applyAlignment="0" applyProtection="0"/>
    <xf numFmtId="0" fontId="5" fillId="0" borderId="0"/>
    <xf numFmtId="43" fontId="5" fillId="0" borderId="0" applyFont="0" applyFill="0" applyBorder="0" applyAlignment="0" applyProtection="0"/>
    <xf numFmtId="0" fontId="5" fillId="0" borderId="0"/>
    <xf numFmtId="240" fontId="5" fillId="0" borderId="0" applyFont="0" applyFill="0" applyBorder="0" applyAlignment="0" applyProtection="0"/>
    <xf numFmtId="190" fontId="5" fillId="0" borderId="0" applyFont="0" applyFill="0" applyBorder="0" applyAlignment="0" applyProtection="0"/>
    <xf numFmtId="190" fontId="5" fillId="0" borderId="0" applyFont="0" applyFill="0" applyBorder="0" applyAlignment="0" applyProtection="0"/>
    <xf numFmtId="190" fontId="5" fillId="0" borderId="0" applyFont="0" applyFill="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43" fontId="5" fillId="0" borderId="0" applyFont="0" applyFill="0" applyBorder="0" applyAlignment="0" applyProtection="0"/>
    <xf numFmtId="0" fontId="5" fillId="0" borderId="0"/>
    <xf numFmtId="0" fontId="53" fillId="0" borderId="0" applyNumberFormat="0" applyFill="0" applyBorder="0" applyAlignment="0" applyProtection="0">
      <alignment vertical="top"/>
      <protection locked="0"/>
    </xf>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88" fontId="5" fillId="0" borderId="0" applyFont="0" applyFill="0" applyBorder="0" applyAlignment="0" applyProtection="0"/>
    <xf numFmtId="188" fontId="5" fillId="0" borderId="0" applyFont="0" applyFill="0" applyBorder="0" applyAlignment="0" applyProtection="0"/>
    <xf numFmtId="188" fontId="5" fillId="0" borderId="0" applyFont="0" applyFill="0" applyBorder="0" applyAlignment="0" applyProtection="0"/>
    <xf numFmtId="188" fontId="5" fillId="0" borderId="0" applyFont="0" applyFill="0" applyBorder="0" applyAlignment="0" applyProtection="0"/>
    <xf numFmtId="188"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2" borderId="2" applyNumberFormat="0" applyFont="0" applyAlignment="0" applyProtection="0"/>
    <xf numFmtId="0" fontId="5" fillId="0" borderId="0"/>
    <xf numFmtId="0" fontId="5" fillId="0" borderId="0"/>
    <xf numFmtId="0" fontId="5" fillId="0" borderId="0"/>
    <xf numFmtId="43" fontId="5" fillId="0" borderId="0" applyFont="0" applyFill="0" applyBorder="0" applyAlignment="0" applyProtection="0"/>
    <xf numFmtId="179" fontId="5" fillId="0" borderId="0" applyFont="0" applyFill="0" applyBorder="0" applyAlignment="0" applyProtection="0"/>
    <xf numFmtId="0" fontId="5" fillId="0" borderId="0"/>
    <xf numFmtId="0" fontId="5" fillId="0" borderId="0"/>
    <xf numFmtId="0" fontId="5" fillId="0" borderId="0"/>
    <xf numFmtId="0" fontId="5" fillId="0" borderId="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179" fontId="5" fillId="0" borderId="0" applyFont="0" applyFill="0" applyBorder="0" applyAlignment="0" applyProtection="0"/>
    <xf numFmtId="0" fontId="5" fillId="2" borderId="2" applyNumberFormat="0" applyFont="0" applyAlignment="0" applyProtection="0"/>
    <xf numFmtId="0" fontId="5" fillId="0" borderId="0"/>
    <xf numFmtId="0" fontId="5" fillId="0" borderId="0"/>
    <xf numFmtId="0" fontId="5" fillId="50" borderId="0" applyNumberFormat="0" applyBorder="0" applyAlignment="0" applyProtection="0"/>
    <xf numFmtId="0" fontId="5" fillId="41" borderId="0" applyNumberFormat="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4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1" fontId="5" fillId="0" borderId="0" applyFont="0" applyFill="0" applyBorder="0" applyAlignment="0" applyProtection="0"/>
    <xf numFmtId="0" fontId="5" fillId="0" borderId="0"/>
    <xf numFmtId="188" fontId="5" fillId="0" borderId="0" applyFont="0" applyFill="0" applyBorder="0" applyAlignment="0" applyProtection="0"/>
    <xf numFmtId="0" fontId="5" fillId="0" borderId="0"/>
    <xf numFmtId="17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 borderId="2" applyNumberFormat="0" applyFont="0" applyAlignment="0" applyProtection="0"/>
    <xf numFmtId="186" fontId="5" fillId="0" borderId="0" applyFont="0" applyFill="0" applyBorder="0" applyAlignment="0" applyProtection="0"/>
    <xf numFmtId="0" fontId="5" fillId="0" borderId="0"/>
    <xf numFmtId="0" fontId="5" fillId="0" borderId="0"/>
    <xf numFmtId="0" fontId="5" fillId="0" borderId="0"/>
    <xf numFmtId="0" fontId="5" fillId="49" borderId="0" applyNumberFormat="0" applyBorder="0" applyAlignment="0" applyProtection="0"/>
    <xf numFmtId="0" fontId="5" fillId="0" borderId="0"/>
    <xf numFmtId="0" fontId="5" fillId="0" borderId="0"/>
    <xf numFmtId="0" fontId="5" fillId="0" borderId="0"/>
    <xf numFmtId="0" fontId="5" fillId="62" borderId="0" applyNumberFormat="0" applyBorder="0" applyAlignment="0" applyProtection="0"/>
    <xf numFmtId="0" fontId="5" fillId="63"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82" borderId="0" applyNumberFormat="0" applyBorder="0" applyAlignment="0" applyProtection="0"/>
    <xf numFmtId="0" fontId="5" fillId="8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79" fontId="5" fillId="0" borderId="0" applyFont="0" applyFill="0" applyBorder="0" applyAlignment="0" applyProtection="0"/>
    <xf numFmtId="188"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6" borderId="0" applyNumberFormat="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46" borderId="0" applyNumberFormat="0" applyBorder="0" applyAlignment="0" applyProtection="0"/>
    <xf numFmtId="0" fontId="5" fillId="0" borderId="0"/>
    <xf numFmtId="0" fontId="5" fillId="2" borderId="2" applyNumberFormat="0" applyFont="0" applyAlignment="0" applyProtection="0"/>
    <xf numFmtId="0" fontId="5" fillId="0" borderId="0"/>
    <xf numFmtId="17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179" fontId="5" fillId="0" borderId="0" applyFont="0" applyFill="0" applyBorder="0" applyAlignment="0" applyProtection="0"/>
    <xf numFmtId="0" fontId="5" fillId="40" borderId="0" applyNumberFormat="0" applyBorder="0" applyAlignment="0" applyProtection="0"/>
    <xf numFmtId="0" fontId="5" fillId="0" borderId="0"/>
    <xf numFmtId="0" fontId="5" fillId="0" borderId="0"/>
    <xf numFmtId="0" fontId="5" fillId="0" borderId="0"/>
    <xf numFmtId="17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81" fontId="5" fillId="0" borderId="0" applyFont="0" applyFill="0" applyBorder="0" applyAlignment="0" applyProtection="0"/>
    <xf numFmtId="0" fontId="5" fillId="2" borderId="2" applyNumberFormat="0" applyFont="0" applyAlignment="0" applyProtection="0"/>
    <xf numFmtId="0" fontId="5" fillId="0" borderId="0"/>
    <xf numFmtId="0" fontId="5" fillId="43" borderId="0" applyNumberFormat="0" applyBorder="0" applyAlignment="0" applyProtection="0"/>
    <xf numFmtId="43" fontId="5" fillId="0" borderId="0" applyFont="0" applyFill="0" applyBorder="0" applyAlignment="0" applyProtection="0"/>
    <xf numFmtId="0" fontId="5" fillId="49" borderId="0" applyNumberFormat="0" applyBorder="0" applyAlignment="0" applyProtection="0"/>
    <xf numFmtId="0" fontId="5" fillId="50" borderId="0" applyNumberFormat="0" applyBorder="0" applyAlignment="0" applyProtection="0"/>
    <xf numFmtId="43" fontId="5" fillId="0" borderId="0" applyFont="0" applyFill="0" applyBorder="0" applyAlignment="0" applyProtection="0"/>
    <xf numFmtId="0" fontId="5" fillId="0" borderId="1"/>
    <xf numFmtId="43" fontId="5" fillId="0" borderId="0" applyFont="0" applyFill="0" applyBorder="0" applyAlignment="0" applyProtection="0"/>
    <xf numFmtId="0" fontId="5" fillId="41" borderId="0" applyNumberFormat="0" applyBorder="0" applyAlignment="0" applyProtection="0"/>
    <xf numFmtId="0" fontId="5" fillId="34" borderId="0" applyNumberFormat="0" applyBorder="0" applyAlignment="0" applyProtection="0"/>
    <xf numFmtId="43" fontId="5" fillId="0" borderId="0" applyFont="0" applyFill="0" applyBorder="0" applyAlignment="0" applyProtection="0"/>
    <xf numFmtId="0" fontId="5" fillId="0" borderId="0"/>
    <xf numFmtId="0" fontId="5" fillId="2" borderId="2" applyNumberFormat="0" applyFont="0" applyAlignment="0" applyProtection="0"/>
    <xf numFmtId="0" fontId="5" fillId="0" borderId="0"/>
    <xf numFmtId="0" fontId="5" fillId="0" borderId="0"/>
    <xf numFmtId="0" fontId="5" fillId="0" borderId="29"/>
    <xf numFmtId="43" fontId="5" fillId="0" borderId="0" applyFont="0" applyFill="0" applyBorder="0" applyAlignment="0" applyProtection="0"/>
    <xf numFmtId="0" fontId="5" fillId="2" borderId="2" applyNumberFormat="0" applyFont="0" applyAlignment="0" applyProtection="0"/>
    <xf numFmtId="0" fontId="5" fillId="37" borderId="0" applyNumberFormat="0" applyBorder="0" applyAlignment="0" applyProtection="0"/>
    <xf numFmtId="0" fontId="5" fillId="0" borderId="0"/>
    <xf numFmtId="0" fontId="5" fillId="2" borderId="2" applyNumberFormat="0" applyFont="0" applyAlignment="0" applyProtection="0"/>
    <xf numFmtId="0" fontId="5" fillId="0" borderId="0"/>
    <xf numFmtId="0" fontId="5" fillId="38" borderId="0" applyNumberFormat="0" applyBorder="0" applyAlignment="0" applyProtection="0"/>
    <xf numFmtId="0" fontId="5" fillId="0" borderId="0"/>
    <xf numFmtId="0" fontId="5" fillId="2" borderId="2" applyNumberFormat="0" applyFont="0" applyAlignment="0" applyProtection="0"/>
    <xf numFmtId="0" fontId="5" fillId="0" borderId="0"/>
    <xf numFmtId="179" fontId="5" fillId="0" borderId="0" applyFont="0" applyFill="0" applyBorder="0" applyAlignment="0" applyProtection="0"/>
    <xf numFmtId="0" fontId="5" fillId="0" borderId="0"/>
    <xf numFmtId="0" fontId="5" fillId="0" borderId="0"/>
    <xf numFmtId="0" fontId="5" fillId="0" borderId="0"/>
    <xf numFmtId="0" fontId="5" fillId="0" borderId="30"/>
    <xf numFmtId="0" fontId="5" fillId="43" borderId="0" applyNumberFormat="0" applyBorder="0" applyAlignment="0" applyProtection="0"/>
    <xf numFmtId="0" fontId="5" fillId="2" borderId="2" applyNumberFormat="0" applyFont="0" applyAlignment="0" applyProtection="0"/>
    <xf numFmtId="0" fontId="5" fillId="44" borderId="0" applyNumberFormat="0" applyBorder="0" applyAlignment="0" applyProtection="0"/>
    <xf numFmtId="179" fontId="5" fillId="0" borderId="0" applyFont="0" applyFill="0" applyBorder="0" applyAlignment="0" applyProtection="0"/>
    <xf numFmtId="0" fontId="5" fillId="2" borderId="2" applyNumberFormat="0" applyFont="0" applyAlignment="0" applyProtection="0"/>
    <xf numFmtId="9" fontId="5" fillId="0" borderId="0" applyFont="0" applyFill="0" applyBorder="0" applyAlignment="0" applyProtection="0"/>
    <xf numFmtId="0" fontId="5" fillId="2" borderId="2" applyNumberFormat="0" applyFont="0" applyAlignment="0" applyProtection="0"/>
    <xf numFmtId="9" fontId="5" fillId="0" borderId="0" applyFont="0" applyFill="0" applyBorder="0" applyAlignment="0" applyProtection="0"/>
    <xf numFmtId="0" fontId="5" fillId="0" borderId="0"/>
    <xf numFmtId="0" fontId="5" fillId="47" borderId="0" applyNumberFormat="0" applyBorder="0" applyAlignment="0" applyProtection="0"/>
    <xf numFmtId="0" fontId="5" fillId="0" borderId="0"/>
    <xf numFmtId="0" fontId="5" fillId="0" borderId="0"/>
    <xf numFmtId="0" fontId="5" fillId="43" borderId="0" applyNumberFormat="0" applyBorder="0" applyAlignment="0" applyProtection="0"/>
    <xf numFmtId="0" fontId="5" fillId="0" borderId="0"/>
    <xf numFmtId="0" fontId="5" fillId="35" borderId="0" applyNumberFormat="0" applyBorder="0" applyAlignment="0" applyProtection="0"/>
    <xf numFmtId="179" fontId="5" fillId="0" borderId="0" applyFont="0" applyFill="0" applyBorder="0" applyAlignment="0" applyProtection="0"/>
    <xf numFmtId="9" fontId="5" fillId="0" borderId="0" applyFont="0" applyFill="0" applyBorder="0" applyAlignment="0" applyProtection="0"/>
    <xf numFmtId="0" fontId="5" fillId="0" borderId="0"/>
    <xf numFmtId="179" fontId="5" fillId="0" borderId="0" applyFont="0" applyFill="0" applyBorder="0" applyAlignment="0" applyProtection="0"/>
    <xf numFmtId="0" fontId="5" fillId="0" borderId="0"/>
    <xf numFmtId="0" fontId="5" fillId="2" borderId="2" applyNumberFormat="0" applyFont="0" applyAlignment="0" applyProtection="0"/>
    <xf numFmtId="0" fontId="5" fillId="2" borderId="2" applyNumberFormat="0" applyFont="0" applyAlignment="0" applyProtection="0"/>
    <xf numFmtId="43" fontId="5" fillId="0" borderId="0" applyFont="0" applyFill="0" applyBorder="0" applyAlignment="0" applyProtection="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0" borderId="0"/>
    <xf numFmtId="43" fontId="5" fillId="0" borderId="0" applyFont="0" applyFill="0" applyBorder="0" applyAlignment="0" applyProtection="0"/>
    <xf numFmtId="0" fontId="5" fillId="47"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47"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37" borderId="0" applyNumberFormat="0" applyBorder="0" applyAlignment="0" applyProtection="0"/>
    <xf numFmtId="0" fontId="5" fillId="0" borderId="0"/>
    <xf numFmtId="188" fontId="5" fillId="0" borderId="0" applyFont="0" applyFill="0" applyBorder="0" applyAlignment="0" applyProtection="0"/>
    <xf numFmtId="0" fontId="5" fillId="44" borderId="0" applyNumberFormat="0" applyBorder="0" applyAlignment="0" applyProtection="0"/>
    <xf numFmtId="0" fontId="5" fillId="35" borderId="0" applyNumberFormat="0" applyBorder="0" applyAlignment="0" applyProtection="0"/>
    <xf numFmtId="179" fontId="5" fillId="0" borderId="0" applyFont="0" applyFill="0" applyBorder="0" applyAlignment="0" applyProtection="0"/>
    <xf numFmtId="0" fontId="5" fillId="0" borderId="0"/>
    <xf numFmtId="0" fontId="5" fillId="0" borderId="0"/>
    <xf numFmtId="186" fontId="5" fillId="0" borderId="0" applyFont="0" applyFill="0" applyBorder="0" applyAlignment="0" applyProtection="0"/>
    <xf numFmtId="179" fontId="5" fillId="0" borderId="0" applyFont="0" applyFill="0" applyBorder="0" applyAlignment="0" applyProtection="0"/>
    <xf numFmtId="0" fontId="5" fillId="50" borderId="0" applyNumberFormat="0" applyBorder="0" applyAlignment="0" applyProtection="0"/>
    <xf numFmtId="43" fontId="5" fillId="0" borderId="0" applyFont="0" applyFill="0" applyBorder="0" applyAlignment="0" applyProtection="0"/>
    <xf numFmtId="0" fontId="5" fillId="0" borderId="0"/>
    <xf numFmtId="188" fontId="5" fillId="0" borderId="0" applyFont="0" applyFill="0" applyBorder="0" applyAlignment="0" applyProtection="0"/>
    <xf numFmtId="0" fontId="5" fillId="0" borderId="0"/>
    <xf numFmtId="0" fontId="5" fillId="34" borderId="0" applyNumberFormat="0" applyBorder="0" applyAlignment="0" applyProtection="0"/>
    <xf numFmtId="0" fontId="5" fillId="0" borderId="0"/>
    <xf numFmtId="0" fontId="5" fillId="0" borderId="28"/>
    <xf numFmtId="0" fontId="5" fillId="0" borderId="0"/>
    <xf numFmtId="0" fontId="5" fillId="37" borderId="0" applyNumberFormat="0" applyBorder="0" applyAlignment="0" applyProtection="0"/>
    <xf numFmtId="186" fontId="5" fillId="0" borderId="0" applyFont="0" applyFill="0" applyBorder="0" applyAlignment="0" applyProtection="0"/>
    <xf numFmtId="0" fontId="5" fillId="0" borderId="0"/>
    <xf numFmtId="0" fontId="5" fillId="0" borderId="0"/>
    <xf numFmtId="179" fontId="5" fillId="0" borderId="0" applyFont="0" applyFill="0" applyBorder="0" applyAlignment="0" applyProtection="0"/>
    <xf numFmtId="0" fontId="5" fillId="0" borderId="0"/>
    <xf numFmtId="179" fontId="5" fillId="0" borderId="0" applyFont="0" applyFill="0" applyBorder="0" applyAlignment="0" applyProtection="0"/>
    <xf numFmtId="0" fontId="5" fillId="0" borderId="0"/>
    <xf numFmtId="0" fontId="5" fillId="0" borderId="0"/>
    <xf numFmtId="0" fontId="5" fillId="49" borderId="0" applyNumberFormat="0" applyBorder="0" applyAlignment="0" applyProtection="0"/>
    <xf numFmtId="0" fontId="5" fillId="0" borderId="0"/>
    <xf numFmtId="0" fontId="5" fillId="44" borderId="0" applyNumberFormat="0" applyBorder="0" applyAlignment="0" applyProtection="0"/>
    <xf numFmtId="0" fontId="5" fillId="0" borderId="0"/>
    <xf numFmtId="0" fontId="5" fillId="38" borderId="0" applyNumberFormat="0" applyBorder="0" applyAlignment="0" applyProtection="0"/>
    <xf numFmtId="179" fontId="5" fillId="0" borderId="0" applyFont="0" applyFill="0" applyBorder="0" applyAlignment="0" applyProtection="0"/>
    <xf numFmtId="0" fontId="5" fillId="46" borderId="0" applyNumberFormat="0" applyBorder="0" applyAlignment="0" applyProtection="0"/>
    <xf numFmtId="0" fontId="5" fillId="2" borderId="2" applyNumberFormat="0" applyFont="0" applyAlignment="0" applyProtection="0"/>
    <xf numFmtId="0" fontId="5" fillId="0" borderId="0"/>
    <xf numFmtId="0" fontId="5" fillId="0" borderId="0"/>
    <xf numFmtId="0" fontId="5" fillId="0" borderId="0"/>
    <xf numFmtId="0" fontId="5" fillId="40" borderId="0" applyNumberFormat="0" applyBorder="0" applyAlignment="0" applyProtection="0"/>
    <xf numFmtId="9" fontId="5" fillId="0" borderId="0" applyFont="0" applyFill="0" applyBorder="0" applyAlignment="0" applyProtection="0"/>
    <xf numFmtId="181"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28"/>
    <xf numFmtId="0" fontId="5" fillId="0" borderId="0"/>
    <xf numFmtId="0" fontId="5" fillId="0" borderId="0"/>
    <xf numFmtId="0" fontId="5" fillId="0" borderId="0"/>
    <xf numFmtId="0" fontId="5" fillId="2" borderId="2" applyNumberFormat="0" applyFont="0" applyAlignment="0" applyProtection="0"/>
    <xf numFmtId="0" fontId="5" fillId="0" borderId="0"/>
    <xf numFmtId="0" fontId="5" fillId="41" borderId="0" applyNumberFormat="0" applyBorder="0" applyAlignment="0" applyProtection="0"/>
    <xf numFmtId="0" fontId="5" fillId="2" borderId="2" applyNumberFormat="0" applyFont="0" applyAlignment="0" applyProtection="0"/>
    <xf numFmtId="0" fontId="5" fillId="2" borderId="2" applyNumberFormat="0" applyFont="0" applyAlignment="0" applyProtection="0"/>
    <xf numFmtId="0" fontId="5" fillId="0" borderId="0"/>
    <xf numFmtId="0" fontId="5" fillId="0" borderId="0"/>
    <xf numFmtId="0" fontId="5" fillId="0" borderId="0"/>
    <xf numFmtId="0" fontId="5" fillId="0" borderId="0"/>
    <xf numFmtId="179" fontId="5" fillId="0" borderId="0" applyFont="0" applyFill="0" applyBorder="0" applyAlignment="0" applyProtection="0"/>
    <xf numFmtId="43" fontId="5" fillId="0" borderId="0" applyFont="0" applyFill="0" applyBorder="0" applyAlignment="0" applyProtection="0"/>
    <xf numFmtId="188"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18" fillId="0" borderId="0" applyNumberFormat="0" applyFill="0" applyBorder="0" applyAlignment="0" applyProtection="0"/>
    <xf numFmtId="0" fontId="5" fillId="0" borderId="0"/>
    <xf numFmtId="0" fontId="5" fillId="0" borderId="0"/>
    <xf numFmtId="0" fontId="5" fillId="62" borderId="0" applyNumberFormat="0" applyBorder="0" applyAlignment="0" applyProtection="0"/>
    <xf numFmtId="0" fontId="5" fillId="63"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82" borderId="0" applyNumberFormat="0" applyBorder="0" applyAlignment="0" applyProtection="0"/>
    <xf numFmtId="0" fontId="5" fillId="83"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2" borderId="2"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5" fillId="0" borderId="0"/>
    <xf numFmtId="43" fontId="5" fillId="0" borderId="0" applyFont="0" applyFill="0" applyBorder="0" applyAlignment="0" applyProtection="0"/>
    <xf numFmtId="0" fontId="5" fillId="0" borderId="0"/>
    <xf numFmtId="188"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62" borderId="0" applyNumberFormat="0" applyBorder="0" applyAlignment="0" applyProtection="0"/>
    <xf numFmtId="0" fontId="5" fillId="63"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82" borderId="0" applyNumberFormat="0" applyBorder="0" applyAlignment="0" applyProtection="0"/>
    <xf numFmtId="0" fontId="5" fillId="83" borderId="0" applyNumberFormat="0" applyBorder="0" applyAlignment="0" applyProtection="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62" borderId="0" applyNumberFormat="0" applyBorder="0" applyAlignment="0" applyProtection="0"/>
    <xf numFmtId="0" fontId="5" fillId="66" borderId="0" applyNumberFormat="0" applyBorder="0" applyAlignment="0" applyProtection="0"/>
    <xf numFmtId="0" fontId="5" fillId="70" borderId="0" applyNumberFormat="0" applyBorder="0" applyAlignment="0" applyProtection="0"/>
    <xf numFmtId="0" fontId="5" fillId="74" borderId="0" applyNumberFormat="0" applyBorder="0" applyAlignment="0" applyProtection="0"/>
    <xf numFmtId="0" fontId="5" fillId="78" borderId="0" applyNumberFormat="0" applyBorder="0" applyAlignment="0" applyProtection="0"/>
    <xf numFmtId="0" fontId="5" fillId="82" borderId="0" applyNumberFormat="0" applyBorder="0" applyAlignment="0" applyProtection="0"/>
    <xf numFmtId="0" fontId="5" fillId="63" borderId="0" applyNumberFormat="0" applyBorder="0" applyAlignment="0" applyProtection="0"/>
    <xf numFmtId="0" fontId="5" fillId="67" borderId="0" applyNumberFormat="0" applyBorder="0" applyAlignment="0" applyProtection="0"/>
    <xf numFmtId="0" fontId="5" fillId="71" borderId="0" applyNumberFormat="0" applyBorder="0" applyAlignment="0" applyProtection="0"/>
    <xf numFmtId="0" fontId="5" fillId="75" borderId="0" applyNumberFormat="0" applyBorder="0" applyAlignment="0" applyProtection="0"/>
    <xf numFmtId="0" fontId="5" fillId="79" borderId="0" applyNumberFormat="0" applyBorder="0" applyAlignment="0" applyProtection="0"/>
    <xf numFmtId="0" fontId="5" fillId="83" borderId="0" applyNumberFormat="0" applyBorder="0" applyAlignment="0" applyProtection="0"/>
    <xf numFmtId="0" fontId="5" fillId="2" borderId="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62" borderId="0" applyNumberFormat="0" applyBorder="0" applyAlignment="0" applyProtection="0"/>
    <xf numFmtId="0" fontId="5" fillId="63"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82" borderId="0" applyNumberFormat="0" applyBorder="0" applyAlignment="0" applyProtection="0"/>
    <xf numFmtId="0" fontId="5" fillId="83"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62" borderId="0" applyNumberFormat="0" applyBorder="0" applyAlignment="0" applyProtection="0"/>
    <xf numFmtId="0" fontId="5" fillId="63"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82" borderId="0" applyNumberFormat="0" applyBorder="0" applyAlignment="0" applyProtection="0"/>
    <xf numFmtId="0" fontId="5" fillId="83" borderId="0" applyNumberFormat="0" applyBorder="0" applyAlignment="0" applyProtection="0"/>
    <xf numFmtId="0" fontId="5" fillId="0" borderId="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0" borderId="0"/>
    <xf numFmtId="0" fontId="5" fillId="0" borderId="0"/>
    <xf numFmtId="181" fontId="5" fillId="0" borderId="0" applyFont="0" applyFill="0" applyBorder="0" applyAlignment="0" applyProtection="0"/>
    <xf numFmtId="181"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62" borderId="0" applyNumberFormat="0" applyBorder="0" applyAlignment="0" applyProtection="0"/>
    <xf numFmtId="0" fontId="5" fillId="63"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82" borderId="0" applyNumberFormat="0" applyBorder="0" applyAlignment="0" applyProtection="0"/>
    <xf numFmtId="0" fontId="5" fillId="83" borderId="0" applyNumberFormat="0" applyBorder="0" applyAlignment="0" applyProtection="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62" borderId="0" applyNumberFormat="0" applyBorder="0" applyAlignment="0" applyProtection="0"/>
    <xf numFmtId="0" fontId="5" fillId="66" borderId="0" applyNumberFormat="0" applyBorder="0" applyAlignment="0" applyProtection="0"/>
    <xf numFmtId="0" fontId="5" fillId="70" borderId="0" applyNumberFormat="0" applyBorder="0" applyAlignment="0" applyProtection="0"/>
    <xf numFmtId="0" fontId="5" fillId="74" borderId="0" applyNumberFormat="0" applyBorder="0" applyAlignment="0" applyProtection="0"/>
    <xf numFmtId="0" fontId="5" fillId="78" borderId="0" applyNumberFormat="0" applyBorder="0" applyAlignment="0" applyProtection="0"/>
    <xf numFmtId="0" fontId="5" fillId="82" borderId="0" applyNumberFormat="0" applyBorder="0" applyAlignment="0" applyProtection="0"/>
    <xf numFmtId="0" fontId="5" fillId="63" borderId="0" applyNumberFormat="0" applyBorder="0" applyAlignment="0" applyProtection="0"/>
    <xf numFmtId="0" fontId="5" fillId="67" borderId="0" applyNumberFormat="0" applyBorder="0" applyAlignment="0" applyProtection="0"/>
    <xf numFmtId="0" fontId="5" fillId="71" borderId="0" applyNumberFormat="0" applyBorder="0" applyAlignment="0" applyProtection="0"/>
    <xf numFmtId="0" fontId="5" fillId="75" borderId="0" applyNumberFormat="0" applyBorder="0" applyAlignment="0" applyProtection="0"/>
    <xf numFmtId="0" fontId="5" fillId="79" borderId="0" applyNumberFormat="0" applyBorder="0" applyAlignment="0" applyProtection="0"/>
    <xf numFmtId="0" fontId="5" fillId="83"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62" borderId="0" applyNumberFormat="0" applyBorder="0" applyAlignment="0" applyProtection="0"/>
    <xf numFmtId="0" fontId="5" fillId="63"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82" borderId="0" applyNumberFormat="0" applyBorder="0" applyAlignment="0" applyProtection="0"/>
    <xf numFmtId="0" fontId="5" fillId="83" borderId="0" applyNumberFormat="0" applyBorder="0" applyAlignment="0" applyProtection="0"/>
    <xf numFmtId="0" fontId="5" fillId="0" borderId="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0" borderId="0"/>
    <xf numFmtId="0" fontId="5" fillId="0" borderId="0"/>
    <xf numFmtId="181" fontId="5" fillId="0" borderId="0" applyFont="0" applyFill="0" applyBorder="0" applyAlignment="0" applyProtection="0"/>
    <xf numFmtId="181"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62" borderId="0" applyNumberFormat="0" applyBorder="0" applyAlignment="0" applyProtection="0"/>
    <xf numFmtId="0" fontId="5" fillId="63"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82" borderId="0" applyNumberFormat="0" applyBorder="0" applyAlignment="0" applyProtection="0"/>
    <xf numFmtId="0" fontId="5" fillId="83" borderId="0" applyNumberFormat="0" applyBorder="0" applyAlignment="0" applyProtection="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2" borderId="2" applyNumberFormat="0" applyFont="0" applyAlignment="0" applyProtection="0"/>
    <xf numFmtId="0" fontId="5" fillId="0" borderId="0"/>
    <xf numFmtId="43" fontId="5" fillId="0" borderId="0" applyFont="0" applyFill="0" applyBorder="0" applyAlignment="0" applyProtection="0"/>
    <xf numFmtId="0" fontId="5" fillId="62" borderId="0" applyNumberFormat="0" applyBorder="0" applyAlignment="0" applyProtection="0"/>
    <xf numFmtId="0" fontId="5" fillId="63" borderId="0" applyNumberFormat="0" applyBorder="0" applyAlignment="0" applyProtection="0"/>
    <xf numFmtId="43" fontId="5" fillId="0" borderId="0" applyFont="0" applyFill="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0" borderId="0"/>
    <xf numFmtId="0" fontId="5" fillId="70" borderId="0" applyNumberFormat="0" applyBorder="0" applyAlignment="0" applyProtection="0"/>
    <xf numFmtId="0" fontId="5" fillId="71"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9" fontId="5" fillId="0" borderId="0" applyFont="0" applyFill="0" applyBorder="0" applyAlignment="0" applyProtection="0"/>
    <xf numFmtId="0" fontId="5" fillId="0" borderId="0"/>
    <xf numFmtId="0" fontId="5" fillId="78" borderId="0" applyNumberFormat="0" applyBorder="0" applyAlignment="0" applyProtection="0"/>
    <xf numFmtId="0" fontId="5" fillId="79" borderId="0" applyNumberFormat="0" applyBorder="0" applyAlignment="0" applyProtection="0"/>
    <xf numFmtId="0" fontId="5" fillId="0" borderId="0"/>
    <xf numFmtId="0" fontId="5" fillId="82" borderId="0" applyNumberFormat="0" applyBorder="0" applyAlignment="0" applyProtection="0"/>
    <xf numFmtId="0" fontId="5" fillId="83" borderId="0" applyNumberFormat="0" applyBorder="0" applyAlignment="0" applyProtection="0"/>
    <xf numFmtId="190"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181" fontId="5" fillId="0" borderId="0" applyFont="0" applyFill="0" applyBorder="0" applyAlignment="0" applyProtection="0"/>
    <xf numFmtId="181" fontId="5" fillId="0" borderId="0" applyFont="0" applyFill="0" applyBorder="0" applyAlignment="0" applyProtection="0"/>
    <xf numFmtId="0" fontId="5" fillId="0" borderId="0"/>
    <xf numFmtId="0" fontId="5" fillId="2" borderId="2" applyNumberFormat="0" applyFont="0" applyAlignment="0" applyProtection="0"/>
    <xf numFmtId="186"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181"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2" borderId="2" applyNumberFormat="0" applyFont="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62" borderId="0" applyNumberFormat="0" applyBorder="0" applyAlignment="0" applyProtection="0"/>
    <xf numFmtId="0" fontId="5" fillId="63"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82" borderId="0" applyNumberFormat="0" applyBorder="0" applyAlignment="0" applyProtection="0"/>
    <xf numFmtId="0" fontId="5" fillId="83" borderId="0" applyNumberFormat="0" applyBorder="0" applyAlignment="0" applyProtection="0"/>
    <xf numFmtId="0" fontId="5" fillId="0" borderId="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0" borderId="0"/>
    <xf numFmtId="0" fontId="5" fillId="0" borderId="0"/>
    <xf numFmtId="181" fontId="5" fillId="0" borderId="0" applyFont="0" applyFill="0" applyBorder="0" applyAlignment="0" applyProtection="0"/>
    <xf numFmtId="181"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62" borderId="0" applyNumberFormat="0" applyBorder="0" applyAlignment="0" applyProtection="0"/>
    <xf numFmtId="0" fontId="5" fillId="63"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82" borderId="0" applyNumberFormat="0" applyBorder="0" applyAlignment="0" applyProtection="0"/>
    <xf numFmtId="0" fontId="5" fillId="83" borderId="0" applyNumberFormat="0" applyBorder="0" applyAlignment="0" applyProtection="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90" fontId="5" fillId="0" borderId="0" applyFont="0" applyFill="0" applyBorder="0" applyAlignment="0" applyProtection="0"/>
    <xf numFmtId="190" fontId="5" fillId="0" borderId="0" applyFont="0" applyFill="0" applyBorder="0" applyAlignment="0" applyProtection="0"/>
    <xf numFmtId="190" fontId="5" fillId="0" borderId="0" applyFont="0" applyFill="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88"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2" borderId="2" applyNumberFormat="0" applyFont="0" applyAlignment="0" applyProtection="0"/>
    <xf numFmtId="0" fontId="5" fillId="0" borderId="0"/>
    <xf numFmtId="0" fontId="5" fillId="0" borderId="0"/>
    <xf numFmtId="0" fontId="5" fillId="0" borderId="0"/>
    <xf numFmtId="43" fontId="5" fillId="0" borderId="0" applyFont="0" applyFill="0" applyBorder="0" applyAlignment="0" applyProtection="0"/>
    <xf numFmtId="179" fontId="5" fillId="0" borderId="0" applyFont="0" applyFill="0" applyBorder="0" applyAlignment="0" applyProtection="0"/>
    <xf numFmtId="0" fontId="5" fillId="0" borderId="0"/>
    <xf numFmtId="0" fontId="5" fillId="0" borderId="0"/>
    <xf numFmtId="0" fontId="5" fillId="0" borderId="0"/>
    <xf numFmtId="0" fontId="5" fillId="0" borderId="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79" fontId="5" fillId="0" borderId="0" applyFont="0" applyFill="0" applyBorder="0" applyAlignment="0" applyProtection="0"/>
    <xf numFmtId="0" fontId="5" fillId="2" borderId="2" applyNumberFormat="0" applyFont="0" applyAlignment="0" applyProtection="0"/>
    <xf numFmtId="0" fontId="5" fillId="0" borderId="0"/>
    <xf numFmtId="0" fontId="5" fillId="0" borderId="0"/>
    <xf numFmtId="0" fontId="5" fillId="50" borderId="0" applyNumberFormat="0" applyBorder="0" applyAlignment="0" applyProtection="0"/>
    <xf numFmtId="0" fontId="5" fillId="41" borderId="0" applyNumberFormat="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4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1" fontId="5" fillId="0" borderId="0" applyFont="0" applyFill="0" applyBorder="0" applyAlignment="0" applyProtection="0"/>
    <xf numFmtId="188" fontId="5" fillId="0" borderId="0" applyFont="0" applyFill="0" applyBorder="0" applyAlignment="0" applyProtection="0"/>
    <xf numFmtId="0" fontId="5" fillId="0" borderId="0"/>
    <xf numFmtId="17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 borderId="2" applyNumberFormat="0" applyFont="0" applyAlignment="0" applyProtection="0"/>
    <xf numFmtId="186" fontId="5" fillId="0" borderId="0" applyFont="0" applyFill="0" applyBorder="0" applyAlignment="0" applyProtection="0"/>
    <xf numFmtId="0" fontId="5" fillId="0" borderId="0"/>
    <xf numFmtId="0" fontId="5" fillId="0" borderId="0"/>
    <xf numFmtId="0" fontId="5" fillId="0" borderId="0"/>
    <xf numFmtId="0" fontId="5" fillId="49" borderId="0" applyNumberFormat="0" applyBorder="0" applyAlignment="0" applyProtection="0"/>
    <xf numFmtId="0" fontId="5" fillId="0" borderId="0"/>
    <xf numFmtId="0" fontId="5" fillId="0" borderId="0"/>
    <xf numFmtId="0" fontId="5" fillId="62" borderId="0" applyNumberFormat="0" applyBorder="0" applyAlignment="0" applyProtection="0"/>
    <xf numFmtId="0" fontId="5" fillId="63"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82" borderId="0" applyNumberFormat="0" applyBorder="0" applyAlignment="0" applyProtection="0"/>
    <xf numFmtId="0" fontId="5" fillId="8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79" fontId="5" fillId="0" borderId="0" applyFont="0" applyFill="0" applyBorder="0" applyAlignment="0" applyProtection="0"/>
    <xf numFmtId="188"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6" borderId="0" applyNumberFormat="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46" borderId="0" applyNumberFormat="0" applyBorder="0" applyAlignment="0" applyProtection="0"/>
    <xf numFmtId="0" fontId="5" fillId="0" borderId="0"/>
    <xf numFmtId="0" fontId="5" fillId="2" borderId="2" applyNumberFormat="0" applyFont="0" applyAlignment="0" applyProtection="0"/>
    <xf numFmtId="0" fontId="5" fillId="0" borderId="0"/>
    <xf numFmtId="17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179" fontId="5" fillId="0" borderId="0" applyFont="0" applyFill="0" applyBorder="0" applyAlignment="0" applyProtection="0"/>
    <xf numFmtId="0" fontId="5" fillId="40" borderId="0" applyNumberFormat="0" applyBorder="0" applyAlignment="0" applyProtection="0"/>
    <xf numFmtId="0" fontId="5" fillId="0" borderId="0"/>
    <xf numFmtId="0" fontId="5" fillId="0" borderId="0"/>
    <xf numFmtId="0" fontId="5" fillId="0" borderId="0"/>
    <xf numFmtId="17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81" fontId="5" fillId="0" borderId="0" applyFont="0" applyFill="0" applyBorder="0" applyAlignment="0" applyProtection="0"/>
    <xf numFmtId="0" fontId="5" fillId="2" borderId="2" applyNumberFormat="0" applyFont="0" applyAlignment="0" applyProtection="0"/>
    <xf numFmtId="0" fontId="5" fillId="0" borderId="0"/>
    <xf numFmtId="0" fontId="5" fillId="43" borderId="0" applyNumberFormat="0" applyBorder="0" applyAlignment="0" applyProtection="0"/>
    <xf numFmtId="43" fontId="5" fillId="0" borderId="0" applyFont="0" applyFill="0" applyBorder="0" applyAlignment="0" applyProtection="0"/>
    <xf numFmtId="0" fontId="5" fillId="49" borderId="0" applyNumberFormat="0" applyBorder="0" applyAlignment="0" applyProtection="0"/>
    <xf numFmtId="0" fontId="5" fillId="50" borderId="0" applyNumberFormat="0" applyBorder="0" applyAlignment="0" applyProtection="0"/>
    <xf numFmtId="43" fontId="5" fillId="0" borderId="0" applyFont="0" applyFill="0" applyBorder="0" applyAlignment="0" applyProtection="0"/>
    <xf numFmtId="0" fontId="5" fillId="0" borderId="1"/>
    <xf numFmtId="43" fontId="5" fillId="0" borderId="0" applyFont="0" applyFill="0" applyBorder="0" applyAlignment="0" applyProtection="0"/>
    <xf numFmtId="0" fontId="5" fillId="41" borderId="0" applyNumberFormat="0" applyBorder="0" applyAlignment="0" applyProtection="0"/>
    <xf numFmtId="0" fontId="5" fillId="34" borderId="0" applyNumberFormat="0" applyBorder="0" applyAlignment="0" applyProtection="0"/>
    <xf numFmtId="43" fontId="5" fillId="0" borderId="0" applyFont="0" applyFill="0" applyBorder="0" applyAlignment="0" applyProtection="0"/>
    <xf numFmtId="0" fontId="5" fillId="0" borderId="0"/>
    <xf numFmtId="0" fontId="5" fillId="2" borderId="2" applyNumberFormat="0" applyFont="0" applyAlignment="0" applyProtection="0"/>
    <xf numFmtId="0" fontId="5" fillId="0" borderId="0"/>
    <xf numFmtId="0" fontId="5" fillId="0" borderId="0"/>
    <xf numFmtId="0" fontId="5" fillId="0" borderId="29"/>
    <xf numFmtId="43" fontId="5" fillId="0" borderId="0" applyFont="0" applyFill="0" applyBorder="0" applyAlignment="0" applyProtection="0"/>
    <xf numFmtId="0" fontId="5" fillId="2" borderId="2" applyNumberFormat="0" applyFont="0" applyAlignment="0" applyProtection="0"/>
    <xf numFmtId="0" fontId="5" fillId="37" borderId="0" applyNumberFormat="0" applyBorder="0" applyAlignment="0" applyProtection="0"/>
    <xf numFmtId="0" fontId="5" fillId="0" borderId="0"/>
    <xf numFmtId="0" fontId="5" fillId="2" borderId="2" applyNumberFormat="0" applyFont="0" applyAlignment="0" applyProtection="0"/>
    <xf numFmtId="0" fontId="5" fillId="0" borderId="0"/>
    <xf numFmtId="0" fontId="5" fillId="38" borderId="0" applyNumberFormat="0" applyBorder="0" applyAlignment="0" applyProtection="0"/>
    <xf numFmtId="0" fontId="5" fillId="0" borderId="0"/>
    <xf numFmtId="0" fontId="5" fillId="2" borderId="2" applyNumberFormat="0" applyFont="0" applyAlignment="0" applyProtection="0"/>
    <xf numFmtId="0" fontId="5" fillId="0" borderId="0"/>
    <xf numFmtId="179" fontId="5" fillId="0" borderId="0" applyFont="0" applyFill="0" applyBorder="0" applyAlignment="0" applyProtection="0"/>
    <xf numFmtId="0" fontId="5" fillId="0" borderId="0"/>
    <xf numFmtId="0" fontId="5" fillId="0" borderId="0"/>
    <xf numFmtId="0" fontId="5" fillId="0" borderId="0"/>
    <xf numFmtId="0" fontId="5" fillId="0" borderId="30"/>
    <xf numFmtId="0" fontId="5" fillId="43" borderId="0" applyNumberFormat="0" applyBorder="0" applyAlignment="0" applyProtection="0"/>
    <xf numFmtId="0" fontId="5" fillId="2" borderId="2" applyNumberFormat="0" applyFont="0" applyAlignment="0" applyProtection="0"/>
    <xf numFmtId="0" fontId="5" fillId="44" borderId="0" applyNumberFormat="0" applyBorder="0" applyAlignment="0" applyProtection="0"/>
    <xf numFmtId="179" fontId="5" fillId="0" borderId="0" applyFont="0" applyFill="0" applyBorder="0" applyAlignment="0" applyProtection="0"/>
    <xf numFmtId="0" fontId="5" fillId="2" borderId="2" applyNumberFormat="0" applyFont="0" applyAlignment="0" applyProtection="0"/>
    <xf numFmtId="9" fontId="5" fillId="0" borderId="0" applyFont="0" applyFill="0" applyBorder="0" applyAlignment="0" applyProtection="0"/>
    <xf numFmtId="0" fontId="5" fillId="2" borderId="2" applyNumberFormat="0" applyFont="0" applyAlignment="0" applyProtection="0"/>
    <xf numFmtId="9" fontId="5" fillId="0" borderId="0" applyFont="0" applyFill="0" applyBorder="0" applyAlignment="0" applyProtection="0"/>
    <xf numFmtId="0" fontId="5" fillId="0" borderId="0"/>
    <xf numFmtId="0" fontId="5" fillId="47" borderId="0" applyNumberFormat="0" applyBorder="0" applyAlignment="0" applyProtection="0"/>
    <xf numFmtId="0" fontId="5" fillId="0" borderId="0"/>
    <xf numFmtId="0" fontId="5" fillId="0" borderId="0"/>
    <xf numFmtId="0" fontId="5" fillId="43" borderId="0" applyNumberFormat="0" applyBorder="0" applyAlignment="0" applyProtection="0"/>
    <xf numFmtId="0" fontId="5" fillId="0" borderId="0"/>
    <xf numFmtId="0" fontId="5" fillId="35" borderId="0" applyNumberFormat="0" applyBorder="0" applyAlignment="0" applyProtection="0"/>
    <xf numFmtId="179" fontId="5" fillId="0" borderId="0" applyFont="0" applyFill="0" applyBorder="0" applyAlignment="0" applyProtection="0"/>
    <xf numFmtId="9" fontId="5" fillId="0" borderId="0" applyFont="0" applyFill="0" applyBorder="0" applyAlignment="0" applyProtection="0"/>
    <xf numFmtId="0" fontId="5" fillId="0" borderId="0"/>
    <xf numFmtId="179" fontId="5" fillId="0" borderId="0" applyFont="0" applyFill="0" applyBorder="0" applyAlignment="0" applyProtection="0"/>
    <xf numFmtId="0" fontId="5" fillId="0" borderId="0"/>
    <xf numFmtId="0" fontId="5" fillId="2" borderId="2" applyNumberFormat="0" applyFont="0" applyAlignment="0" applyProtection="0"/>
    <xf numFmtId="0" fontId="5" fillId="2" borderId="2" applyNumberFormat="0" applyFont="0" applyAlignment="0" applyProtection="0"/>
    <xf numFmtId="43" fontId="5" fillId="0" borderId="0" applyFont="0" applyFill="0" applyBorder="0" applyAlignment="0" applyProtection="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0" borderId="0"/>
    <xf numFmtId="43" fontId="5" fillId="0" borderId="0" applyFont="0" applyFill="0" applyBorder="0" applyAlignment="0" applyProtection="0"/>
    <xf numFmtId="0" fontId="5" fillId="47"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47"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37" borderId="0" applyNumberFormat="0" applyBorder="0" applyAlignment="0" applyProtection="0"/>
    <xf numFmtId="0" fontId="5" fillId="0" borderId="0"/>
    <xf numFmtId="188" fontId="5" fillId="0" borderId="0" applyFont="0" applyFill="0" applyBorder="0" applyAlignment="0" applyProtection="0"/>
    <xf numFmtId="0" fontId="5" fillId="44" borderId="0" applyNumberFormat="0" applyBorder="0" applyAlignment="0" applyProtection="0"/>
    <xf numFmtId="0" fontId="5" fillId="35" borderId="0" applyNumberFormat="0" applyBorder="0" applyAlignment="0" applyProtection="0"/>
    <xf numFmtId="179" fontId="5" fillId="0" borderId="0" applyFont="0" applyFill="0" applyBorder="0" applyAlignment="0" applyProtection="0"/>
    <xf numFmtId="0" fontId="5" fillId="0" borderId="0"/>
    <xf numFmtId="0" fontId="5" fillId="0" borderId="0"/>
    <xf numFmtId="186" fontId="5" fillId="0" borderId="0" applyFont="0" applyFill="0" applyBorder="0" applyAlignment="0" applyProtection="0"/>
    <xf numFmtId="179" fontId="5" fillId="0" borderId="0" applyFont="0" applyFill="0" applyBorder="0" applyAlignment="0" applyProtection="0"/>
    <xf numFmtId="0" fontId="5" fillId="50" borderId="0" applyNumberFormat="0" applyBorder="0" applyAlignment="0" applyProtection="0"/>
    <xf numFmtId="43" fontId="5" fillId="0" borderId="0" applyFont="0" applyFill="0" applyBorder="0" applyAlignment="0" applyProtection="0"/>
    <xf numFmtId="0" fontId="5" fillId="0" borderId="0"/>
    <xf numFmtId="188" fontId="5" fillId="0" borderId="0" applyFont="0" applyFill="0" applyBorder="0" applyAlignment="0" applyProtection="0"/>
    <xf numFmtId="0" fontId="5" fillId="0" borderId="0"/>
    <xf numFmtId="0" fontId="5" fillId="34" borderId="0" applyNumberFormat="0" applyBorder="0" applyAlignment="0" applyProtection="0"/>
    <xf numFmtId="0" fontId="5" fillId="0" borderId="0"/>
    <xf numFmtId="0" fontId="5" fillId="0" borderId="28"/>
    <xf numFmtId="0" fontId="5" fillId="0" borderId="0"/>
    <xf numFmtId="0" fontId="5" fillId="37" borderId="0" applyNumberFormat="0" applyBorder="0" applyAlignment="0" applyProtection="0"/>
    <xf numFmtId="186" fontId="5" fillId="0" borderId="0" applyFont="0" applyFill="0" applyBorder="0" applyAlignment="0" applyProtection="0"/>
    <xf numFmtId="0" fontId="5" fillId="0" borderId="0"/>
    <xf numFmtId="0" fontId="5" fillId="0" borderId="0"/>
    <xf numFmtId="179" fontId="5" fillId="0" borderId="0" applyFont="0" applyFill="0" applyBorder="0" applyAlignment="0" applyProtection="0"/>
    <xf numFmtId="0" fontId="5" fillId="0" borderId="0"/>
    <xf numFmtId="179" fontId="5" fillId="0" borderId="0" applyFont="0" applyFill="0" applyBorder="0" applyAlignment="0" applyProtection="0"/>
    <xf numFmtId="0" fontId="5" fillId="0" borderId="0"/>
    <xf numFmtId="0" fontId="5" fillId="0" borderId="0"/>
    <xf numFmtId="0" fontId="5" fillId="49" borderId="0" applyNumberFormat="0" applyBorder="0" applyAlignment="0" applyProtection="0"/>
    <xf numFmtId="0" fontId="5" fillId="0" borderId="0"/>
    <xf numFmtId="0" fontId="5" fillId="44" borderId="0" applyNumberFormat="0" applyBorder="0" applyAlignment="0" applyProtection="0"/>
    <xf numFmtId="0" fontId="5" fillId="0" borderId="0"/>
    <xf numFmtId="0" fontId="5" fillId="38" borderId="0" applyNumberFormat="0" applyBorder="0" applyAlignment="0" applyProtection="0"/>
    <xf numFmtId="179" fontId="5" fillId="0" borderId="0" applyFont="0" applyFill="0" applyBorder="0" applyAlignment="0" applyProtection="0"/>
    <xf numFmtId="0" fontId="5" fillId="46" borderId="0" applyNumberFormat="0" applyBorder="0" applyAlignment="0" applyProtection="0"/>
    <xf numFmtId="0" fontId="5" fillId="2" borderId="2" applyNumberFormat="0" applyFont="0" applyAlignment="0" applyProtection="0"/>
    <xf numFmtId="0" fontId="5" fillId="0" borderId="0"/>
    <xf numFmtId="0" fontId="5" fillId="0" borderId="0"/>
    <xf numFmtId="0" fontId="5" fillId="0" borderId="0"/>
    <xf numFmtId="0" fontId="5" fillId="40" borderId="0" applyNumberFormat="0" applyBorder="0" applyAlignment="0" applyProtection="0"/>
    <xf numFmtId="9" fontId="5" fillId="0" borderId="0" applyFont="0" applyFill="0" applyBorder="0" applyAlignment="0" applyProtection="0"/>
    <xf numFmtId="181"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28"/>
    <xf numFmtId="0" fontId="5" fillId="0" borderId="0"/>
    <xf numFmtId="0" fontId="5" fillId="0" borderId="0"/>
    <xf numFmtId="0" fontId="5" fillId="0" borderId="0"/>
    <xf numFmtId="0" fontId="5" fillId="2" borderId="2" applyNumberFormat="0" applyFont="0" applyAlignment="0" applyProtection="0"/>
    <xf numFmtId="0" fontId="5" fillId="0" borderId="0"/>
    <xf numFmtId="0" fontId="5" fillId="41" borderId="0" applyNumberFormat="0" applyBorder="0" applyAlignment="0" applyProtection="0"/>
    <xf numFmtId="0" fontId="5" fillId="2" borderId="2" applyNumberFormat="0" applyFont="0" applyAlignment="0" applyProtection="0"/>
    <xf numFmtId="0" fontId="5" fillId="2" borderId="2" applyNumberFormat="0" applyFont="0" applyAlignment="0" applyProtection="0"/>
    <xf numFmtId="0" fontId="5" fillId="0" borderId="0"/>
    <xf numFmtId="0" fontId="5" fillId="0" borderId="0"/>
    <xf numFmtId="0" fontId="5" fillId="0" borderId="0"/>
    <xf numFmtId="0" fontId="5" fillId="0" borderId="0"/>
    <xf numFmtId="179" fontId="5" fillId="0" borderId="0" applyFont="0" applyFill="0" applyBorder="0" applyAlignment="0" applyProtection="0"/>
    <xf numFmtId="43" fontId="5" fillId="0" borderId="0" applyFont="0" applyFill="0" applyBorder="0" applyAlignment="0" applyProtection="0"/>
    <xf numFmtId="188"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62" borderId="0" applyNumberFormat="0" applyBorder="0" applyAlignment="0" applyProtection="0"/>
    <xf numFmtId="0" fontId="5" fillId="63"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82" borderId="0" applyNumberFormat="0" applyBorder="0" applyAlignment="0" applyProtection="0"/>
    <xf numFmtId="0" fontId="5" fillId="83"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2" borderId="2"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188"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62" borderId="0" applyNumberFormat="0" applyBorder="0" applyAlignment="0" applyProtection="0"/>
    <xf numFmtId="0" fontId="5" fillId="63"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82" borderId="0" applyNumberFormat="0" applyBorder="0" applyAlignment="0" applyProtection="0"/>
    <xf numFmtId="0" fontId="5" fillId="83" borderId="0" applyNumberFormat="0" applyBorder="0" applyAlignment="0" applyProtection="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62" borderId="0" applyNumberFormat="0" applyBorder="0" applyAlignment="0" applyProtection="0"/>
    <xf numFmtId="0" fontId="5" fillId="66" borderId="0" applyNumberFormat="0" applyBorder="0" applyAlignment="0" applyProtection="0"/>
    <xf numFmtId="0" fontId="5" fillId="70" borderId="0" applyNumberFormat="0" applyBorder="0" applyAlignment="0" applyProtection="0"/>
    <xf numFmtId="0" fontId="5" fillId="74" borderId="0" applyNumberFormat="0" applyBorder="0" applyAlignment="0" applyProtection="0"/>
    <xf numFmtId="0" fontId="5" fillId="78" borderId="0" applyNumberFormat="0" applyBorder="0" applyAlignment="0" applyProtection="0"/>
    <xf numFmtId="0" fontId="5" fillId="82" borderId="0" applyNumberFormat="0" applyBorder="0" applyAlignment="0" applyProtection="0"/>
    <xf numFmtId="0" fontId="5" fillId="63" borderId="0" applyNumberFormat="0" applyBorder="0" applyAlignment="0" applyProtection="0"/>
    <xf numFmtId="0" fontId="5" fillId="67" borderId="0" applyNumberFormat="0" applyBorder="0" applyAlignment="0" applyProtection="0"/>
    <xf numFmtId="0" fontId="5" fillId="71" borderId="0" applyNumberFormat="0" applyBorder="0" applyAlignment="0" applyProtection="0"/>
    <xf numFmtId="0" fontId="5" fillId="75" borderId="0" applyNumberFormat="0" applyBorder="0" applyAlignment="0" applyProtection="0"/>
    <xf numFmtId="0" fontId="5" fillId="79" borderId="0" applyNumberFormat="0" applyBorder="0" applyAlignment="0" applyProtection="0"/>
    <xf numFmtId="0" fontId="5" fillId="83" borderId="0" applyNumberFormat="0" applyBorder="0" applyAlignment="0" applyProtection="0"/>
    <xf numFmtId="0" fontId="5" fillId="2" borderId="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62" borderId="0" applyNumberFormat="0" applyBorder="0" applyAlignment="0" applyProtection="0"/>
    <xf numFmtId="0" fontId="5" fillId="63"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82" borderId="0" applyNumberFormat="0" applyBorder="0" applyAlignment="0" applyProtection="0"/>
    <xf numFmtId="0" fontId="5" fillId="83"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62" borderId="0" applyNumberFormat="0" applyBorder="0" applyAlignment="0" applyProtection="0"/>
    <xf numFmtId="0" fontId="5" fillId="63"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82" borderId="0" applyNumberFormat="0" applyBorder="0" applyAlignment="0" applyProtection="0"/>
    <xf numFmtId="0" fontId="5" fillId="83" borderId="0" applyNumberFormat="0" applyBorder="0" applyAlignment="0" applyProtection="0"/>
    <xf numFmtId="0" fontId="5" fillId="0" borderId="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0" borderId="0"/>
    <xf numFmtId="0" fontId="5" fillId="0" borderId="0"/>
    <xf numFmtId="181" fontId="5" fillId="0" borderId="0" applyFont="0" applyFill="0" applyBorder="0" applyAlignment="0" applyProtection="0"/>
    <xf numFmtId="181"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62" borderId="0" applyNumberFormat="0" applyBorder="0" applyAlignment="0" applyProtection="0"/>
    <xf numFmtId="0" fontId="5" fillId="63"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82" borderId="0" applyNumberFormat="0" applyBorder="0" applyAlignment="0" applyProtection="0"/>
    <xf numFmtId="0" fontId="5" fillId="83" borderId="0" applyNumberFormat="0" applyBorder="0" applyAlignment="0" applyProtection="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62" borderId="0" applyNumberFormat="0" applyBorder="0" applyAlignment="0" applyProtection="0"/>
    <xf numFmtId="0" fontId="5" fillId="66" borderId="0" applyNumberFormat="0" applyBorder="0" applyAlignment="0" applyProtection="0"/>
    <xf numFmtId="0" fontId="5" fillId="70" borderId="0" applyNumberFormat="0" applyBorder="0" applyAlignment="0" applyProtection="0"/>
    <xf numFmtId="0" fontId="5" fillId="74" borderId="0" applyNumberFormat="0" applyBorder="0" applyAlignment="0" applyProtection="0"/>
    <xf numFmtId="0" fontId="5" fillId="78" borderId="0" applyNumberFormat="0" applyBorder="0" applyAlignment="0" applyProtection="0"/>
    <xf numFmtId="0" fontId="5" fillId="82" borderId="0" applyNumberFormat="0" applyBorder="0" applyAlignment="0" applyProtection="0"/>
    <xf numFmtId="0" fontId="5" fillId="63" borderId="0" applyNumberFormat="0" applyBorder="0" applyAlignment="0" applyProtection="0"/>
    <xf numFmtId="0" fontId="5" fillId="67" borderId="0" applyNumberFormat="0" applyBorder="0" applyAlignment="0" applyProtection="0"/>
    <xf numFmtId="0" fontId="5" fillId="71" borderId="0" applyNumberFormat="0" applyBorder="0" applyAlignment="0" applyProtection="0"/>
    <xf numFmtId="0" fontId="5" fillId="75" borderId="0" applyNumberFormat="0" applyBorder="0" applyAlignment="0" applyProtection="0"/>
    <xf numFmtId="0" fontId="5" fillId="79" borderId="0" applyNumberFormat="0" applyBorder="0" applyAlignment="0" applyProtection="0"/>
    <xf numFmtId="0" fontId="5" fillId="83"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62" borderId="0" applyNumberFormat="0" applyBorder="0" applyAlignment="0" applyProtection="0"/>
    <xf numFmtId="0" fontId="5" fillId="63"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82" borderId="0" applyNumberFormat="0" applyBorder="0" applyAlignment="0" applyProtection="0"/>
    <xf numFmtId="0" fontId="5" fillId="83" borderId="0" applyNumberFormat="0" applyBorder="0" applyAlignment="0" applyProtection="0"/>
    <xf numFmtId="0" fontId="5" fillId="0" borderId="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0" borderId="0"/>
    <xf numFmtId="0" fontId="5" fillId="0" borderId="0"/>
    <xf numFmtId="181" fontId="5" fillId="0" borderId="0" applyFont="0" applyFill="0" applyBorder="0" applyAlignment="0" applyProtection="0"/>
    <xf numFmtId="181"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62" borderId="0" applyNumberFormat="0" applyBorder="0" applyAlignment="0" applyProtection="0"/>
    <xf numFmtId="0" fontId="5" fillId="63"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82" borderId="0" applyNumberFormat="0" applyBorder="0" applyAlignment="0" applyProtection="0"/>
    <xf numFmtId="0" fontId="5" fillId="83" borderId="0" applyNumberFormat="0" applyBorder="0" applyAlignment="0" applyProtection="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62" borderId="0" applyNumberFormat="0" applyBorder="0" applyAlignment="0" applyProtection="0"/>
    <xf numFmtId="0" fontId="5" fillId="63"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82" borderId="0" applyNumberFormat="0" applyBorder="0" applyAlignment="0" applyProtection="0"/>
    <xf numFmtId="0" fontId="5" fillId="83"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62" borderId="0" applyNumberFormat="0" applyBorder="0" applyAlignment="0" applyProtection="0"/>
    <xf numFmtId="0" fontId="5" fillId="63"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82" borderId="0" applyNumberFormat="0" applyBorder="0" applyAlignment="0" applyProtection="0"/>
    <xf numFmtId="0" fontId="5" fillId="83" borderId="0" applyNumberFormat="0" applyBorder="0" applyAlignment="0" applyProtection="0"/>
    <xf numFmtId="0" fontId="5" fillId="0" borderId="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0" borderId="0"/>
    <xf numFmtId="0" fontId="5" fillId="0" borderId="0"/>
    <xf numFmtId="181" fontId="5" fillId="0" borderId="0" applyFont="0" applyFill="0" applyBorder="0" applyAlignment="0" applyProtection="0"/>
    <xf numFmtId="181"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62" borderId="0" applyNumberFormat="0" applyBorder="0" applyAlignment="0" applyProtection="0"/>
    <xf numFmtId="0" fontId="5" fillId="63"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82" borderId="0" applyNumberFormat="0" applyBorder="0" applyAlignment="0" applyProtection="0"/>
    <xf numFmtId="0" fontId="5" fillId="83" borderId="0" applyNumberFormat="0" applyBorder="0" applyAlignment="0" applyProtection="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181" fontId="5" fillId="0" borderId="0" applyFont="0" applyFill="0" applyBorder="0" applyAlignment="0" applyProtection="0"/>
    <xf numFmtId="186" fontId="5" fillId="0" borderId="0" applyFont="0" applyFill="0" applyBorder="0" applyAlignment="0" applyProtection="0"/>
    <xf numFmtId="179" fontId="5" fillId="0" borderId="0" applyFont="0" applyFill="0" applyBorder="0" applyAlignment="0" applyProtection="0"/>
    <xf numFmtId="18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2" borderId="2" applyNumberFormat="0" applyFont="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8" fillId="0" borderId="0" applyFont="0" applyFill="0" applyBorder="0" applyAlignment="0" applyProtection="0"/>
    <xf numFmtId="0" fontId="155" fillId="0" borderId="0"/>
    <xf numFmtId="43" fontId="18"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190" fontId="18" fillId="0" borderId="0" applyFont="0" applyFill="0" applyBorder="0" applyAlignment="0" applyProtection="0"/>
    <xf numFmtId="0" fontId="5" fillId="0" borderId="0"/>
    <xf numFmtId="43" fontId="155" fillId="0" borderId="0" applyFont="0" applyFill="0" applyBorder="0" applyAlignment="0" applyProtection="0"/>
    <xf numFmtId="43" fontId="155" fillId="0" borderId="0" applyFont="0" applyFill="0" applyBorder="0" applyAlignment="0" applyProtection="0"/>
    <xf numFmtId="0" fontId="155" fillId="0" borderId="0"/>
    <xf numFmtId="0" fontId="155" fillId="0" borderId="0"/>
    <xf numFmtId="0" fontId="155" fillId="0" borderId="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0" fontId="155" fillId="0" borderId="0"/>
    <xf numFmtId="0" fontId="18" fillId="0" borderId="0" applyNumberFormat="0" applyFill="0" applyBorder="0" applyAlignment="0" applyProtection="0"/>
    <xf numFmtId="43" fontId="18" fillId="0" borderId="0" applyFont="0" applyFill="0" applyBorder="0" applyAlignment="0" applyProtection="0"/>
    <xf numFmtId="0" fontId="18" fillId="0" borderId="0" applyNumberFormat="0" applyFill="0" applyBorder="0" applyAlignment="0" applyProtection="0"/>
    <xf numFmtId="240" fontId="5" fillId="0" borderId="0" applyFont="0" applyFill="0" applyBorder="0" applyAlignment="0" applyProtection="0"/>
    <xf numFmtId="240" fontId="5" fillId="0" borderId="0" applyFont="0" applyFill="0" applyBorder="0" applyAlignment="0" applyProtection="0"/>
    <xf numFmtId="240" fontId="5" fillId="0" borderId="0" applyFont="0" applyFill="0" applyBorder="0" applyAlignment="0" applyProtection="0"/>
    <xf numFmtId="0" fontId="18"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2" borderId="2" applyNumberFormat="0" applyFont="0" applyAlignment="0" applyProtection="0"/>
    <xf numFmtId="0" fontId="4" fillId="62" borderId="0" applyNumberFormat="0" applyBorder="0" applyAlignment="0" applyProtection="0"/>
    <xf numFmtId="0" fontId="4" fillId="63"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82" borderId="0" applyNumberFormat="0" applyBorder="0" applyAlignment="0" applyProtection="0"/>
    <xf numFmtId="0" fontId="4" fillId="83" borderId="0" applyNumberFormat="0" applyBorder="0" applyAlignment="0" applyProtection="0"/>
    <xf numFmtId="0" fontId="3" fillId="0" borderId="0"/>
    <xf numFmtId="43" fontId="3" fillId="0" borderId="0" applyFont="0" applyFill="0" applyBorder="0" applyAlignment="0" applyProtection="0"/>
    <xf numFmtId="0" fontId="3" fillId="2" borderId="2" applyNumberFormat="0" applyFont="0" applyAlignment="0" applyProtection="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2" borderId="0" applyNumberFormat="0" applyBorder="0" applyAlignment="0" applyProtection="0"/>
    <xf numFmtId="0" fontId="3" fillId="66" borderId="0" applyNumberFormat="0" applyBorder="0" applyAlignment="0" applyProtection="0"/>
    <xf numFmtId="0" fontId="3" fillId="70" borderId="0" applyNumberFormat="0" applyBorder="0" applyAlignment="0" applyProtection="0"/>
    <xf numFmtId="0" fontId="3" fillId="74" borderId="0" applyNumberFormat="0" applyBorder="0" applyAlignment="0" applyProtection="0"/>
    <xf numFmtId="0" fontId="3" fillId="78" borderId="0" applyNumberFormat="0" applyBorder="0" applyAlignment="0" applyProtection="0"/>
    <xf numFmtId="0" fontId="3" fillId="82" borderId="0" applyNumberFormat="0" applyBorder="0" applyAlignment="0" applyProtection="0"/>
    <xf numFmtId="0" fontId="3" fillId="63" borderId="0" applyNumberFormat="0" applyBorder="0" applyAlignment="0" applyProtection="0"/>
    <xf numFmtId="0" fontId="3" fillId="67" borderId="0" applyNumberFormat="0" applyBorder="0" applyAlignment="0" applyProtection="0"/>
    <xf numFmtId="0" fontId="3" fillId="71" borderId="0" applyNumberFormat="0" applyBorder="0" applyAlignment="0" applyProtection="0"/>
    <xf numFmtId="0" fontId="3" fillId="75" borderId="0" applyNumberFormat="0" applyBorder="0" applyAlignment="0" applyProtection="0"/>
    <xf numFmtId="0" fontId="3" fillId="79" borderId="0" applyNumberFormat="0" applyBorder="0" applyAlignment="0" applyProtection="0"/>
    <xf numFmtId="0" fontId="3" fillId="83" borderId="0" applyNumberFormat="0" applyBorder="0" applyAlignment="0" applyProtection="0"/>
    <xf numFmtId="0" fontId="3" fillId="2" borderId="2"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62" borderId="0" applyNumberFormat="0" applyBorder="0" applyAlignment="0" applyProtection="0"/>
    <xf numFmtId="0" fontId="3" fillId="66" borderId="0" applyNumberFormat="0" applyBorder="0" applyAlignment="0" applyProtection="0"/>
    <xf numFmtId="0" fontId="3" fillId="70" borderId="0" applyNumberFormat="0" applyBorder="0" applyAlignment="0" applyProtection="0"/>
    <xf numFmtId="0" fontId="3" fillId="74" borderId="0" applyNumberFormat="0" applyBorder="0" applyAlignment="0" applyProtection="0"/>
    <xf numFmtId="0" fontId="3" fillId="78" borderId="0" applyNumberFormat="0" applyBorder="0" applyAlignment="0" applyProtection="0"/>
    <xf numFmtId="0" fontId="3" fillId="82" borderId="0" applyNumberFormat="0" applyBorder="0" applyAlignment="0" applyProtection="0"/>
    <xf numFmtId="0" fontId="3" fillId="63" borderId="0" applyNumberFormat="0" applyBorder="0" applyAlignment="0" applyProtection="0"/>
    <xf numFmtId="0" fontId="3" fillId="67" borderId="0" applyNumberFormat="0" applyBorder="0" applyAlignment="0" applyProtection="0"/>
    <xf numFmtId="0" fontId="3" fillId="71" borderId="0" applyNumberFormat="0" applyBorder="0" applyAlignment="0" applyProtection="0"/>
    <xf numFmtId="0" fontId="3" fillId="75" borderId="0" applyNumberFormat="0" applyBorder="0" applyAlignment="0" applyProtection="0"/>
    <xf numFmtId="0" fontId="3" fillId="79" borderId="0" applyNumberFormat="0" applyBorder="0" applyAlignment="0" applyProtection="0"/>
    <xf numFmtId="0" fontId="3" fillId="83" borderId="0" applyNumberFormat="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2" borderId="2" applyNumberFormat="0" applyFont="0" applyAlignment="0" applyProtection="0"/>
    <xf numFmtId="0" fontId="3" fillId="0" borderId="0"/>
    <xf numFmtId="0" fontId="3" fillId="0" borderId="0"/>
    <xf numFmtId="0" fontId="3" fillId="0" borderId="0"/>
    <xf numFmtId="43" fontId="3" fillId="0" borderId="0" applyFont="0" applyFill="0" applyBorder="0" applyAlignment="0" applyProtection="0"/>
    <xf numFmtId="179" fontId="3" fillId="0" borderId="0" applyFont="0" applyFill="0" applyBorder="0" applyAlignment="0" applyProtection="0"/>
    <xf numFmtId="0" fontId="3" fillId="0" borderId="0"/>
    <xf numFmtId="0" fontId="3" fillId="0" borderId="0"/>
    <xf numFmtId="0" fontId="3" fillId="0" borderId="0"/>
    <xf numFmtId="0" fontId="3" fillId="0" borderId="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79" fontId="3" fillId="0" borderId="0" applyFont="0" applyFill="0" applyBorder="0" applyAlignment="0" applyProtection="0"/>
    <xf numFmtId="0" fontId="3" fillId="2" borderId="2" applyNumberFormat="0" applyFont="0" applyAlignment="0" applyProtection="0"/>
    <xf numFmtId="0" fontId="3" fillId="0" borderId="0"/>
    <xf numFmtId="0" fontId="3" fillId="0" borderId="0"/>
    <xf numFmtId="0" fontId="3" fillId="50" borderId="0" applyNumberFormat="0" applyBorder="0" applyAlignment="0" applyProtection="0"/>
    <xf numFmtId="0" fontId="3" fillId="41" borderId="0" applyNumberFormat="0" applyBorder="0" applyAlignment="0" applyProtection="0"/>
    <xf numFmtId="0" fontId="3" fillId="0" borderId="0"/>
    <xf numFmtId="43" fontId="3" fillId="0" borderId="0" applyFont="0" applyFill="0" applyBorder="0" applyAlignment="0" applyProtection="0"/>
    <xf numFmtId="0" fontId="3" fillId="3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3" fillId="0" borderId="0" applyFont="0" applyFill="0" applyBorder="0" applyAlignment="0" applyProtection="0"/>
    <xf numFmtId="188" fontId="3" fillId="0" borderId="0" applyFont="0" applyFill="0" applyBorder="0" applyAlignment="0" applyProtection="0"/>
    <xf numFmtId="0" fontId="3" fillId="0" borderId="0"/>
    <xf numFmtId="17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 borderId="2" applyNumberFormat="0" applyFont="0" applyAlignment="0" applyProtection="0"/>
    <xf numFmtId="186" fontId="3" fillId="0" borderId="0" applyFont="0" applyFill="0" applyBorder="0" applyAlignment="0" applyProtection="0"/>
    <xf numFmtId="0" fontId="3" fillId="0" borderId="0"/>
    <xf numFmtId="0" fontId="3" fillId="0" borderId="0"/>
    <xf numFmtId="0" fontId="3" fillId="0" borderId="0"/>
    <xf numFmtId="0" fontId="3" fillId="49" borderId="0" applyNumberFormat="0" applyBorder="0" applyAlignment="0" applyProtection="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79" fontId="3" fillId="0" borderId="0" applyFont="0" applyFill="0" applyBorder="0" applyAlignment="0" applyProtection="0"/>
    <xf numFmtId="188"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6" borderId="0" applyNumberFormat="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46" borderId="0" applyNumberFormat="0" applyBorder="0" applyAlignment="0" applyProtection="0"/>
    <xf numFmtId="0" fontId="3" fillId="0" borderId="0"/>
    <xf numFmtId="0" fontId="3" fillId="2" borderId="2" applyNumberFormat="0" applyFont="0" applyAlignment="0" applyProtection="0"/>
    <xf numFmtId="0" fontId="3" fillId="0" borderId="0"/>
    <xf numFmtId="17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179" fontId="3" fillId="0" borderId="0" applyFont="0" applyFill="0" applyBorder="0" applyAlignment="0" applyProtection="0"/>
    <xf numFmtId="0" fontId="3" fillId="40" borderId="0" applyNumberFormat="0" applyBorder="0" applyAlignment="0" applyProtection="0"/>
    <xf numFmtId="0" fontId="3" fillId="0" borderId="0"/>
    <xf numFmtId="0" fontId="3" fillId="0" borderId="0"/>
    <xf numFmtId="0" fontId="3" fillId="0" borderId="0"/>
    <xf numFmtId="17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181" fontId="3" fillId="0" borderId="0" applyFont="0" applyFill="0" applyBorder="0" applyAlignment="0" applyProtection="0"/>
    <xf numFmtId="0" fontId="3" fillId="2" borderId="2" applyNumberFormat="0" applyFont="0" applyAlignment="0" applyProtection="0"/>
    <xf numFmtId="0" fontId="3" fillId="0" borderId="0"/>
    <xf numFmtId="0" fontId="3" fillId="43" borderId="0" applyNumberFormat="0" applyBorder="0" applyAlignment="0" applyProtection="0"/>
    <xf numFmtId="43" fontId="3" fillId="0" borderId="0" applyFont="0" applyFill="0" applyBorder="0" applyAlignment="0" applyProtection="0"/>
    <xf numFmtId="0" fontId="3" fillId="49" borderId="0" applyNumberFormat="0" applyBorder="0" applyAlignment="0" applyProtection="0"/>
    <xf numFmtId="0" fontId="3" fillId="50" borderId="0" applyNumberFormat="0" applyBorder="0" applyAlignment="0" applyProtection="0"/>
    <xf numFmtId="43" fontId="3" fillId="0" borderId="0" applyFont="0" applyFill="0" applyBorder="0" applyAlignment="0" applyProtection="0"/>
    <xf numFmtId="0" fontId="3" fillId="0" borderId="1"/>
    <xf numFmtId="43" fontId="3" fillId="0" borderId="0" applyFont="0" applyFill="0" applyBorder="0" applyAlignment="0" applyProtection="0"/>
    <xf numFmtId="0" fontId="3" fillId="41" borderId="0" applyNumberFormat="0" applyBorder="0" applyAlignment="0" applyProtection="0"/>
    <xf numFmtId="0" fontId="3" fillId="34" borderId="0" applyNumberFormat="0" applyBorder="0" applyAlignment="0" applyProtection="0"/>
    <xf numFmtId="43" fontId="3" fillId="0" borderId="0" applyFont="0" applyFill="0" applyBorder="0" applyAlignment="0" applyProtection="0"/>
    <xf numFmtId="0" fontId="3" fillId="0" borderId="0"/>
    <xf numFmtId="0" fontId="3" fillId="2" borderId="2" applyNumberFormat="0" applyFont="0" applyAlignment="0" applyProtection="0"/>
    <xf numFmtId="0" fontId="3" fillId="0" borderId="0"/>
    <xf numFmtId="0" fontId="3" fillId="0" borderId="0"/>
    <xf numFmtId="0" fontId="3" fillId="0" borderId="29"/>
    <xf numFmtId="43" fontId="3" fillId="0" borderId="0" applyFont="0" applyFill="0" applyBorder="0" applyAlignment="0" applyProtection="0"/>
    <xf numFmtId="0" fontId="3" fillId="2" borderId="2" applyNumberFormat="0" applyFont="0" applyAlignment="0" applyProtection="0"/>
    <xf numFmtId="0" fontId="3" fillId="37" borderId="0" applyNumberFormat="0" applyBorder="0" applyAlignment="0" applyProtection="0"/>
    <xf numFmtId="0" fontId="3" fillId="0" borderId="0"/>
    <xf numFmtId="0" fontId="3" fillId="2" borderId="2" applyNumberFormat="0" applyFont="0" applyAlignment="0" applyProtection="0"/>
    <xf numFmtId="0" fontId="3" fillId="0" borderId="0"/>
    <xf numFmtId="0" fontId="3" fillId="38" borderId="0" applyNumberFormat="0" applyBorder="0" applyAlignment="0" applyProtection="0"/>
    <xf numFmtId="0" fontId="3" fillId="0" borderId="0"/>
    <xf numFmtId="0" fontId="3" fillId="2" borderId="2" applyNumberFormat="0" applyFont="0" applyAlignment="0" applyProtection="0"/>
    <xf numFmtId="0" fontId="3" fillId="0" borderId="0"/>
    <xf numFmtId="179" fontId="3" fillId="0" borderId="0" applyFont="0" applyFill="0" applyBorder="0" applyAlignment="0" applyProtection="0"/>
    <xf numFmtId="0" fontId="3" fillId="0" borderId="0"/>
    <xf numFmtId="0" fontId="3" fillId="0" borderId="0"/>
    <xf numFmtId="0" fontId="3" fillId="0" borderId="0"/>
    <xf numFmtId="0" fontId="3" fillId="0" borderId="30"/>
    <xf numFmtId="0" fontId="3" fillId="43" borderId="0" applyNumberFormat="0" applyBorder="0" applyAlignment="0" applyProtection="0"/>
    <xf numFmtId="0" fontId="3" fillId="2" borderId="2" applyNumberFormat="0" applyFont="0" applyAlignment="0" applyProtection="0"/>
    <xf numFmtId="0" fontId="3" fillId="44" borderId="0" applyNumberFormat="0" applyBorder="0" applyAlignment="0" applyProtection="0"/>
    <xf numFmtId="179" fontId="3" fillId="0" borderId="0" applyFont="0" applyFill="0" applyBorder="0" applyAlignment="0" applyProtection="0"/>
    <xf numFmtId="0" fontId="3" fillId="2" borderId="2" applyNumberFormat="0" applyFont="0" applyAlignment="0" applyProtection="0"/>
    <xf numFmtId="9" fontId="3" fillId="0" borderId="0" applyFont="0" applyFill="0" applyBorder="0" applyAlignment="0" applyProtection="0"/>
    <xf numFmtId="0" fontId="3" fillId="2" borderId="2" applyNumberFormat="0" applyFont="0" applyAlignment="0" applyProtection="0"/>
    <xf numFmtId="9" fontId="3" fillId="0" borderId="0" applyFont="0" applyFill="0" applyBorder="0" applyAlignment="0" applyProtection="0"/>
    <xf numFmtId="0" fontId="3" fillId="0" borderId="0"/>
    <xf numFmtId="0" fontId="3" fillId="47" borderId="0" applyNumberFormat="0" applyBorder="0" applyAlignment="0" applyProtection="0"/>
    <xf numFmtId="0" fontId="3" fillId="0" borderId="0"/>
    <xf numFmtId="0" fontId="3" fillId="0" borderId="0"/>
    <xf numFmtId="0" fontId="3" fillId="43" borderId="0" applyNumberFormat="0" applyBorder="0" applyAlignment="0" applyProtection="0"/>
    <xf numFmtId="0" fontId="3" fillId="0" borderId="0"/>
    <xf numFmtId="0" fontId="3" fillId="35" borderId="0" applyNumberFormat="0" applyBorder="0" applyAlignment="0" applyProtection="0"/>
    <xf numFmtId="179" fontId="3" fillId="0" borderId="0" applyFont="0" applyFill="0" applyBorder="0" applyAlignment="0" applyProtection="0"/>
    <xf numFmtId="9" fontId="3" fillId="0" borderId="0" applyFont="0" applyFill="0" applyBorder="0" applyAlignment="0" applyProtection="0"/>
    <xf numFmtId="0" fontId="3" fillId="0" borderId="0"/>
    <xf numFmtId="179" fontId="3" fillId="0" borderId="0" applyFont="0" applyFill="0" applyBorder="0" applyAlignment="0" applyProtection="0"/>
    <xf numFmtId="0" fontId="3" fillId="0" borderId="0"/>
    <xf numFmtId="0" fontId="3" fillId="2" borderId="2" applyNumberFormat="0" applyFont="0" applyAlignment="0" applyProtection="0"/>
    <xf numFmtId="0" fontId="3" fillId="2" borderId="2" applyNumberFormat="0" applyFont="0" applyAlignment="0" applyProtection="0"/>
    <xf numFmtId="43" fontId="3" fillId="0" borderId="0" applyFont="0" applyFill="0" applyBorder="0" applyAlignment="0" applyProtection="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0" borderId="0"/>
    <xf numFmtId="43" fontId="3" fillId="0" borderId="0" applyFont="0" applyFill="0" applyBorder="0" applyAlignment="0" applyProtection="0"/>
    <xf numFmtId="0" fontId="3" fillId="47"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47" borderId="0" applyNumberFormat="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37" borderId="0" applyNumberFormat="0" applyBorder="0" applyAlignment="0" applyProtection="0"/>
    <xf numFmtId="0" fontId="3" fillId="0" borderId="0"/>
    <xf numFmtId="188" fontId="3" fillId="0" borderId="0" applyFont="0" applyFill="0" applyBorder="0" applyAlignment="0" applyProtection="0"/>
    <xf numFmtId="0" fontId="3" fillId="44" borderId="0" applyNumberFormat="0" applyBorder="0" applyAlignment="0" applyProtection="0"/>
    <xf numFmtId="0" fontId="3" fillId="35" borderId="0" applyNumberFormat="0" applyBorder="0" applyAlignment="0" applyProtection="0"/>
    <xf numFmtId="179" fontId="3" fillId="0" borderId="0" applyFont="0" applyFill="0" applyBorder="0" applyAlignment="0" applyProtection="0"/>
    <xf numFmtId="0" fontId="3" fillId="0" borderId="0"/>
    <xf numFmtId="0" fontId="3" fillId="0" borderId="0"/>
    <xf numFmtId="186" fontId="3" fillId="0" borderId="0" applyFont="0" applyFill="0" applyBorder="0" applyAlignment="0" applyProtection="0"/>
    <xf numFmtId="179" fontId="3" fillId="0" borderId="0" applyFont="0" applyFill="0" applyBorder="0" applyAlignment="0" applyProtection="0"/>
    <xf numFmtId="0" fontId="3" fillId="50" borderId="0" applyNumberFormat="0" applyBorder="0" applyAlignment="0" applyProtection="0"/>
    <xf numFmtId="43" fontId="3" fillId="0" borderId="0" applyFont="0" applyFill="0" applyBorder="0" applyAlignment="0" applyProtection="0"/>
    <xf numFmtId="0" fontId="3" fillId="0" borderId="0"/>
    <xf numFmtId="188" fontId="3" fillId="0" borderId="0" applyFont="0" applyFill="0" applyBorder="0" applyAlignment="0" applyProtection="0"/>
    <xf numFmtId="0" fontId="3" fillId="0" borderId="0"/>
    <xf numFmtId="0" fontId="3" fillId="34" borderId="0" applyNumberFormat="0" applyBorder="0" applyAlignment="0" applyProtection="0"/>
    <xf numFmtId="0" fontId="3" fillId="0" borderId="0"/>
    <xf numFmtId="0" fontId="3" fillId="0" borderId="28"/>
    <xf numFmtId="0" fontId="3" fillId="0" borderId="0"/>
    <xf numFmtId="0" fontId="3" fillId="37" borderId="0" applyNumberFormat="0" applyBorder="0" applyAlignment="0" applyProtection="0"/>
    <xf numFmtId="186" fontId="3" fillId="0" borderId="0" applyFont="0" applyFill="0" applyBorder="0" applyAlignment="0" applyProtection="0"/>
    <xf numFmtId="0" fontId="3" fillId="0" borderId="0"/>
    <xf numFmtId="0" fontId="3" fillId="0" borderId="0"/>
    <xf numFmtId="179" fontId="3" fillId="0" borderId="0" applyFont="0" applyFill="0" applyBorder="0" applyAlignment="0" applyProtection="0"/>
    <xf numFmtId="0" fontId="3" fillId="0" borderId="0"/>
    <xf numFmtId="179" fontId="3" fillId="0" borderId="0" applyFont="0" applyFill="0" applyBorder="0" applyAlignment="0" applyProtection="0"/>
    <xf numFmtId="0" fontId="3" fillId="0" borderId="0"/>
    <xf numFmtId="0" fontId="3" fillId="0" borderId="0"/>
    <xf numFmtId="0" fontId="3" fillId="49" borderId="0" applyNumberFormat="0" applyBorder="0" applyAlignment="0" applyProtection="0"/>
    <xf numFmtId="0" fontId="3" fillId="0" borderId="0"/>
    <xf numFmtId="0" fontId="3" fillId="44" borderId="0" applyNumberFormat="0" applyBorder="0" applyAlignment="0" applyProtection="0"/>
    <xf numFmtId="0" fontId="3" fillId="0" borderId="0"/>
    <xf numFmtId="0" fontId="3" fillId="38" borderId="0" applyNumberFormat="0" applyBorder="0" applyAlignment="0" applyProtection="0"/>
    <xf numFmtId="179" fontId="3" fillId="0" borderId="0" applyFont="0" applyFill="0" applyBorder="0" applyAlignment="0" applyProtection="0"/>
    <xf numFmtId="0" fontId="3" fillId="46" borderId="0" applyNumberFormat="0" applyBorder="0" applyAlignment="0" applyProtection="0"/>
    <xf numFmtId="0" fontId="3" fillId="2" borderId="2"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9" fontId="3" fillId="0" borderId="0" applyFont="0" applyFill="0" applyBorder="0" applyAlignment="0" applyProtection="0"/>
    <xf numFmtId="181"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28"/>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41" borderId="0" applyNumberFormat="0" applyBorder="0" applyAlignment="0" applyProtection="0"/>
    <xf numFmtId="0" fontId="3" fillId="2" borderId="2" applyNumberFormat="0" applyFont="0" applyAlignment="0" applyProtection="0"/>
    <xf numFmtId="0" fontId="3" fillId="2" borderId="2" applyNumberFormat="0" applyFont="0" applyAlignment="0" applyProtection="0"/>
    <xf numFmtId="0" fontId="3" fillId="0" borderId="0"/>
    <xf numFmtId="0" fontId="3" fillId="0" borderId="0"/>
    <xf numFmtId="0" fontId="3" fillId="0" borderId="0"/>
    <xf numFmtId="0" fontId="3" fillId="0" borderId="0"/>
    <xf numFmtId="179" fontId="3" fillId="0" borderId="0" applyFont="0" applyFill="0" applyBorder="0" applyAlignment="0" applyProtection="0"/>
    <xf numFmtId="43" fontId="3" fillId="0" borderId="0" applyFont="0" applyFill="0" applyBorder="0" applyAlignment="0" applyProtection="0"/>
    <xf numFmtId="188"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 borderId="2"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188"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2" borderId="0" applyNumberFormat="0" applyBorder="0" applyAlignment="0" applyProtection="0"/>
    <xf numFmtId="0" fontId="3" fillId="66" borderId="0" applyNumberFormat="0" applyBorder="0" applyAlignment="0" applyProtection="0"/>
    <xf numFmtId="0" fontId="3" fillId="70" borderId="0" applyNumberFormat="0" applyBorder="0" applyAlignment="0" applyProtection="0"/>
    <xf numFmtId="0" fontId="3" fillId="74" borderId="0" applyNumberFormat="0" applyBorder="0" applyAlignment="0" applyProtection="0"/>
    <xf numFmtId="0" fontId="3" fillId="78" borderId="0" applyNumberFormat="0" applyBorder="0" applyAlignment="0" applyProtection="0"/>
    <xf numFmtId="0" fontId="3" fillId="82" borderId="0" applyNumberFormat="0" applyBorder="0" applyAlignment="0" applyProtection="0"/>
    <xf numFmtId="0" fontId="3" fillId="63" borderId="0" applyNumberFormat="0" applyBorder="0" applyAlignment="0" applyProtection="0"/>
    <xf numFmtId="0" fontId="3" fillId="67" borderId="0" applyNumberFormat="0" applyBorder="0" applyAlignment="0" applyProtection="0"/>
    <xf numFmtId="0" fontId="3" fillId="71" borderId="0" applyNumberFormat="0" applyBorder="0" applyAlignment="0" applyProtection="0"/>
    <xf numFmtId="0" fontId="3" fillId="75" borderId="0" applyNumberFormat="0" applyBorder="0" applyAlignment="0" applyProtection="0"/>
    <xf numFmtId="0" fontId="3" fillId="79" borderId="0" applyNumberFormat="0" applyBorder="0" applyAlignment="0" applyProtection="0"/>
    <xf numFmtId="0" fontId="3" fillId="83" borderId="0" applyNumberFormat="0" applyBorder="0" applyAlignment="0" applyProtection="0"/>
    <xf numFmtId="0" fontId="3" fillId="2" borderId="2"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0" borderId="0"/>
    <xf numFmtId="0" fontId="3" fillId="0" borderId="0"/>
    <xf numFmtId="181" fontId="3" fillId="0" borderId="0" applyFont="0" applyFill="0" applyBorder="0" applyAlignment="0" applyProtection="0"/>
    <xf numFmtId="181"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62" borderId="0" applyNumberFormat="0" applyBorder="0" applyAlignment="0" applyProtection="0"/>
    <xf numFmtId="0" fontId="3" fillId="66" borderId="0" applyNumberFormat="0" applyBorder="0" applyAlignment="0" applyProtection="0"/>
    <xf numFmtId="0" fontId="3" fillId="70" borderId="0" applyNumberFormat="0" applyBorder="0" applyAlignment="0" applyProtection="0"/>
    <xf numFmtId="0" fontId="3" fillId="74" borderId="0" applyNumberFormat="0" applyBorder="0" applyAlignment="0" applyProtection="0"/>
    <xf numFmtId="0" fontId="3" fillId="78" borderId="0" applyNumberFormat="0" applyBorder="0" applyAlignment="0" applyProtection="0"/>
    <xf numFmtId="0" fontId="3" fillId="82" borderId="0" applyNumberFormat="0" applyBorder="0" applyAlignment="0" applyProtection="0"/>
    <xf numFmtId="0" fontId="3" fillId="63" borderId="0" applyNumberFormat="0" applyBorder="0" applyAlignment="0" applyProtection="0"/>
    <xf numFmtId="0" fontId="3" fillId="67" borderId="0" applyNumberFormat="0" applyBorder="0" applyAlignment="0" applyProtection="0"/>
    <xf numFmtId="0" fontId="3" fillId="71" borderId="0" applyNumberFormat="0" applyBorder="0" applyAlignment="0" applyProtection="0"/>
    <xf numFmtId="0" fontId="3" fillId="75" borderId="0" applyNumberFormat="0" applyBorder="0" applyAlignment="0" applyProtection="0"/>
    <xf numFmtId="0" fontId="3" fillId="79" borderId="0" applyNumberFormat="0" applyBorder="0" applyAlignment="0" applyProtection="0"/>
    <xf numFmtId="0" fontId="3" fillId="83"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0" borderId="0"/>
    <xf numFmtId="0" fontId="3" fillId="0" borderId="0"/>
    <xf numFmtId="181" fontId="3" fillId="0" borderId="0" applyFont="0" applyFill="0" applyBorder="0" applyAlignment="0" applyProtection="0"/>
    <xf numFmtId="181"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2" borderId="2" applyNumberFormat="0" applyFont="0" applyAlignment="0" applyProtection="0"/>
    <xf numFmtId="0" fontId="3" fillId="0" borderId="0"/>
    <xf numFmtId="43" fontId="3" fillId="0" borderId="0" applyFont="0" applyFill="0" applyBorder="0" applyAlignment="0" applyProtection="0"/>
    <xf numFmtId="0" fontId="3" fillId="62" borderId="0" applyNumberFormat="0" applyBorder="0" applyAlignment="0" applyProtection="0"/>
    <xf numFmtId="0" fontId="3" fillId="63" borderId="0" applyNumberFormat="0" applyBorder="0" applyAlignment="0" applyProtection="0"/>
    <xf numFmtId="43" fontId="3" fillId="0" borderId="0" applyFont="0" applyFill="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0" borderId="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9" fontId="3" fillId="0" borderId="0" applyFont="0" applyFill="0" applyBorder="0" applyAlignment="0" applyProtection="0"/>
    <xf numFmtId="0" fontId="3" fillId="0" borderId="0"/>
    <xf numFmtId="0" fontId="3" fillId="78" borderId="0" applyNumberFormat="0" applyBorder="0" applyAlignment="0" applyProtection="0"/>
    <xf numFmtId="0" fontId="3" fillId="79" borderId="0" applyNumberFormat="0" applyBorder="0" applyAlignment="0" applyProtection="0"/>
    <xf numFmtId="0" fontId="3" fillId="0" borderId="0"/>
    <xf numFmtId="0" fontId="3" fillId="82" borderId="0" applyNumberFormat="0" applyBorder="0" applyAlignment="0" applyProtection="0"/>
    <xf numFmtId="0" fontId="3" fillId="83" borderId="0" applyNumberFormat="0" applyBorder="0" applyAlignment="0" applyProtection="0"/>
    <xf numFmtId="190"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181" fontId="3" fillId="0" borderId="0" applyFont="0" applyFill="0" applyBorder="0" applyAlignment="0" applyProtection="0"/>
    <xf numFmtId="181" fontId="3" fillId="0" borderId="0" applyFont="0" applyFill="0" applyBorder="0" applyAlignment="0" applyProtection="0"/>
    <xf numFmtId="0" fontId="3" fillId="0" borderId="0"/>
    <xf numFmtId="0" fontId="3" fillId="2" borderId="2" applyNumberFormat="0" applyFont="0" applyAlignment="0" applyProtection="0"/>
    <xf numFmtId="186"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181"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0" borderId="0"/>
    <xf numFmtId="0" fontId="3" fillId="0" borderId="0"/>
    <xf numFmtId="181" fontId="3" fillId="0" borderId="0" applyFont="0" applyFill="0" applyBorder="0" applyAlignment="0" applyProtection="0"/>
    <xf numFmtId="181"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2" borderId="2" applyNumberFormat="0" applyFont="0" applyAlignment="0" applyProtection="0"/>
    <xf numFmtId="0" fontId="3" fillId="0" borderId="0"/>
    <xf numFmtId="0" fontId="3" fillId="0" borderId="0"/>
    <xf numFmtId="0" fontId="3" fillId="0" borderId="0"/>
    <xf numFmtId="43" fontId="3" fillId="0" borderId="0" applyFont="0" applyFill="0" applyBorder="0" applyAlignment="0" applyProtection="0"/>
    <xf numFmtId="179" fontId="3" fillId="0" borderId="0" applyFont="0" applyFill="0" applyBorder="0" applyAlignment="0" applyProtection="0"/>
    <xf numFmtId="0" fontId="3" fillId="0" borderId="0"/>
    <xf numFmtId="0" fontId="3" fillId="0" borderId="0"/>
    <xf numFmtId="0" fontId="3" fillId="0" borderId="0"/>
    <xf numFmtId="0" fontId="3" fillId="0" borderId="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79" fontId="3" fillId="0" borderId="0" applyFont="0" applyFill="0" applyBorder="0" applyAlignment="0" applyProtection="0"/>
    <xf numFmtId="0" fontId="3" fillId="2" borderId="2" applyNumberFormat="0" applyFont="0" applyAlignment="0" applyProtection="0"/>
    <xf numFmtId="0" fontId="3" fillId="0" borderId="0"/>
    <xf numFmtId="0" fontId="3" fillId="0" borderId="0"/>
    <xf numFmtId="0" fontId="3" fillId="50" borderId="0" applyNumberFormat="0" applyBorder="0" applyAlignment="0" applyProtection="0"/>
    <xf numFmtId="0" fontId="3" fillId="41" borderId="0" applyNumberFormat="0" applyBorder="0" applyAlignment="0" applyProtection="0"/>
    <xf numFmtId="0" fontId="3" fillId="0" borderId="0"/>
    <xf numFmtId="43" fontId="3" fillId="0" borderId="0" applyFont="0" applyFill="0" applyBorder="0" applyAlignment="0" applyProtection="0"/>
    <xf numFmtId="0" fontId="3" fillId="3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3" fillId="0" borderId="0" applyFont="0" applyFill="0" applyBorder="0" applyAlignment="0" applyProtection="0"/>
    <xf numFmtId="188" fontId="3" fillId="0" borderId="0" applyFont="0" applyFill="0" applyBorder="0" applyAlignment="0" applyProtection="0"/>
    <xf numFmtId="0" fontId="3" fillId="0" borderId="0"/>
    <xf numFmtId="17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 borderId="2" applyNumberFormat="0" applyFont="0" applyAlignment="0" applyProtection="0"/>
    <xf numFmtId="186" fontId="3" fillId="0" borderId="0" applyFont="0" applyFill="0" applyBorder="0" applyAlignment="0" applyProtection="0"/>
    <xf numFmtId="0" fontId="3" fillId="0" borderId="0"/>
    <xf numFmtId="0" fontId="3" fillId="0" borderId="0"/>
    <xf numFmtId="0" fontId="3" fillId="0" borderId="0"/>
    <xf numFmtId="0" fontId="3" fillId="49" borderId="0" applyNumberFormat="0" applyBorder="0" applyAlignment="0" applyProtection="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79" fontId="3" fillId="0" borderId="0" applyFont="0" applyFill="0" applyBorder="0" applyAlignment="0" applyProtection="0"/>
    <xf numFmtId="188"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6" borderId="0" applyNumberFormat="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46" borderId="0" applyNumberFormat="0" applyBorder="0" applyAlignment="0" applyProtection="0"/>
    <xf numFmtId="0" fontId="3" fillId="0" borderId="0"/>
    <xf numFmtId="0" fontId="3" fillId="2" borderId="2" applyNumberFormat="0" applyFont="0" applyAlignment="0" applyProtection="0"/>
    <xf numFmtId="0" fontId="3" fillId="0" borderId="0"/>
    <xf numFmtId="17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179" fontId="3" fillId="0" borderId="0" applyFont="0" applyFill="0" applyBorder="0" applyAlignment="0" applyProtection="0"/>
    <xf numFmtId="0" fontId="3" fillId="40" borderId="0" applyNumberFormat="0" applyBorder="0" applyAlignment="0" applyProtection="0"/>
    <xf numFmtId="0" fontId="3" fillId="0" borderId="0"/>
    <xf numFmtId="0" fontId="3" fillId="0" borderId="0"/>
    <xf numFmtId="0" fontId="3" fillId="0" borderId="0"/>
    <xf numFmtId="17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181" fontId="3" fillId="0" borderId="0" applyFont="0" applyFill="0" applyBorder="0" applyAlignment="0" applyProtection="0"/>
    <xf numFmtId="0" fontId="3" fillId="2" borderId="2" applyNumberFormat="0" applyFont="0" applyAlignment="0" applyProtection="0"/>
    <xf numFmtId="0" fontId="3" fillId="0" borderId="0"/>
    <xf numFmtId="0" fontId="3" fillId="43" borderId="0" applyNumberFormat="0" applyBorder="0" applyAlignment="0" applyProtection="0"/>
    <xf numFmtId="43" fontId="3" fillId="0" borderId="0" applyFont="0" applyFill="0" applyBorder="0" applyAlignment="0" applyProtection="0"/>
    <xf numFmtId="0" fontId="3" fillId="49" borderId="0" applyNumberFormat="0" applyBorder="0" applyAlignment="0" applyProtection="0"/>
    <xf numFmtId="0" fontId="3" fillId="50" borderId="0" applyNumberFormat="0" applyBorder="0" applyAlignment="0" applyProtection="0"/>
    <xf numFmtId="43" fontId="3" fillId="0" borderId="0" applyFont="0" applyFill="0" applyBorder="0" applyAlignment="0" applyProtection="0"/>
    <xf numFmtId="0" fontId="3" fillId="0" borderId="1"/>
    <xf numFmtId="43" fontId="3" fillId="0" borderId="0" applyFont="0" applyFill="0" applyBorder="0" applyAlignment="0" applyProtection="0"/>
    <xf numFmtId="0" fontId="3" fillId="41" borderId="0" applyNumberFormat="0" applyBorder="0" applyAlignment="0" applyProtection="0"/>
    <xf numFmtId="0" fontId="3" fillId="34" borderId="0" applyNumberFormat="0" applyBorder="0" applyAlignment="0" applyProtection="0"/>
    <xf numFmtId="43" fontId="3" fillId="0" borderId="0" applyFont="0" applyFill="0" applyBorder="0" applyAlignment="0" applyProtection="0"/>
    <xf numFmtId="0" fontId="3" fillId="0" borderId="0"/>
    <xf numFmtId="0" fontId="3" fillId="2" borderId="2" applyNumberFormat="0" applyFont="0" applyAlignment="0" applyProtection="0"/>
    <xf numFmtId="0" fontId="3" fillId="0" borderId="0"/>
    <xf numFmtId="0" fontId="3" fillId="0" borderId="0"/>
    <xf numFmtId="0" fontId="3" fillId="0" borderId="29"/>
    <xf numFmtId="43" fontId="3" fillId="0" borderId="0" applyFont="0" applyFill="0" applyBorder="0" applyAlignment="0" applyProtection="0"/>
    <xf numFmtId="0" fontId="3" fillId="2" borderId="2" applyNumberFormat="0" applyFont="0" applyAlignment="0" applyProtection="0"/>
    <xf numFmtId="0" fontId="3" fillId="37" borderId="0" applyNumberFormat="0" applyBorder="0" applyAlignment="0" applyProtection="0"/>
    <xf numFmtId="0" fontId="3" fillId="0" borderId="0"/>
    <xf numFmtId="0" fontId="3" fillId="2" borderId="2" applyNumberFormat="0" applyFont="0" applyAlignment="0" applyProtection="0"/>
    <xf numFmtId="0" fontId="3" fillId="0" borderId="0"/>
    <xf numFmtId="0" fontId="3" fillId="38" borderId="0" applyNumberFormat="0" applyBorder="0" applyAlignment="0" applyProtection="0"/>
    <xf numFmtId="0" fontId="3" fillId="0" borderId="0"/>
    <xf numFmtId="0" fontId="3" fillId="2" borderId="2" applyNumberFormat="0" applyFont="0" applyAlignment="0" applyProtection="0"/>
    <xf numFmtId="0" fontId="3" fillId="0" borderId="0"/>
    <xf numFmtId="179" fontId="3" fillId="0" borderId="0" applyFont="0" applyFill="0" applyBorder="0" applyAlignment="0" applyProtection="0"/>
    <xf numFmtId="0" fontId="3" fillId="0" borderId="0"/>
    <xf numFmtId="0" fontId="3" fillId="0" borderId="0"/>
    <xf numFmtId="0" fontId="3" fillId="0" borderId="0"/>
    <xf numFmtId="0" fontId="3" fillId="0" borderId="30"/>
    <xf numFmtId="0" fontId="3" fillId="43" borderId="0" applyNumberFormat="0" applyBorder="0" applyAlignment="0" applyProtection="0"/>
    <xf numFmtId="0" fontId="3" fillId="2" borderId="2" applyNumberFormat="0" applyFont="0" applyAlignment="0" applyProtection="0"/>
    <xf numFmtId="0" fontId="3" fillId="44" borderId="0" applyNumberFormat="0" applyBorder="0" applyAlignment="0" applyProtection="0"/>
    <xf numFmtId="179" fontId="3" fillId="0" borderId="0" applyFont="0" applyFill="0" applyBorder="0" applyAlignment="0" applyProtection="0"/>
    <xf numFmtId="0" fontId="3" fillId="2" borderId="2" applyNumberFormat="0" applyFont="0" applyAlignment="0" applyProtection="0"/>
    <xf numFmtId="9" fontId="3" fillId="0" borderId="0" applyFont="0" applyFill="0" applyBorder="0" applyAlignment="0" applyProtection="0"/>
    <xf numFmtId="0" fontId="3" fillId="2" borderId="2" applyNumberFormat="0" applyFont="0" applyAlignment="0" applyProtection="0"/>
    <xf numFmtId="9" fontId="3" fillId="0" borderId="0" applyFont="0" applyFill="0" applyBorder="0" applyAlignment="0" applyProtection="0"/>
    <xf numFmtId="0" fontId="3" fillId="0" borderId="0"/>
    <xf numFmtId="0" fontId="3" fillId="47" borderId="0" applyNumberFormat="0" applyBorder="0" applyAlignment="0" applyProtection="0"/>
    <xf numFmtId="0" fontId="3" fillId="0" borderId="0"/>
    <xf numFmtId="0" fontId="3" fillId="0" borderId="0"/>
    <xf numFmtId="0" fontId="3" fillId="43" borderId="0" applyNumberFormat="0" applyBorder="0" applyAlignment="0" applyProtection="0"/>
    <xf numFmtId="0" fontId="3" fillId="0" borderId="0"/>
    <xf numFmtId="0" fontId="3" fillId="35" borderId="0" applyNumberFormat="0" applyBorder="0" applyAlignment="0" applyProtection="0"/>
    <xf numFmtId="179" fontId="3" fillId="0" borderId="0" applyFont="0" applyFill="0" applyBorder="0" applyAlignment="0" applyProtection="0"/>
    <xf numFmtId="9" fontId="3" fillId="0" borderId="0" applyFont="0" applyFill="0" applyBorder="0" applyAlignment="0" applyProtection="0"/>
    <xf numFmtId="0" fontId="3" fillId="0" borderId="0"/>
    <xf numFmtId="179" fontId="3" fillId="0" borderId="0" applyFont="0" applyFill="0" applyBorder="0" applyAlignment="0" applyProtection="0"/>
    <xf numFmtId="0" fontId="3" fillId="0" borderId="0"/>
    <xf numFmtId="0" fontId="3" fillId="2" borderId="2" applyNumberFormat="0" applyFont="0" applyAlignment="0" applyProtection="0"/>
    <xf numFmtId="0" fontId="3" fillId="2" borderId="2" applyNumberFormat="0" applyFont="0" applyAlignment="0" applyProtection="0"/>
    <xf numFmtId="43" fontId="3" fillId="0" borderId="0" applyFont="0" applyFill="0" applyBorder="0" applyAlignment="0" applyProtection="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0" borderId="0"/>
    <xf numFmtId="43" fontId="3" fillId="0" borderId="0" applyFont="0" applyFill="0" applyBorder="0" applyAlignment="0" applyProtection="0"/>
    <xf numFmtId="0" fontId="3" fillId="47"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47" borderId="0" applyNumberFormat="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37" borderId="0" applyNumberFormat="0" applyBorder="0" applyAlignment="0" applyProtection="0"/>
    <xf numFmtId="0" fontId="3" fillId="0" borderId="0"/>
    <xf numFmtId="188" fontId="3" fillId="0" borderId="0" applyFont="0" applyFill="0" applyBorder="0" applyAlignment="0" applyProtection="0"/>
    <xf numFmtId="0" fontId="3" fillId="44" borderId="0" applyNumberFormat="0" applyBorder="0" applyAlignment="0" applyProtection="0"/>
    <xf numFmtId="0" fontId="3" fillId="35" borderId="0" applyNumberFormat="0" applyBorder="0" applyAlignment="0" applyProtection="0"/>
    <xf numFmtId="179" fontId="3" fillId="0" borderId="0" applyFont="0" applyFill="0" applyBorder="0" applyAlignment="0" applyProtection="0"/>
    <xf numFmtId="0" fontId="3" fillId="0" borderId="0"/>
    <xf numFmtId="0" fontId="3" fillId="0" borderId="0"/>
    <xf numFmtId="186" fontId="3" fillId="0" borderId="0" applyFont="0" applyFill="0" applyBorder="0" applyAlignment="0" applyProtection="0"/>
    <xf numFmtId="179" fontId="3" fillId="0" borderId="0" applyFont="0" applyFill="0" applyBorder="0" applyAlignment="0" applyProtection="0"/>
    <xf numFmtId="0" fontId="3" fillId="50" borderId="0" applyNumberFormat="0" applyBorder="0" applyAlignment="0" applyProtection="0"/>
    <xf numFmtId="43" fontId="3" fillId="0" borderId="0" applyFont="0" applyFill="0" applyBorder="0" applyAlignment="0" applyProtection="0"/>
    <xf numFmtId="0" fontId="3" fillId="0" borderId="0"/>
    <xf numFmtId="188" fontId="3" fillId="0" borderId="0" applyFont="0" applyFill="0" applyBorder="0" applyAlignment="0" applyProtection="0"/>
    <xf numFmtId="0" fontId="3" fillId="0" borderId="0"/>
    <xf numFmtId="0" fontId="3" fillId="34" borderId="0" applyNumberFormat="0" applyBorder="0" applyAlignment="0" applyProtection="0"/>
    <xf numFmtId="0" fontId="3" fillId="0" borderId="0"/>
    <xf numFmtId="0" fontId="3" fillId="0" borderId="28"/>
    <xf numFmtId="0" fontId="3" fillId="0" borderId="0"/>
    <xf numFmtId="0" fontId="3" fillId="37" borderId="0" applyNumberFormat="0" applyBorder="0" applyAlignment="0" applyProtection="0"/>
    <xf numFmtId="186" fontId="3" fillId="0" borderId="0" applyFont="0" applyFill="0" applyBorder="0" applyAlignment="0" applyProtection="0"/>
    <xf numFmtId="0" fontId="3" fillId="0" borderId="0"/>
    <xf numFmtId="0" fontId="3" fillId="0" borderId="0"/>
    <xf numFmtId="179" fontId="3" fillId="0" borderId="0" applyFont="0" applyFill="0" applyBorder="0" applyAlignment="0" applyProtection="0"/>
    <xf numFmtId="0" fontId="3" fillId="0" borderId="0"/>
    <xf numFmtId="179" fontId="3" fillId="0" borderId="0" applyFont="0" applyFill="0" applyBorder="0" applyAlignment="0" applyProtection="0"/>
    <xf numFmtId="0" fontId="3" fillId="0" borderId="0"/>
    <xf numFmtId="0" fontId="3" fillId="0" borderId="0"/>
    <xf numFmtId="0" fontId="3" fillId="49" borderId="0" applyNumberFormat="0" applyBorder="0" applyAlignment="0" applyProtection="0"/>
    <xf numFmtId="0" fontId="3" fillId="0" borderId="0"/>
    <xf numFmtId="0" fontId="3" fillId="44" borderId="0" applyNumberFormat="0" applyBorder="0" applyAlignment="0" applyProtection="0"/>
    <xf numFmtId="0" fontId="3" fillId="0" borderId="0"/>
    <xf numFmtId="0" fontId="3" fillId="38" borderId="0" applyNumberFormat="0" applyBorder="0" applyAlignment="0" applyProtection="0"/>
    <xf numFmtId="179" fontId="3" fillId="0" borderId="0" applyFont="0" applyFill="0" applyBorder="0" applyAlignment="0" applyProtection="0"/>
    <xf numFmtId="0" fontId="3" fillId="46" borderId="0" applyNumberFormat="0" applyBorder="0" applyAlignment="0" applyProtection="0"/>
    <xf numFmtId="0" fontId="3" fillId="2" borderId="2"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9" fontId="3" fillId="0" borderId="0" applyFont="0" applyFill="0" applyBorder="0" applyAlignment="0" applyProtection="0"/>
    <xf numFmtId="181"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28"/>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41" borderId="0" applyNumberFormat="0" applyBorder="0" applyAlignment="0" applyProtection="0"/>
    <xf numFmtId="0" fontId="3" fillId="2" borderId="2" applyNumberFormat="0" applyFont="0" applyAlignment="0" applyProtection="0"/>
    <xf numFmtId="0" fontId="3" fillId="2" borderId="2" applyNumberFormat="0" applyFont="0" applyAlignment="0" applyProtection="0"/>
    <xf numFmtId="0" fontId="3" fillId="0" borderId="0"/>
    <xf numFmtId="0" fontId="3" fillId="0" borderId="0"/>
    <xf numFmtId="0" fontId="3" fillId="0" borderId="0"/>
    <xf numFmtId="0" fontId="3" fillId="0" borderId="0"/>
    <xf numFmtId="179" fontId="3" fillId="0" borderId="0" applyFont="0" applyFill="0" applyBorder="0" applyAlignment="0" applyProtection="0"/>
    <xf numFmtId="43" fontId="3" fillId="0" borderId="0" applyFont="0" applyFill="0" applyBorder="0" applyAlignment="0" applyProtection="0"/>
    <xf numFmtId="188"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 borderId="2"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188"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2" borderId="0" applyNumberFormat="0" applyBorder="0" applyAlignment="0" applyProtection="0"/>
    <xf numFmtId="0" fontId="3" fillId="66" borderId="0" applyNumberFormat="0" applyBorder="0" applyAlignment="0" applyProtection="0"/>
    <xf numFmtId="0" fontId="3" fillId="70" borderId="0" applyNumberFormat="0" applyBorder="0" applyAlignment="0" applyProtection="0"/>
    <xf numFmtId="0" fontId="3" fillId="74" borderId="0" applyNumberFormat="0" applyBorder="0" applyAlignment="0" applyProtection="0"/>
    <xf numFmtId="0" fontId="3" fillId="78" borderId="0" applyNumberFormat="0" applyBorder="0" applyAlignment="0" applyProtection="0"/>
    <xf numFmtId="0" fontId="3" fillId="82" borderId="0" applyNumberFormat="0" applyBorder="0" applyAlignment="0" applyProtection="0"/>
    <xf numFmtId="0" fontId="3" fillId="63" borderId="0" applyNumberFormat="0" applyBorder="0" applyAlignment="0" applyProtection="0"/>
    <xf numFmtId="0" fontId="3" fillId="67" borderId="0" applyNumberFormat="0" applyBorder="0" applyAlignment="0" applyProtection="0"/>
    <xf numFmtId="0" fontId="3" fillId="71" borderId="0" applyNumberFormat="0" applyBorder="0" applyAlignment="0" applyProtection="0"/>
    <xf numFmtId="0" fontId="3" fillId="75" borderId="0" applyNumberFormat="0" applyBorder="0" applyAlignment="0" applyProtection="0"/>
    <xf numFmtId="0" fontId="3" fillId="79" borderId="0" applyNumberFormat="0" applyBorder="0" applyAlignment="0" applyProtection="0"/>
    <xf numFmtId="0" fontId="3" fillId="83" borderId="0" applyNumberFormat="0" applyBorder="0" applyAlignment="0" applyProtection="0"/>
    <xf numFmtId="0" fontId="3" fillId="2" borderId="2"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0" borderId="0"/>
    <xf numFmtId="0" fontId="3" fillId="0" borderId="0"/>
    <xf numFmtId="181" fontId="3" fillId="0" borderId="0" applyFont="0" applyFill="0" applyBorder="0" applyAlignment="0" applyProtection="0"/>
    <xf numFmtId="181"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62" borderId="0" applyNumberFormat="0" applyBorder="0" applyAlignment="0" applyProtection="0"/>
    <xf numFmtId="0" fontId="3" fillId="66" borderId="0" applyNumberFormat="0" applyBorder="0" applyAlignment="0" applyProtection="0"/>
    <xf numFmtId="0" fontId="3" fillId="70" borderId="0" applyNumberFormat="0" applyBorder="0" applyAlignment="0" applyProtection="0"/>
    <xf numFmtId="0" fontId="3" fillId="74" borderId="0" applyNumberFormat="0" applyBorder="0" applyAlignment="0" applyProtection="0"/>
    <xf numFmtId="0" fontId="3" fillId="78" borderId="0" applyNumberFormat="0" applyBorder="0" applyAlignment="0" applyProtection="0"/>
    <xf numFmtId="0" fontId="3" fillId="82" borderId="0" applyNumberFormat="0" applyBorder="0" applyAlignment="0" applyProtection="0"/>
    <xf numFmtId="0" fontId="3" fillId="63" borderId="0" applyNumberFormat="0" applyBorder="0" applyAlignment="0" applyProtection="0"/>
    <xf numFmtId="0" fontId="3" fillId="67" borderId="0" applyNumberFormat="0" applyBorder="0" applyAlignment="0" applyProtection="0"/>
    <xf numFmtId="0" fontId="3" fillId="71" borderId="0" applyNumberFormat="0" applyBorder="0" applyAlignment="0" applyProtection="0"/>
    <xf numFmtId="0" fontId="3" fillId="75" borderId="0" applyNumberFormat="0" applyBorder="0" applyAlignment="0" applyProtection="0"/>
    <xf numFmtId="0" fontId="3" fillId="79" borderId="0" applyNumberFormat="0" applyBorder="0" applyAlignment="0" applyProtection="0"/>
    <xf numFmtId="0" fontId="3" fillId="83"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0" borderId="0"/>
    <xf numFmtId="0" fontId="3" fillId="0" borderId="0"/>
    <xf numFmtId="181" fontId="3" fillId="0" borderId="0" applyFont="0" applyFill="0" applyBorder="0" applyAlignment="0" applyProtection="0"/>
    <xf numFmtId="181"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0" borderId="0"/>
    <xf numFmtId="0" fontId="3" fillId="0" borderId="0"/>
    <xf numFmtId="181" fontId="3" fillId="0" borderId="0" applyFont="0" applyFill="0" applyBorder="0" applyAlignment="0" applyProtection="0"/>
    <xf numFmtId="181"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40" fontId="3" fillId="0" borderId="0" applyFont="0" applyFill="0" applyBorder="0" applyAlignment="0" applyProtection="0"/>
    <xf numFmtId="240" fontId="3" fillId="0" borderId="0" applyFont="0" applyFill="0" applyBorder="0" applyAlignment="0" applyProtection="0"/>
    <xf numFmtId="240" fontId="3" fillId="0" borderId="0" applyFont="0" applyFill="0" applyBorder="0" applyAlignment="0" applyProtection="0"/>
    <xf numFmtId="240" fontId="3" fillId="0" borderId="0" applyFont="0" applyFill="0" applyBorder="0" applyAlignment="0" applyProtection="0"/>
    <xf numFmtId="0" fontId="3" fillId="0" borderId="0"/>
    <xf numFmtId="0" fontId="3" fillId="2" borderId="2" applyNumberFormat="0" applyFont="0" applyAlignment="0" applyProtection="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43" fontId="3" fillId="0" borderId="0" applyFont="0" applyFill="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2" borderId="0" applyNumberFormat="0" applyBorder="0" applyAlignment="0" applyProtection="0"/>
    <xf numFmtId="0" fontId="3" fillId="66" borderId="0" applyNumberFormat="0" applyBorder="0" applyAlignment="0" applyProtection="0"/>
    <xf numFmtId="0" fontId="3" fillId="70" borderId="0" applyNumberFormat="0" applyBorder="0" applyAlignment="0" applyProtection="0"/>
    <xf numFmtId="0" fontId="3" fillId="74" borderId="0" applyNumberFormat="0" applyBorder="0" applyAlignment="0" applyProtection="0"/>
    <xf numFmtId="0" fontId="3" fillId="78" borderId="0" applyNumberFormat="0" applyBorder="0" applyAlignment="0" applyProtection="0"/>
    <xf numFmtId="0" fontId="3" fillId="82" borderId="0" applyNumberFormat="0" applyBorder="0" applyAlignment="0" applyProtection="0"/>
    <xf numFmtId="0" fontId="3" fillId="63" borderId="0" applyNumberFormat="0" applyBorder="0" applyAlignment="0" applyProtection="0"/>
    <xf numFmtId="0" fontId="3" fillId="67" borderId="0" applyNumberFormat="0" applyBorder="0" applyAlignment="0" applyProtection="0"/>
    <xf numFmtId="0" fontId="3" fillId="71" borderId="0" applyNumberFormat="0" applyBorder="0" applyAlignment="0" applyProtection="0"/>
    <xf numFmtId="0" fontId="3" fillId="75" borderId="0" applyNumberFormat="0" applyBorder="0" applyAlignment="0" applyProtection="0"/>
    <xf numFmtId="0" fontId="3" fillId="79" borderId="0" applyNumberFormat="0" applyBorder="0" applyAlignment="0" applyProtection="0"/>
    <xf numFmtId="0" fontId="3" fillId="83" borderId="0" applyNumberFormat="0" applyBorder="0" applyAlignment="0" applyProtection="0"/>
    <xf numFmtId="0" fontId="3" fillId="2" borderId="2"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62" borderId="0" applyNumberFormat="0" applyBorder="0" applyAlignment="0" applyProtection="0"/>
    <xf numFmtId="0" fontId="3" fillId="66" borderId="0" applyNumberFormat="0" applyBorder="0" applyAlignment="0" applyProtection="0"/>
    <xf numFmtId="0" fontId="3" fillId="70" borderId="0" applyNumberFormat="0" applyBorder="0" applyAlignment="0" applyProtection="0"/>
    <xf numFmtId="0" fontId="3" fillId="74" borderId="0" applyNumberFormat="0" applyBorder="0" applyAlignment="0" applyProtection="0"/>
    <xf numFmtId="0" fontId="3" fillId="78" borderId="0" applyNumberFormat="0" applyBorder="0" applyAlignment="0" applyProtection="0"/>
    <xf numFmtId="0" fontId="3" fillId="82" borderId="0" applyNumberFormat="0" applyBorder="0" applyAlignment="0" applyProtection="0"/>
    <xf numFmtId="43" fontId="3" fillId="0" borderId="0" applyFont="0" applyFill="0" applyBorder="0" applyAlignment="0" applyProtection="0"/>
    <xf numFmtId="0" fontId="3" fillId="0" borderId="0"/>
    <xf numFmtId="0" fontId="3" fillId="63" borderId="0" applyNumberFormat="0" applyBorder="0" applyAlignment="0" applyProtection="0"/>
    <xf numFmtId="0" fontId="3" fillId="67" borderId="0" applyNumberFormat="0" applyBorder="0" applyAlignment="0" applyProtection="0"/>
    <xf numFmtId="0" fontId="3" fillId="71" borderId="0" applyNumberFormat="0" applyBorder="0" applyAlignment="0" applyProtection="0"/>
    <xf numFmtId="0" fontId="3" fillId="75" borderId="0" applyNumberFormat="0" applyBorder="0" applyAlignment="0" applyProtection="0"/>
    <xf numFmtId="0" fontId="3" fillId="79" borderId="0" applyNumberFormat="0" applyBorder="0" applyAlignment="0" applyProtection="0"/>
    <xf numFmtId="0" fontId="3" fillId="83" borderId="0" applyNumberFormat="0" applyBorder="0" applyAlignment="0" applyProtection="0"/>
    <xf numFmtId="0" fontId="3" fillId="0" borderId="0"/>
    <xf numFmtId="43" fontId="3" fillId="0" borderId="0" applyFont="0" applyFill="0" applyBorder="0" applyAlignment="0" applyProtection="0"/>
    <xf numFmtId="0" fontId="3" fillId="0" borderId="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43"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2" borderId="2" applyNumberFormat="0" applyFont="0" applyAlignment="0" applyProtection="0"/>
    <xf numFmtId="0" fontId="3" fillId="0" borderId="0"/>
    <xf numFmtId="0" fontId="3" fillId="0" borderId="0"/>
    <xf numFmtId="0" fontId="3" fillId="0" borderId="0"/>
    <xf numFmtId="43" fontId="3" fillId="0" borderId="0" applyFont="0" applyFill="0" applyBorder="0" applyAlignment="0" applyProtection="0"/>
    <xf numFmtId="179" fontId="3" fillId="0" borderId="0" applyFont="0" applyFill="0" applyBorder="0" applyAlignment="0" applyProtection="0"/>
    <xf numFmtId="0" fontId="3" fillId="0" borderId="0"/>
    <xf numFmtId="0" fontId="3" fillId="0" borderId="0"/>
    <xf numFmtId="0" fontId="3" fillId="0" borderId="0"/>
    <xf numFmtId="0" fontId="3" fillId="0" borderId="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79" fontId="3" fillId="0" borderId="0" applyFont="0" applyFill="0" applyBorder="0" applyAlignment="0" applyProtection="0"/>
    <xf numFmtId="0" fontId="3" fillId="2" borderId="2" applyNumberFormat="0" applyFont="0" applyAlignment="0" applyProtection="0"/>
    <xf numFmtId="0" fontId="3" fillId="0" borderId="0"/>
    <xf numFmtId="0" fontId="3" fillId="0" borderId="0"/>
    <xf numFmtId="0" fontId="3" fillId="50" borderId="0" applyNumberFormat="0" applyBorder="0" applyAlignment="0" applyProtection="0"/>
    <xf numFmtId="0" fontId="3" fillId="41" borderId="0" applyNumberFormat="0" applyBorder="0" applyAlignment="0" applyProtection="0"/>
    <xf numFmtId="0" fontId="3" fillId="0" borderId="0"/>
    <xf numFmtId="43" fontId="3" fillId="0" borderId="0" applyFont="0" applyFill="0" applyBorder="0" applyAlignment="0" applyProtection="0"/>
    <xf numFmtId="0" fontId="3" fillId="3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3" fillId="0" borderId="0" applyFont="0" applyFill="0" applyBorder="0" applyAlignment="0" applyProtection="0"/>
    <xf numFmtId="188" fontId="3" fillId="0" borderId="0" applyFont="0" applyFill="0" applyBorder="0" applyAlignment="0" applyProtection="0"/>
    <xf numFmtId="0" fontId="3" fillId="0" borderId="0"/>
    <xf numFmtId="17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 borderId="2" applyNumberFormat="0" applyFont="0" applyAlignment="0" applyProtection="0"/>
    <xf numFmtId="186" fontId="3" fillId="0" borderId="0" applyFont="0" applyFill="0" applyBorder="0" applyAlignment="0" applyProtection="0"/>
    <xf numFmtId="0" fontId="3" fillId="0" borderId="0"/>
    <xf numFmtId="0" fontId="3" fillId="0" borderId="0"/>
    <xf numFmtId="0" fontId="3" fillId="0" borderId="0"/>
    <xf numFmtId="0" fontId="3" fillId="49" borderId="0" applyNumberFormat="0" applyBorder="0" applyAlignment="0" applyProtection="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79" fontId="3" fillId="0" borderId="0" applyFont="0" applyFill="0" applyBorder="0" applyAlignment="0" applyProtection="0"/>
    <xf numFmtId="188"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6" borderId="0" applyNumberFormat="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46" borderId="0" applyNumberFormat="0" applyBorder="0" applyAlignment="0" applyProtection="0"/>
    <xf numFmtId="0" fontId="3" fillId="0" borderId="0"/>
    <xf numFmtId="0" fontId="3" fillId="2" borderId="2" applyNumberFormat="0" applyFont="0" applyAlignment="0" applyProtection="0"/>
    <xf numFmtId="0" fontId="3" fillId="0" borderId="0"/>
    <xf numFmtId="17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179" fontId="3" fillId="0" borderId="0" applyFont="0" applyFill="0" applyBorder="0" applyAlignment="0" applyProtection="0"/>
    <xf numFmtId="0" fontId="3" fillId="40" borderId="0" applyNumberFormat="0" applyBorder="0" applyAlignment="0" applyProtection="0"/>
    <xf numFmtId="0" fontId="3" fillId="0" borderId="0"/>
    <xf numFmtId="0" fontId="3" fillId="0" borderId="0"/>
    <xf numFmtId="0" fontId="3" fillId="0" borderId="0"/>
    <xf numFmtId="17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181" fontId="3" fillId="0" borderId="0" applyFont="0" applyFill="0" applyBorder="0" applyAlignment="0" applyProtection="0"/>
    <xf numFmtId="0" fontId="3" fillId="2" borderId="2" applyNumberFormat="0" applyFont="0" applyAlignment="0" applyProtection="0"/>
    <xf numFmtId="0" fontId="3" fillId="0" borderId="0"/>
    <xf numFmtId="0" fontId="3" fillId="43" borderId="0" applyNumberFormat="0" applyBorder="0" applyAlignment="0" applyProtection="0"/>
    <xf numFmtId="43" fontId="3" fillId="0" borderId="0" applyFont="0" applyFill="0" applyBorder="0" applyAlignment="0" applyProtection="0"/>
    <xf numFmtId="0" fontId="3" fillId="49" borderId="0" applyNumberFormat="0" applyBorder="0" applyAlignment="0" applyProtection="0"/>
    <xf numFmtId="0" fontId="3" fillId="50" borderId="0" applyNumberFormat="0" applyBorder="0" applyAlignment="0" applyProtection="0"/>
    <xf numFmtId="43" fontId="3" fillId="0" borderId="0" applyFont="0" applyFill="0" applyBorder="0" applyAlignment="0" applyProtection="0"/>
    <xf numFmtId="0" fontId="3" fillId="0" borderId="1"/>
    <xf numFmtId="43" fontId="3" fillId="0" borderId="0" applyFont="0" applyFill="0" applyBorder="0" applyAlignment="0" applyProtection="0"/>
    <xf numFmtId="0" fontId="3" fillId="41" borderId="0" applyNumberFormat="0" applyBorder="0" applyAlignment="0" applyProtection="0"/>
    <xf numFmtId="0" fontId="3" fillId="34" borderId="0" applyNumberFormat="0" applyBorder="0" applyAlignment="0" applyProtection="0"/>
    <xf numFmtId="43" fontId="3" fillId="0" borderId="0" applyFont="0" applyFill="0" applyBorder="0" applyAlignment="0" applyProtection="0"/>
    <xf numFmtId="0" fontId="3" fillId="0" borderId="0"/>
    <xf numFmtId="0" fontId="3" fillId="2" borderId="2" applyNumberFormat="0" applyFont="0" applyAlignment="0" applyProtection="0"/>
    <xf numFmtId="0" fontId="3" fillId="0" borderId="0"/>
    <xf numFmtId="0" fontId="3" fillId="0" borderId="0"/>
    <xf numFmtId="0" fontId="3" fillId="0" borderId="29"/>
    <xf numFmtId="43" fontId="3" fillId="0" borderId="0" applyFont="0" applyFill="0" applyBorder="0" applyAlignment="0" applyProtection="0"/>
    <xf numFmtId="0" fontId="3" fillId="2" borderId="2" applyNumberFormat="0" applyFont="0" applyAlignment="0" applyProtection="0"/>
    <xf numFmtId="0" fontId="3" fillId="37" borderId="0" applyNumberFormat="0" applyBorder="0" applyAlignment="0" applyProtection="0"/>
    <xf numFmtId="0" fontId="3" fillId="0" borderId="0"/>
    <xf numFmtId="0" fontId="3" fillId="2" borderId="2" applyNumberFormat="0" applyFont="0" applyAlignment="0" applyProtection="0"/>
    <xf numFmtId="0" fontId="3" fillId="0" borderId="0"/>
    <xf numFmtId="0" fontId="3" fillId="38" borderId="0" applyNumberFormat="0" applyBorder="0" applyAlignment="0" applyProtection="0"/>
    <xf numFmtId="0" fontId="3" fillId="0" borderId="0"/>
    <xf numFmtId="0" fontId="3" fillId="2" borderId="2" applyNumberFormat="0" applyFont="0" applyAlignment="0" applyProtection="0"/>
    <xf numFmtId="0" fontId="3" fillId="0" borderId="0"/>
    <xf numFmtId="179" fontId="3" fillId="0" borderId="0" applyFont="0" applyFill="0" applyBorder="0" applyAlignment="0" applyProtection="0"/>
    <xf numFmtId="0" fontId="3" fillId="0" borderId="0"/>
    <xf numFmtId="0" fontId="3" fillId="0" borderId="0"/>
    <xf numFmtId="0" fontId="3" fillId="0" borderId="0"/>
    <xf numFmtId="0" fontId="3" fillId="0" borderId="30"/>
    <xf numFmtId="0" fontId="3" fillId="43" borderId="0" applyNumberFormat="0" applyBorder="0" applyAlignment="0" applyProtection="0"/>
    <xf numFmtId="0" fontId="3" fillId="2" borderId="2" applyNumberFormat="0" applyFont="0" applyAlignment="0" applyProtection="0"/>
    <xf numFmtId="0" fontId="3" fillId="44" borderId="0" applyNumberFormat="0" applyBorder="0" applyAlignment="0" applyProtection="0"/>
    <xf numFmtId="179" fontId="3" fillId="0" borderId="0" applyFont="0" applyFill="0" applyBorder="0" applyAlignment="0" applyProtection="0"/>
    <xf numFmtId="0" fontId="3" fillId="2" borderId="2" applyNumberFormat="0" applyFont="0" applyAlignment="0" applyProtection="0"/>
    <xf numFmtId="9" fontId="3" fillId="0" borderId="0" applyFont="0" applyFill="0" applyBorder="0" applyAlignment="0" applyProtection="0"/>
    <xf numFmtId="0" fontId="3" fillId="2" borderId="2" applyNumberFormat="0" applyFont="0" applyAlignment="0" applyProtection="0"/>
    <xf numFmtId="9" fontId="3" fillId="0" borderId="0" applyFont="0" applyFill="0" applyBorder="0" applyAlignment="0" applyProtection="0"/>
    <xf numFmtId="0" fontId="3" fillId="0" borderId="0"/>
    <xf numFmtId="0" fontId="3" fillId="47" borderId="0" applyNumberFormat="0" applyBorder="0" applyAlignment="0" applyProtection="0"/>
    <xf numFmtId="0" fontId="3" fillId="0" borderId="0"/>
    <xf numFmtId="0" fontId="3" fillId="0" borderId="0"/>
    <xf numFmtId="0" fontId="3" fillId="43" borderId="0" applyNumberFormat="0" applyBorder="0" applyAlignment="0" applyProtection="0"/>
    <xf numFmtId="0" fontId="3" fillId="0" borderId="0"/>
    <xf numFmtId="0" fontId="3" fillId="35" borderId="0" applyNumberFormat="0" applyBorder="0" applyAlignment="0" applyProtection="0"/>
    <xf numFmtId="179" fontId="3" fillId="0" borderId="0" applyFont="0" applyFill="0" applyBorder="0" applyAlignment="0" applyProtection="0"/>
    <xf numFmtId="9" fontId="3" fillId="0" borderId="0" applyFont="0" applyFill="0" applyBorder="0" applyAlignment="0" applyProtection="0"/>
    <xf numFmtId="0" fontId="3" fillId="0" borderId="0"/>
    <xf numFmtId="179" fontId="3" fillId="0" borderId="0" applyFont="0" applyFill="0" applyBorder="0" applyAlignment="0" applyProtection="0"/>
    <xf numFmtId="0" fontId="3" fillId="0" borderId="0"/>
    <xf numFmtId="0" fontId="3" fillId="2" borderId="2" applyNumberFormat="0" applyFont="0" applyAlignment="0" applyProtection="0"/>
    <xf numFmtId="0" fontId="3" fillId="2" borderId="2" applyNumberFormat="0" applyFont="0" applyAlignment="0" applyProtection="0"/>
    <xf numFmtId="43" fontId="3" fillId="0" borderId="0" applyFont="0" applyFill="0" applyBorder="0" applyAlignment="0" applyProtection="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0" borderId="0"/>
    <xf numFmtId="43" fontId="3" fillId="0" borderId="0" applyFont="0" applyFill="0" applyBorder="0" applyAlignment="0" applyProtection="0"/>
    <xf numFmtId="0" fontId="3" fillId="47"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47" borderId="0" applyNumberFormat="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37" borderId="0" applyNumberFormat="0" applyBorder="0" applyAlignment="0" applyProtection="0"/>
    <xf numFmtId="0" fontId="3" fillId="0" borderId="0"/>
    <xf numFmtId="188" fontId="3" fillId="0" borderId="0" applyFont="0" applyFill="0" applyBorder="0" applyAlignment="0" applyProtection="0"/>
    <xf numFmtId="0" fontId="3" fillId="44" borderId="0" applyNumberFormat="0" applyBorder="0" applyAlignment="0" applyProtection="0"/>
    <xf numFmtId="0" fontId="3" fillId="35" borderId="0" applyNumberFormat="0" applyBorder="0" applyAlignment="0" applyProtection="0"/>
    <xf numFmtId="179" fontId="3" fillId="0" borderId="0" applyFont="0" applyFill="0" applyBorder="0" applyAlignment="0" applyProtection="0"/>
    <xf numFmtId="0" fontId="3" fillId="0" borderId="0"/>
    <xf numFmtId="0" fontId="3" fillId="0" borderId="0"/>
    <xf numFmtId="186" fontId="3" fillId="0" borderId="0" applyFont="0" applyFill="0" applyBorder="0" applyAlignment="0" applyProtection="0"/>
    <xf numFmtId="179" fontId="3" fillId="0" borderId="0" applyFont="0" applyFill="0" applyBorder="0" applyAlignment="0" applyProtection="0"/>
    <xf numFmtId="0" fontId="3" fillId="50" borderId="0" applyNumberFormat="0" applyBorder="0" applyAlignment="0" applyProtection="0"/>
    <xf numFmtId="43" fontId="3" fillId="0" borderId="0" applyFont="0" applyFill="0" applyBorder="0" applyAlignment="0" applyProtection="0"/>
    <xf numFmtId="0" fontId="3" fillId="0" borderId="0"/>
    <xf numFmtId="188" fontId="3" fillId="0" borderId="0" applyFont="0" applyFill="0" applyBorder="0" applyAlignment="0" applyProtection="0"/>
    <xf numFmtId="0" fontId="3" fillId="0" borderId="0"/>
    <xf numFmtId="0" fontId="3" fillId="34" borderId="0" applyNumberFormat="0" applyBorder="0" applyAlignment="0" applyProtection="0"/>
    <xf numFmtId="0" fontId="3" fillId="0" borderId="0"/>
    <xf numFmtId="0" fontId="3" fillId="0" borderId="28"/>
    <xf numFmtId="0" fontId="3" fillId="0" borderId="0"/>
    <xf numFmtId="0" fontId="3" fillId="37" borderId="0" applyNumberFormat="0" applyBorder="0" applyAlignment="0" applyProtection="0"/>
    <xf numFmtId="186" fontId="3" fillId="0" borderId="0" applyFont="0" applyFill="0" applyBorder="0" applyAlignment="0" applyProtection="0"/>
    <xf numFmtId="0" fontId="3" fillId="0" borderId="0"/>
    <xf numFmtId="0" fontId="3" fillId="0" borderId="0"/>
    <xf numFmtId="179" fontId="3" fillId="0" borderId="0" applyFont="0" applyFill="0" applyBorder="0" applyAlignment="0" applyProtection="0"/>
    <xf numFmtId="0" fontId="3" fillId="0" borderId="0"/>
    <xf numFmtId="179" fontId="3" fillId="0" borderId="0" applyFont="0" applyFill="0" applyBorder="0" applyAlignment="0" applyProtection="0"/>
    <xf numFmtId="0" fontId="3" fillId="0" borderId="0"/>
    <xf numFmtId="0" fontId="3" fillId="0" borderId="0"/>
    <xf numFmtId="0" fontId="3" fillId="49" borderId="0" applyNumberFormat="0" applyBorder="0" applyAlignment="0" applyProtection="0"/>
    <xf numFmtId="0" fontId="3" fillId="0" borderId="0"/>
    <xf numFmtId="0" fontId="3" fillId="44" borderId="0" applyNumberFormat="0" applyBorder="0" applyAlignment="0" applyProtection="0"/>
    <xf numFmtId="0" fontId="3" fillId="0" borderId="0"/>
    <xf numFmtId="0" fontId="3" fillId="38" borderId="0" applyNumberFormat="0" applyBorder="0" applyAlignment="0" applyProtection="0"/>
    <xf numFmtId="179" fontId="3" fillId="0" borderId="0" applyFont="0" applyFill="0" applyBorder="0" applyAlignment="0" applyProtection="0"/>
    <xf numFmtId="0" fontId="3" fillId="46" borderId="0" applyNumberFormat="0" applyBorder="0" applyAlignment="0" applyProtection="0"/>
    <xf numFmtId="0" fontId="3" fillId="2" borderId="2"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9" fontId="3" fillId="0" borderId="0" applyFont="0" applyFill="0" applyBorder="0" applyAlignment="0" applyProtection="0"/>
    <xf numFmtId="181"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28"/>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41" borderId="0" applyNumberFormat="0" applyBorder="0" applyAlignment="0" applyProtection="0"/>
    <xf numFmtId="0" fontId="3" fillId="2" borderId="2" applyNumberFormat="0" applyFont="0" applyAlignment="0" applyProtection="0"/>
    <xf numFmtId="0" fontId="3" fillId="2" borderId="2" applyNumberFormat="0" applyFont="0" applyAlignment="0" applyProtection="0"/>
    <xf numFmtId="0" fontId="3" fillId="0" borderId="0"/>
    <xf numFmtId="0" fontId="3" fillId="0" borderId="0"/>
    <xf numFmtId="0" fontId="3" fillId="0" borderId="0"/>
    <xf numFmtId="0" fontId="3" fillId="0" borderId="0"/>
    <xf numFmtId="179" fontId="3" fillId="0" borderId="0" applyFont="0" applyFill="0" applyBorder="0" applyAlignment="0" applyProtection="0"/>
    <xf numFmtId="43" fontId="3" fillId="0" borderId="0" applyFont="0" applyFill="0" applyBorder="0" applyAlignment="0" applyProtection="0"/>
    <xf numFmtId="188"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 borderId="2"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188"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2" borderId="0" applyNumberFormat="0" applyBorder="0" applyAlignment="0" applyProtection="0"/>
    <xf numFmtId="0" fontId="3" fillId="66" borderId="0" applyNumberFormat="0" applyBorder="0" applyAlignment="0" applyProtection="0"/>
    <xf numFmtId="0" fontId="3" fillId="70" borderId="0" applyNumberFormat="0" applyBorder="0" applyAlignment="0" applyProtection="0"/>
    <xf numFmtId="0" fontId="3" fillId="74" borderId="0" applyNumberFormat="0" applyBorder="0" applyAlignment="0" applyProtection="0"/>
    <xf numFmtId="0" fontId="3" fillId="78" borderId="0" applyNumberFormat="0" applyBorder="0" applyAlignment="0" applyProtection="0"/>
    <xf numFmtId="0" fontId="3" fillId="82" borderId="0" applyNumberFormat="0" applyBorder="0" applyAlignment="0" applyProtection="0"/>
    <xf numFmtId="0" fontId="3" fillId="63" borderId="0" applyNumberFormat="0" applyBorder="0" applyAlignment="0" applyProtection="0"/>
    <xf numFmtId="0" fontId="3" fillId="67" borderId="0" applyNumberFormat="0" applyBorder="0" applyAlignment="0" applyProtection="0"/>
    <xf numFmtId="0" fontId="3" fillId="71" borderId="0" applyNumberFormat="0" applyBorder="0" applyAlignment="0" applyProtection="0"/>
    <xf numFmtId="0" fontId="3" fillId="75" borderId="0" applyNumberFormat="0" applyBorder="0" applyAlignment="0" applyProtection="0"/>
    <xf numFmtId="0" fontId="3" fillId="79" borderId="0" applyNumberFormat="0" applyBorder="0" applyAlignment="0" applyProtection="0"/>
    <xf numFmtId="0" fontId="3" fillId="83" borderId="0" applyNumberFormat="0" applyBorder="0" applyAlignment="0" applyProtection="0"/>
    <xf numFmtId="0" fontId="3" fillId="2" borderId="2"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0" borderId="0"/>
    <xf numFmtId="0" fontId="3" fillId="0" borderId="0"/>
    <xf numFmtId="181" fontId="3" fillId="0" borderId="0" applyFont="0" applyFill="0" applyBorder="0" applyAlignment="0" applyProtection="0"/>
    <xf numFmtId="181"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62" borderId="0" applyNumberFormat="0" applyBorder="0" applyAlignment="0" applyProtection="0"/>
    <xf numFmtId="0" fontId="3" fillId="66" borderId="0" applyNumberFormat="0" applyBorder="0" applyAlignment="0" applyProtection="0"/>
    <xf numFmtId="0" fontId="3" fillId="70" borderId="0" applyNumberFormat="0" applyBorder="0" applyAlignment="0" applyProtection="0"/>
    <xf numFmtId="0" fontId="3" fillId="74" borderId="0" applyNumberFormat="0" applyBorder="0" applyAlignment="0" applyProtection="0"/>
    <xf numFmtId="0" fontId="3" fillId="78" borderId="0" applyNumberFormat="0" applyBorder="0" applyAlignment="0" applyProtection="0"/>
    <xf numFmtId="0" fontId="3" fillId="82" borderId="0" applyNumberFormat="0" applyBorder="0" applyAlignment="0" applyProtection="0"/>
    <xf numFmtId="0" fontId="3" fillId="63" borderId="0" applyNumberFormat="0" applyBorder="0" applyAlignment="0" applyProtection="0"/>
    <xf numFmtId="0" fontId="3" fillId="67" borderId="0" applyNumberFormat="0" applyBorder="0" applyAlignment="0" applyProtection="0"/>
    <xf numFmtId="0" fontId="3" fillId="71" borderId="0" applyNumberFormat="0" applyBorder="0" applyAlignment="0" applyProtection="0"/>
    <xf numFmtId="0" fontId="3" fillId="75" borderId="0" applyNumberFormat="0" applyBorder="0" applyAlignment="0" applyProtection="0"/>
    <xf numFmtId="0" fontId="3" fillId="79" borderId="0" applyNumberFormat="0" applyBorder="0" applyAlignment="0" applyProtection="0"/>
    <xf numFmtId="0" fontId="3" fillId="83"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0" borderId="0"/>
    <xf numFmtId="0" fontId="3" fillId="0" borderId="0"/>
    <xf numFmtId="181" fontId="3" fillId="0" borderId="0" applyFont="0" applyFill="0" applyBorder="0" applyAlignment="0" applyProtection="0"/>
    <xf numFmtId="181"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2" borderId="2" applyNumberFormat="0" applyFont="0" applyAlignment="0" applyProtection="0"/>
    <xf numFmtId="0" fontId="3" fillId="0" borderId="0"/>
    <xf numFmtId="43" fontId="3" fillId="0" borderId="0" applyFont="0" applyFill="0" applyBorder="0" applyAlignment="0" applyProtection="0"/>
    <xf numFmtId="0" fontId="3" fillId="62" borderId="0" applyNumberFormat="0" applyBorder="0" applyAlignment="0" applyProtection="0"/>
    <xf numFmtId="0" fontId="3" fillId="63" borderId="0" applyNumberFormat="0" applyBorder="0" applyAlignment="0" applyProtection="0"/>
    <xf numFmtId="43" fontId="3" fillId="0" borderId="0" applyFont="0" applyFill="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0" borderId="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9" fontId="3" fillId="0" borderId="0" applyFont="0" applyFill="0" applyBorder="0" applyAlignment="0" applyProtection="0"/>
    <xf numFmtId="0" fontId="3" fillId="0" borderId="0"/>
    <xf numFmtId="0" fontId="3" fillId="78" borderId="0" applyNumberFormat="0" applyBorder="0" applyAlignment="0" applyProtection="0"/>
    <xf numFmtId="0" fontId="3" fillId="79" borderId="0" applyNumberFormat="0" applyBorder="0" applyAlignment="0" applyProtection="0"/>
    <xf numFmtId="0" fontId="3" fillId="0" borderId="0"/>
    <xf numFmtId="0" fontId="3" fillId="82" borderId="0" applyNumberFormat="0" applyBorder="0" applyAlignment="0" applyProtection="0"/>
    <xf numFmtId="0" fontId="3" fillId="83" borderId="0" applyNumberFormat="0" applyBorder="0" applyAlignment="0" applyProtection="0"/>
    <xf numFmtId="190"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181" fontId="3" fillId="0" borderId="0" applyFont="0" applyFill="0" applyBorder="0" applyAlignment="0" applyProtection="0"/>
    <xf numFmtId="181" fontId="3" fillId="0" borderId="0" applyFont="0" applyFill="0" applyBorder="0" applyAlignment="0" applyProtection="0"/>
    <xf numFmtId="0" fontId="3" fillId="0" borderId="0"/>
    <xf numFmtId="0" fontId="3" fillId="2" borderId="2" applyNumberFormat="0" applyFont="0" applyAlignment="0" applyProtection="0"/>
    <xf numFmtId="186"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181"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0" borderId="0"/>
    <xf numFmtId="0" fontId="3" fillId="0" borderId="0"/>
    <xf numFmtId="181" fontId="3" fillId="0" borderId="0" applyFont="0" applyFill="0" applyBorder="0" applyAlignment="0" applyProtection="0"/>
    <xf numFmtId="181"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2" borderId="2" applyNumberFormat="0" applyFont="0" applyAlignment="0" applyProtection="0"/>
    <xf numFmtId="0" fontId="3" fillId="0" borderId="0"/>
    <xf numFmtId="0" fontId="3" fillId="0" borderId="0"/>
    <xf numFmtId="0" fontId="3" fillId="0" borderId="0"/>
    <xf numFmtId="43" fontId="3" fillId="0" borderId="0" applyFont="0" applyFill="0" applyBorder="0" applyAlignment="0" applyProtection="0"/>
    <xf numFmtId="179" fontId="3" fillId="0" borderId="0" applyFont="0" applyFill="0" applyBorder="0" applyAlignment="0" applyProtection="0"/>
    <xf numFmtId="0" fontId="3" fillId="0" borderId="0"/>
    <xf numFmtId="0" fontId="3" fillId="0" borderId="0"/>
    <xf numFmtId="0" fontId="3" fillId="0" borderId="0"/>
    <xf numFmtId="0" fontId="3" fillId="0" borderId="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79" fontId="3" fillId="0" borderId="0" applyFont="0" applyFill="0" applyBorder="0" applyAlignment="0" applyProtection="0"/>
    <xf numFmtId="0" fontId="3" fillId="2" borderId="2" applyNumberFormat="0" applyFont="0" applyAlignment="0" applyProtection="0"/>
    <xf numFmtId="0" fontId="3" fillId="0" borderId="0"/>
    <xf numFmtId="0" fontId="3" fillId="0" borderId="0"/>
    <xf numFmtId="0" fontId="3" fillId="50" borderId="0" applyNumberFormat="0" applyBorder="0" applyAlignment="0" applyProtection="0"/>
    <xf numFmtId="0" fontId="3" fillId="41" borderId="0" applyNumberFormat="0" applyBorder="0" applyAlignment="0" applyProtection="0"/>
    <xf numFmtId="0" fontId="3" fillId="0" borderId="0"/>
    <xf numFmtId="43" fontId="3" fillId="0" borderId="0" applyFont="0" applyFill="0" applyBorder="0" applyAlignment="0" applyProtection="0"/>
    <xf numFmtId="0" fontId="3" fillId="3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3" fillId="0" borderId="0" applyFont="0" applyFill="0" applyBorder="0" applyAlignment="0" applyProtection="0"/>
    <xf numFmtId="188" fontId="3" fillId="0" borderId="0" applyFont="0" applyFill="0" applyBorder="0" applyAlignment="0" applyProtection="0"/>
    <xf numFmtId="0" fontId="3" fillId="0" borderId="0"/>
    <xf numFmtId="17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 borderId="2" applyNumberFormat="0" applyFont="0" applyAlignment="0" applyProtection="0"/>
    <xf numFmtId="186" fontId="3" fillId="0" borderId="0" applyFont="0" applyFill="0" applyBorder="0" applyAlignment="0" applyProtection="0"/>
    <xf numFmtId="0" fontId="3" fillId="0" borderId="0"/>
    <xf numFmtId="0" fontId="3" fillId="0" borderId="0"/>
    <xf numFmtId="0" fontId="3" fillId="0" borderId="0"/>
    <xf numFmtId="0" fontId="3" fillId="49" borderId="0" applyNumberFormat="0" applyBorder="0" applyAlignment="0" applyProtection="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79" fontId="3" fillId="0" borderId="0" applyFont="0" applyFill="0" applyBorder="0" applyAlignment="0" applyProtection="0"/>
    <xf numFmtId="188"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6" borderId="0" applyNumberFormat="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46" borderId="0" applyNumberFormat="0" applyBorder="0" applyAlignment="0" applyProtection="0"/>
    <xf numFmtId="0" fontId="3" fillId="0" borderId="0"/>
    <xf numFmtId="0" fontId="3" fillId="2" borderId="2" applyNumberFormat="0" applyFont="0" applyAlignment="0" applyProtection="0"/>
    <xf numFmtId="0" fontId="3" fillId="0" borderId="0"/>
    <xf numFmtId="17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179" fontId="3" fillId="0" borderId="0" applyFont="0" applyFill="0" applyBorder="0" applyAlignment="0" applyProtection="0"/>
    <xf numFmtId="0" fontId="3" fillId="40" borderId="0" applyNumberFormat="0" applyBorder="0" applyAlignment="0" applyProtection="0"/>
    <xf numFmtId="0" fontId="3" fillId="0" borderId="0"/>
    <xf numFmtId="0" fontId="3" fillId="0" borderId="0"/>
    <xf numFmtId="0" fontId="3" fillId="0" borderId="0"/>
    <xf numFmtId="17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181" fontId="3" fillId="0" borderId="0" applyFont="0" applyFill="0" applyBorder="0" applyAlignment="0" applyProtection="0"/>
    <xf numFmtId="0" fontId="3" fillId="2" borderId="2" applyNumberFormat="0" applyFont="0" applyAlignment="0" applyProtection="0"/>
    <xf numFmtId="0" fontId="3" fillId="0" borderId="0"/>
    <xf numFmtId="0" fontId="3" fillId="43" borderId="0" applyNumberFormat="0" applyBorder="0" applyAlignment="0" applyProtection="0"/>
    <xf numFmtId="43" fontId="3" fillId="0" borderId="0" applyFont="0" applyFill="0" applyBorder="0" applyAlignment="0" applyProtection="0"/>
    <xf numFmtId="0" fontId="3" fillId="49" borderId="0" applyNumberFormat="0" applyBorder="0" applyAlignment="0" applyProtection="0"/>
    <xf numFmtId="0" fontId="3" fillId="50" borderId="0" applyNumberFormat="0" applyBorder="0" applyAlignment="0" applyProtection="0"/>
    <xf numFmtId="43" fontId="3" fillId="0" borderId="0" applyFont="0" applyFill="0" applyBorder="0" applyAlignment="0" applyProtection="0"/>
    <xf numFmtId="0" fontId="3" fillId="0" borderId="1"/>
    <xf numFmtId="43" fontId="3" fillId="0" borderId="0" applyFont="0" applyFill="0" applyBorder="0" applyAlignment="0" applyProtection="0"/>
    <xf numFmtId="0" fontId="3" fillId="41" borderId="0" applyNumberFormat="0" applyBorder="0" applyAlignment="0" applyProtection="0"/>
    <xf numFmtId="0" fontId="3" fillId="34" borderId="0" applyNumberFormat="0" applyBorder="0" applyAlignment="0" applyProtection="0"/>
    <xf numFmtId="43" fontId="3" fillId="0" borderId="0" applyFont="0" applyFill="0" applyBorder="0" applyAlignment="0" applyProtection="0"/>
    <xf numFmtId="0" fontId="3" fillId="0" borderId="0"/>
    <xf numFmtId="0" fontId="3" fillId="2" borderId="2" applyNumberFormat="0" applyFont="0" applyAlignment="0" applyProtection="0"/>
    <xf numFmtId="0" fontId="3" fillId="0" borderId="0"/>
    <xf numFmtId="0" fontId="3" fillId="0" borderId="0"/>
    <xf numFmtId="0" fontId="3" fillId="0" borderId="29"/>
    <xf numFmtId="43" fontId="3" fillId="0" borderId="0" applyFont="0" applyFill="0" applyBorder="0" applyAlignment="0" applyProtection="0"/>
    <xf numFmtId="0" fontId="3" fillId="2" borderId="2" applyNumberFormat="0" applyFont="0" applyAlignment="0" applyProtection="0"/>
    <xf numFmtId="0" fontId="3" fillId="37" borderId="0" applyNumberFormat="0" applyBorder="0" applyAlignment="0" applyProtection="0"/>
    <xf numFmtId="0" fontId="3" fillId="0" borderId="0"/>
    <xf numFmtId="0" fontId="3" fillId="2" borderId="2" applyNumberFormat="0" applyFont="0" applyAlignment="0" applyProtection="0"/>
    <xf numFmtId="0" fontId="3" fillId="0" borderId="0"/>
    <xf numFmtId="0" fontId="3" fillId="38" borderId="0" applyNumberFormat="0" applyBorder="0" applyAlignment="0" applyProtection="0"/>
    <xf numFmtId="0" fontId="3" fillId="0" borderId="0"/>
    <xf numFmtId="0" fontId="3" fillId="2" borderId="2" applyNumberFormat="0" applyFont="0" applyAlignment="0" applyProtection="0"/>
    <xf numFmtId="0" fontId="3" fillId="0" borderId="0"/>
    <xf numFmtId="179" fontId="3" fillId="0" borderId="0" applyFont="0" applyFill="0" applyBorder="0" applyAlignment="0" applyProtection="0"/>
    <xf numFmtId="0" fontId="3" fillId="0" borderId="0"/>
    <xf numFmtId="0" fontId="3" fillId="0" borderId="0"/>
    <xf numFmtId="0" fontId="3" fillId="0" borderId="0"/>
    <xf numFmtId="0" fontId="3" fillId="0" borderId="30"/>
    <xf numFmtId="0" fontId="3" fillId="43" borderId="0" applyNumberFormat="0" applyBorder="0" applyAlignment="0" applyProtection="0"/>
    <xf numFmtId="0" fontId="3" fillId="2" borderId="2" applyNumberFormat="0" applyFont="0" applyAlignment="0" applyProtection="0"/>
    <xf numFmtId="0" fontId="3" fillId="44" borderId="0" applyNumberFormat="0" applyBorder="0" applyAlignment="0" applyProtection="0"/>
    <xf numFmtId="179" fontId="3" fillId="0" borderId="0" applyFont="0" applyFill="0" applyBorder="0" applyAlignment="0" applyProtection="0"/>
    <xf numFmtId="0" fontId="3" fillId="2" borderId="2" applyNumberFormat="0" applyFont="0" applyAlignment="0" applyProtection="0"/>
    <xf numFmtId="9" fontId="3" fillId="0" borderId="0" applyFont="0" applyFill="0" applyBorder="0" applyAlignment="0" applyProtection="0"/>
    <xf numFmtId="0" fontId="3" fillId="2" borderId="2" applyNumberFormat="0" applyFont="0" applyAlignment="0" applyProtection="0"/>
    <xf numFmtId="9" fontId="3" fillId="0" borderId="0" applyFont="0" applyFill="0" applyBorder="0" applyAlignment="0" applyProtection="0"/>
    <xf numFmtId="0" fontId="3" fillId="0" borderId="0"/>
    <xf numFmtId="0" fontId="3" fillId="47" borderId="0" applyNumberFormat="0" applyBorder="0" applyAlignment="0" applyProtection="0"/>
    <xf numFmtId="0" fontId="3" fillId="0" borderId="0"/>
    <xf numFmtId="0" fontId="3" fillId="0" borderId="0"/>
    <xf numFmtId="0" fontId="3" fillId="43" borderId="0" applyNumberFormat="0" applyBorder="0" applyAlignment="0" applyProtection="0"/>
    <xf numFmtId="0" fontId="3" fillId="0" borderId="0"/>
    <xf numFmtId="0" fontId="3" fillId="35" borderId="0" applyNumberFormat="0" applyBorder="0" applyAlignment="0" applyProtection="0"/>
    <xf numFmtId="179" fontId="3" fillId="0" borderId="0" applyFont="0" applyFill="0" applyBorder="0" applyAlignment="0" applyProtection="0"/>
    <xf numFmtId="9" fontId="3" fillId="0" borderId="0" applyFont="0" applyFill="0" applyBorder="0" applyAlignment="0" applyProtection="0"/>
    <xf numFmtId="0" fontId="3" fillId="0" borderId="0"/>
    <xf numFmtId="179" fontId="3" fillId="0" borderId="0" applyFont="0" applyFill="0" applyBorder="0" applyAlignment="0" applyProtection="0"/>
    <xf numFmtId="0" fontId="3" fillId="0" borderId="0"/>
    <xf numFmtId="0" fontId="3" fillId="2" borderId="2" applyNumberFormat="0" applyFont="0" applyAlignment="0" applyProtection="0"/>
    <xf numFmtId="0" fontId="3" fillId="2" borderId="2" applyNumberFormat="0" applyFont="0" applyAlignment="0" applyProtection="0"/>
    <xf numFmtId="43" fontId="3" fillId="0" borderId="0" applyFont="0" applyFill="0" applyBorder="0" applyAlignment="0" applyProtection="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0" borderId="0"/>
    <xf numFmtId="43" fontId="3" fillId="0" borderId="0" applyFont="0" applyFill="0" applyBorder="0" applyAlignment="0" applyProtection="0"/>
    <xf numFmtId="0" fontId="3" fillId="47"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47" borderId="0" applyNumberFormat="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37" borderId="0" applyNumberFormat="0" applyBorder="0" applyAlignment="0" applyProtection="0"/>
    <xf numFmtId="0" fontId="3" fillId="0" borderId="0"/>
    <xf numFmtId="188" fontId="3" fillId="0" borderId="0" applyFont="0" applyFill="0" applyBorder="0" applyAlignment="0" applyProtection="0"/>
    <xf numFmtId="0" fontId="3" fillId="44" borderId="0" applyNumberFormat="0" applyBorder="0" applyAlignment="0" applyProtection="0"/>
    <xf numFmtId="0" fontId="3" fillId="35" borderId="0" applyNumberFormat="0" applyBorder="0" applyAlignment="0" applyProtection="0"/>
    <xf numFmtId="179" fontId="3" fillId="0" borderId="0" applyFont="0" applyFill="0" applyBorder="0" applyAlignment="0" applyProtection="0"/>
    <xf numFmtId="0" fontId="3" fillId="0" borderId="0"/>
    <xf numFmtId="0" fontId="3" fillId="0" borderId="0"/>
    <xf numFmtId="186" fontId="3" fillId="0" borderId="0" applyFont="0" applyFill="0" applyBorder="0" applyAlignment="0" applyProtection="0"/>
    <xf numFmtId="179" fontId="3" fillId="0" borderId="0" applyFont="0" applyFill="0" applyBorder="0" applyAlignment="0" applyProtection="0"/>
    <xf numFmtId="0" fontId="3" fillId="50" borderId="0" applyNumberFormat="0" applyBorder="0" applyAlignment="0" applyProtection="0"/>
    <xf numFmtId="43" fontId="3" fillId="0" borderId="0" applyFont="0" applyFill="0" applyBorder="0" applyAlignment="0" applyProtection="0"/>
    <xf numFmtId="0" fontId="3" fillId="0" borderId="0"/>
    <xf numFmtId="188" fontId="3" fillId="0" borderId="0" applyFont="0" applyFill="0" applyBorder="0" applyAlignment="0" applyProtection="0"/>
    <xf numFmtId="0" fontId="3" fillId="0" borderId="0"/>
    <xf numFmtId="0" fontId="3" fillId="34" borderId="0" applyNumberFormat="0" applyBorder="0" applyAlignment="0" applyProtection="0"/>
    <xf numFmtId="0" fontId="3" fillId="0" borderId="0"/>
    <xf numFmtId="0" fontId="3" fillId="0" borderId="28"/>
    <xf numFmtId="0" fontId="3" fillId="0" borderId="0"/>
    <xf numFmtId="0" fontId="3" fillId="37" borderId="0" applyNumberFormat="0" applyBorder="0" applyAlignment="0" applyProtection="0"/>
    <xf numFmtId="186" fontId="3" fillId="0" borderId="0" applyFont="0" applyFill="0" applyBorder="0" applyAlignment="0" applyProtection="0"/>
    <xf numFmtId="0" fontId="3" fillId="0" borderId="0"/>
    <xf numFmtId="0" fontId="3" fillId="0" borderId="0"/>
    <xf numFmtId="179" fontId="3" fillId="0" borderId="0" applyFont="0" applyFill="0" applyBorder="0" applyAlignment="0" applyProtection="0"/>
    <xf numFmtId="0" fontId="3" fillId="0" borderId="0"/>
    <xf numFmtId="179" fontId="3" fillId="0" borderId="0" applyFont="0" applyFill="0" applyBorder="0" applyAlignment="0" applyProtection="0"/>
    <xf numFmtId="0" fontId="3" fillId="0" borderId="0"/>
    <xf numFmtId="0" fontId="3" fillId="0" borderId="0"/>
    <xf numFmtId="0" fontId="3" fillId="49" borderId="0" applyNumberFormat="0" applyBorder="0" applyAlignment="0" applyProtection="0"/>
    <xf numFmtId="0" fontId="3" fillId="0" borderId="0"/>
    <xf numFmtId="0" fontId="3" fillId="44" borderId="0" applyNumberFormat="0" applyBorder="0" applyAlignment="0" applyProtection="0"/>
    <xf numFmtId="0" fontId="3" fillId="0" borderId="0"/>
    <xf numFmtId="0" fontId="3" fillId="38" borderId="0" applyNumberFormat="0" applyBorder="0" applyAlignment="0" applyProtection="0"/>
    <xf numFmtId="179" fontId="3" fillId="0" borderId="0" applyFont="0" applyFill="0" applyBorder="0" applyAlignment="0" applyProtection="0"/>
    <xf numFmtId="0" fontId="3" fillId="46" borderId="0" applyNumberFormat="0" applyBorder="0" applyAlignment="0" applyProtection="0"/>
    <xf numFmtId="0" fontId="3" fillId="2" borderId="2"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9" fontId="3" fillId="0" borderId="0" applyFont="0" applyFill="0" applyBorder="0" applyAlignment="0" applyProtection="0"/>
    <xf numFmtId="181"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28"/>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41" borderId="0" applyNumberFormat="0" applyBorder="0" applyAlignment="0" applyProtection="0"/>
    <xf numFmtId="0" fontId="3" fillId="2" borderId="2" applyNumberFormat="0" applyFont="0" applyAlignment="0" applyProtection="0"/>
    <xf numFmtId="0" fontId="3" fillId="2" borderId="2" applyNumberFormat="0" applyFont="0" applyAlignment="0" applyProtection="0"/>
    <xf numFmtId="0" fontId="3" fillId="0" borderId="0"/>
    <xf numFmtId="0" fontId="3" fillId="0" borderId="0"/>
    <xf numFmtId="0" fontId="3" fillId="0" borderId="0"/>
    <xf numFmtId="0" fontId="3" fillId="0" borderId="0"/>
    <xf numFmtId="179" fontId="3" fillId="0" borderId="0" applyFont="0" applyFill="0" applyBorder="0" applyAlignment="0" applyProtection="0"/>
    <xf numFmtId="43" fontId="3" fillId="0" borderId="0" applyFont="0" applyFill="0" applyBorder="0" applyAlignment="0" applyProtection="0"/>
    <xf numFmtId="188"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 borderId="2"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188"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2" borderId="0" applyNumberFormat="0" applyBorder="0" applyAlignment="0" applyProtection="0"/>
    <xf numFmtId="0" fontId="3" fillId="66" borderId="0" applyNumberFormat="0" applyBorder="0" applyAlignment="0" applyProtection="0"/>
    <xf numFmtId="0" fontId="3" fillId="70" borderId="0" applyNumberFormat="0" applyBorder="0" applyAlignment="0" applyProtection="0"/>
    <xf numFmtId="0" fontId="3" fillId="74" borderId="0" applyNumberFormat="0" applyBorder="0" applyAlignment="0" applyProtection="0"/>
    <xf numFmtId="0" fontId="3" fillId="78" borderId="0" applyNumberFormat="0" applyBorder="0" applyAlignment="0" applyProtection="0"/>
    <xf numFmtId="0" fontId="3" fillId="82" borderId="0" applyNumberFormat="0" applyBorder="0" applyAlignment="0" applyProtection="0"/>
    <xf numFmtId="0" fontId="3" fillId="63" borderId="0" applyNumberFormat="0" applyBorder="0" applyAlignment="0" applyProtection="0"/>
    <xf numFmtId="0" fontId="3" fillId="67" borderId="0" applyNumberFormat="0" applyBorder="0" applyAlignment="0" applyProtection="0"/>
    <xf numFmtId="0" fontId="3" fillId="71" borderId="0" applyNumberFormat="0" applyBorder="0" applyAlignment="0" applyProtection="0"/>
    <xf numFmtId="0" fontId="3" fillId="75" borderId="0" applyNumberFormat="0" applyBorder="0" applyAlignment="0" applyProtection="0"/>
    <xf numFmtId="0" fontId="3" fillId="79" borderId="0" applyNumberFormat="0" applyBorder="0" applyAlignment="0" applyProtection="0"/>
    <xf numFmtId="0" fontId="3" fillId="83" borderId="0" applyNumberFormat="0" applyBorder="0" applyAlignment="0" applyProtection="0"/>
    <xf numFmtId="0" fontId="3" fillId="2" borderId="2"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0" borderId="0"/>
    <xf numFmtId="0" fontId="3" fillId="0" borderId="0"/>
    <xf numFmtId="181" fontId="3" fillId="0" borderId="0" applyFont="0" applyFill="0" applyBorder="0" applyAlignment="0" applyProtection="0"/>
    <xf numFmtId="181"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62" borderId="0" applyNumberFormat="0" applyBorder="0" applyAlignment="0" applyProtection="0"/>
    <xf numFmtId="0" fontId="3" fillId="66" borderId="0" applyNumberFormat="0" applyBorder="0" applyAlignment="0" applyProtection="0"/>
    <xf numFmtId="0" fontId="3" fillId="70" borderId="0" applyNumberFormat="0" applyBorder="0" applyAlignment="0" applyProtection="0"/>
    <xf numFmtId="0" fontId="3" fillId="74" borderId="0" applyNumberFormat="0" applyBorder="0" applyAlignment="0" applyProtection="0"/>
    <xf numFmtId="0" fontId="3" fillId="78" borderId="0" applyNumberFormat="0" applyBorder="0" applyAlignment="0" applyProtection="0"/>
    <xf numFmtId="0" fontId="3" fillId="82" borderId="0" applyNumberFormat="0" applyBorder="0" applyAlignment="0" applyProtection="0"/>
    <xf numFmtId="0" fontId="3" fillId="63" borderId="0" applyNumberFormat="0" applyBorder="0" applyAlignment="0" applyProtection="0"/>
    <xf numFmtId="0" fontId="3" fillId="67" borderId="0" applyNumberFormat="0" applyBorder="0" applyAlignment="0" applyProtection="0"/>
    <xf numFmtId="0" fontId="3" fillId="71" borderId="0" applyNumberFormat="0" applyBorder="0" applyAlignment="0" applyProtection="0"/>
    <xf numFmtId="0" fontId="3" fillId="75" borderId="0" applyNumberFormat="0" applyBorder="0" applyAlignment="0" applyProtection="0"/>
    <xf numFmtId="0" fontId="3" fillId="79" borderId="0" applyNumberFormat="0" applyBorder="0" applyAlignment="0" applyProtection="0"/>
    <xf numFmtId="0" fontId="3" fillId="83"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0" borderId="0"/>
    <xf numFmtId="0" fontId="3" fillId="0" borderId="0"/>
    <xf numFmtId="181" fontId="3" fillId="0" borderId="0" applyFont="0" applyFill="0" applyBorder="0" applyAlignment="0" applyProtection="0"/>
    <xf numFmtId="181"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0" borderId="0"/>
    <xf numFmtId="0" fontId="3" fillId="0" borderId="0"/>
    <xf numFmtId="181" fontId="3" fillId="0" borderId="0" applyFont="0" applyFill="0" applyBorder="0" applyAlignment="0" applyProtection="0"/>
    <xf numFmtId="181"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2" borderId="0" applyNumberFormat="0" applyBorder="0" applyAlignment="0" applyProtection="0"/>
    <xf numFmtId="0" fontId="3" fillId="83" borderId="0" applyNumberFormat="0" applyBorder="0" applyAlignment="0" applyProtection="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181"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2" borderId="2"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2" fillId="62" borderId="0" applyNumberFormat="0" applyBorder="0" applyAlignment="0" applyProtection="0"/>
    <xf numFmtId="0" fontId="2" fillId="66" borderId="0" applyNumberFormat="0" applyBorder="0" applyAlignment="0" applyProtection="0"/>
    <xf numFmtId="0" fontId="2" fillId="70" borderId="0" applyNumberFormat="0" applyBorder="0" applyAlignment="0" applyProtection="0"/>
    <xf numFmtId="0" fontId="2" fillId="74" borderId="0" applyNumberFormat="0" applyBorder="0" applyAlignment="0" applyProtection="0"/>
    <xf numFmtId="0" fontId="2" fillId="78" borderId="0" applyNumberFormat="0" applyBorder="0" applyAlignment="0" applyProtection="0"/>
    <xf numFmtId="0" fontId="2" fillId="82" borderId="0" applyNumberFormat="0" applyBorder="0" applyAlignment="0" applyProtection="0"/>
    <xf numFmtId="0" fontId="2" fillId="63" borderId="0" applyNumberFormat="0" applyBorder="0" applyAlignment="0" applyProtection="0"/>
    <xf numFmtId="0" fontId="2" fillId="67" borderId="0" applyNumberFormat="0" applyBorder="0" applyAlignment="0" applyProtection="0"/>
    <xf numFmtId="0" fontId="2" fillId="71" borderId="0" applyNumberFormat="0" applyBorder="0" applyAlignment="0" applyProtection="0"/>
    <xf numFmtId="0" fontId="2" fillId="75" borderId="0" applyNumberFormat="0" applyBorder="0" applyAlignment="0" applyProtection="0"/>
    <xf numFmtId="0" fontId="2" fillId="79" borderId="0" applyNumberFormat="0" applyBorder="0" applyAlignment="0" applyProtection="0"/>
    <xf numFmtId="0" fontId="2" fillId="83" borderId="0" applyNumberFormat="0" applyBorder="0" applyAlignment="0" applyProtection="0"/>
    <xf numFmtId="43" fontId="18"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18" fillId="0" borderId="0" applyFont="0" applyFill="0" applyBorder="0" applyAlignment="0" applyProtection="0"/>
    <xf numFmtId="0" fontId="2" fillId="0" borderId="0"/>
    <xf numFmtId="43" fontId="18" fillId="0" borderId="0" applyFont="0" applyFill="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43" fontId="18" fillId="0" borderId="0" applyFont="0" applyFill="0" applyBorder="0" applyAlignment="0" applyProtection="0"/>
    <xf numFmtId="181" fontId="2" fillId="0" borderId="0" applyFont="0" applyFill="0" applyBorder="0" applyAlignment="0" applyProtection="0"/>
    <xf numFmtId="186" fontId="2" fillId="0" borderId="0" applyFont="0" applyFill="0" applyBorder="0" applyAlignment="0" applyProtection="0"/>
    <xf numFmtId="179" fontId="2" fillId="0" borderId="0" applyFont="0" applyFill="0" applyBorder="0" applyAlignment="0" applyProtection="0"/>
    <xf numFmtId="188"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181" fontId="2" fillId="0" borderId="0" applyFont="0" applyFill="0" applyBorder="0" applyAlignment="0" applyProtection="0"/>
    <xf numFmtId="186" fontId="2" fillId="0" borderId="0" applyFont="0" applyFill="0" applyBorder="0" applyAlignment="0" applyProtection="0"/>
    <xf numFmtId="179" fontId="2" fillId="0" borderId="0" applyFont="0" applyFill="0" applyBorder="0" applyAlignment="0" applyProtection="0"/>
    <xf numFmtId="188"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82" borderId="0" applyNumberFormat="0" applyBorder="0" applyAlignment="0" applyProtection="0"/>
    <xf numFmtId="0" fontId="2" fillId="83" borderId="0" applyNumberFormat="0" applyBorder="0" applyAlignment="0" applyProtection="0"/>
    <xf numFmtId="0" fontId="2" fillId="0" borderId="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0" borderId="0"/>
    <xf numFmtId="0" fontId="2" fillId="0" borderId="0"/>
    <xf numFmtId="181" fontId="2" fillId="0" borderId="0" applyFont="0" applyFill="0" applyBorder="0" applyAlignment="0" applyProtection="0"/>
    <xf numFmtId="181" fontId="2" fillId="0" borderId="0" applyFont="0" applyFill="0" applyBorder="0" applyAlignment="0" applyProtection="0"/>
    <xf numFmtId="186" fontId="2" fillId="0" borderId="0" applyFont="0" applyFill="0" applyBorder="0" applyAlignment="0" applyProtection="0"/>
    <xf numFmtId="186"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82" borderId="0" applyNumberFormat="0" applyBorder="0" applyAlignment="0" applyProtection="0"/>
    <xf numFmtId="0" fontId="2" fillId="83" borderId="0" applyNumberFormat="0" applyBorder="0" applyAlignment="0" applyProtection="0"/>
    <xf numFmtId="0" fontId="2" fillId="0" borderId="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181" fontId="2" fillId="0" borderId="0" applyFont="0" applyFill="0" applyBorder="0" applyAlignment="0" applyProtection="0"/>
    <xf numFmtId="186" fontId="2" fillId="0" borderId="0" applyFont="0" applyFill="0" applyBorder="0" applyAlignment="0" applyProtection="0"/>
    <xf numFmtId="179" fontId="2" fillId="0" borderId="0" applyFont="0" applyFill="0" applyBorder="0" applyAlignment="0" applyProtection="0"/>
    <xf numFmtId="188"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181" fontId="2" fillId="0" borderId="0" applyFont="0" applyFill="0" applyBorder="0" applyAlignment="0" applyProtection="0"/>
    <xf numFmtId="186" fontId="2" fillId="0" borderId="0" applyFont="0" applyFill="0" applyBorder="0" applyAlignment="0" applyProtection="0"/>
    <xf numFmtId="179" fontId="2" fillId="0" borderId="0" applyFont="0" applyFill="0" applyBorder="0" applyAlignment="0" applyProtection="0"/>
    <xf numFmtId="188"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181" fontId="2" fillId="0" borderId="0" applyFont="0" applyFill="0" applyBorder="0" applyAlignment="0" applyProtection="0"/>
    <xf numFmtId="186" fontId="2" fillId="0" borderId="0" applyFont="0" applyFill="0" applyBorder="0" applyAlignment="0" applyProtection="0"/>
    <xf numFmtId="179" fontId="2" fillId="0" borderId="0" applyFont="0" applyFill="0" applyBorder="0" applyAlignment="0" applyProtection="0"/>
    <xf numFmtId="188"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2" borderId="2" applyNumberFormat="0" applyFont="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59" fillId="0" borderId="0" applyFont="0" applyFill="0" applyBorder="0" applyAlignment="0" applyProtection="0"/>
  </cellStyleXfs>
  <cellXfs count="217">
    <xf numFmtId="0" fontId="0" fillId="0" borderId="0" xfId="0"/>
    <xf numFmtId="0" fontId="23" fillId="0" borderId="0" xfId="4" applyFont="1"/>
    <xf numFmtId="0" fontId="24" fillId="0" borderId="0" xfId="4" applyFont="1"/>
    <xf numFmtId="0" fontId="23" fillId="0" borderId="1" xfId="4" applyFont="1" applyBorder="1"/>
    <xf numFmtId="0" fontId="26" fillId="3" borderId="1" xfId="4" applyFont="1" applyFill="1" applyBorder="1" applyAlignment="1">
      <alignment horizontal="center"/>
    </xf>
    <xf numFmtId="166" fontId="27" fillId="4" borderId="1" xfId="5" quotePrefix="1" applyNumberFormat="1" applyFont="1" applyFill="1" applyBorder="1" applyAlignment="1">
      <alignment horizontal="right"/>
    </xf>
    <xf numFmtId="1" fontId="27" fillId="4" borderId="1" xfId="5" applyNumberFormat="1" applyFont="1" applyFill="1" applyBorder="1" applyAlignment="1">
      <alignment horizontal="right"/>
    </xf>
    <xf numFmtId="166" fontId="27" fillId="4" borderId="1" xfId="5" applyNumberFormat="1" applyFont="1" applyFill="1" applyBorder="1" applyAlignment="1">
      <alignment horizontal="right"/>
    </xf>
    <xf numFmtId="0" fontId="27" fillId="4" borderId="1" xfId="5" applyFont="1" applyFill="1" applyBorder="1"/>
    <xf numFmtId="0" fontId="28" fillId="0" borderId="0" xfId="4" applyFont="1"/>
    <xf numFmtId="0" fontId="27" fillId="5" borderId="0" xfId="5" applyFont="1" applyFill="1"/>
    <xf numFmtId="0" fontId="24" fillId="5" borderId="0" xfId="5" applyFont="1" applyFill="1"/>
    <xf numFmtId="0" fontId="24" fillId="0" borderId="0" xfId="5" applyFont="1"/>
    <xf numFmtId="166" fontId="24" fillId="0" borderId="0" xfId="5" applyNumberFormat="1" applyFont="1"/>
    <xf numFmtId="166" fontId="27" fillId="7" borderId="0" xfId="5" applyNumberFormat="1" applyFont="1" applyFill="1"/>
    <xf numFmtId="0" fontId="27" fillId="7" borderId="0" xfId="5" applyFont="1" applyFill="1"/>
    <xf numFmtId="166" fontId="27" fillId="8" borderId="0" xfId="5" applyNumberFormat="1" applyFont="1" applyFill="1"/>
    <xf numFmtId="0" fontId="27" fillId="8" borderId="0" xfId="5" applyFont="1" applyFill="1"/>
    <xf numFmtId="166" fontId="29" fillId="0" borderId="0" xfId="5" applyNumberFormat="1" applyFont="1"/>
    <xf numFmtId="0" fontId="29" fillId="0" borderId="0" xfId="5" applyFont="1"/>
    <xf numFmtId="166" fontId="30" fillId="0" borderId="0" xfId="5" applyNumberFormat="1" applyFont="1"/>
    <xf numFmtId="0" fontId="30" fillId="0" borderId="0" xfId="5" applyFont="1"/>
    <xf numFmtId="166" fontId="28" fillId="0" borderId="0" xfId="5" applyNumberFormat="1" applyFont="1"/>
    <xf numFmtId="165" fontId="28" fillId="0" borderId="0" xfId="5" applyNumberFormat="1" applyFont="1"/>
    <xf numFmtId="166" fontId="27" fillId="9" borderId="0" xfId="5" applyNumberFormat="1" applyFont="1" applyFill="1"/>
    <xf numFmtId="2" fontId="31" fillId="0" borderId="0" xfId="6" applyNumberFormat="1"/>
    <xf numFmtId="0" fontId="70" fillId="4" borderId="1" xfId="5" applyFont="1" applyFill="1" applyBorder="1"/>
    <xf numFmtId="0" fontId="71" fillId="4" borderId="1" xfId="5" applyFont="1" applyFill="1" applyBorder="1"/>
    <xf numFmtId="0" fontId="72" fillId="0" borderId="0" xfId="785" applyFont="1" applyAlignment="1">
      <alignment vertical="center"/>
    </xf>
    <xf numFmtId="0" fontId="73" fillId="0" borderId="0" xfId="785" applyFont="1"/>
    <xf numFmtId="0" fontId="16" fillId="0" borderId="0" xfId="785"/>
    <xf numFmtId="0" fontId="16" fillId="0" borderId="0" xfId="800"/>
    <xf numFmtId="165" fontId="24" fillId="0" borderId="0" xfId="4" applyNumberFormat="1" applyFont="1"/>
    <xf numFmtId="165" fontId="25" fillId="0" borderId="0" xfId="4" applyNumberFormat="1" applyFont="1"/>
    <xf numFmtId="166" fontId="27" fillId="5" borderId="0" xfId="5" applyNumberFormat="1" applyFont="1" applyFill="1"/>
    <xf numFmtId="0" fontId="27" fillId="4" borderId="0" xfId="5" applyFont="1" applyFill="1"/>
    <xf numFmtId="166" fontId="27" fillId="4" borderId="0" xfId="5" applyNumberFormat="1" applyFont="1" applyFill="1" applyAlignment="1">
      <alignment horizontal="right"/>
    </xf>
    <xf numFmtId="1" fontId="27" fillId="4" borderId="0" xfId="5" applyNumberFormat="1" applyFont="1" applyFill="1" applyAlignment="1">
      <alignment horizontal="right"/>
    </xf>
    <xf numFmtId="166" fontId="27" fillId="4" borderId="0" xfId="5" quotePrefix="1" applyNumberFormat="1" applyFont="1" applyFill="1" applyAlignment="1">
      <alignment horizontal="right"/>
    </xf>
    <xf numFmtId="0" fontId="15" fillId="0" borderId="0" xfId="811"/>
    <xf numFmtId="0" fontId="15" fillId="0" borderId="0" xfId="812"/>
    <xf numFmtId="166" fontId="74" fillId="9" borderId="0" xfId="5" applyNumberFormat="1" applyFont="1" applyFill="1"/>
    <xf numFmtId="0" fontId="16" fillId="0" borderId="0" xfId="801"/>
    <xf numFmtId="0" fontId="16" fillId="0" borderId="0" xfId="762"/>
    <xf numFmtId="1" fontId="27" fillId="5" borderId="0" xfId="5" applyNumberFormat="1" applyFont="1" applyFill="1"/>
    <xf numFmtId="0" fontId="23" fillId="0" borderId="0" xfId="911" applyFont="1"/>
    <xf numFmtId="165" fontId="91" fillId="0" borderId="0" xfId="911" applyNumberFormat="1" applyFont="1"/>
    <xf numFmtId="0" fontId="92" fillId="0" borderId="0" xfId="912" applyFont="1"/>
    <xf numFmtId="0" fontId="90" fillId="0" borderId="0" xfId="911" applyFont="1"/>
    <xf numFmtId="166" fontId="28" fillId="85" borderId="0" xfId="5" applyNumberFormat="1" applyFont="1" applyFill="1"/>
    <xf numFmtId="165" fontId="27" fillId="9" borderId="0" xfId="5" applyNumberFormat="1" applyFont="1" applyFill="1"/>
    <xf numFmtId="0" fontId="71" fillId="7" borderId="0" xfId="5" applyFont="1" applyFill="1"/>
    <xf numFmtId="0" fontId="95" fillId="0" borderId="0" xfId="4" applyFont="1"/>
    <xf numFmtId="0" fontId="10" fillId="0" borderId="0" xfId="1197"/>
    <xf numFmtId="0" fontId="73" fillId="0" borderId="0" xfId="1197" applyFont="1"/>
    <xf numFmtId="0" fontId="72" fillId="0" borderId="0" xfId="1197" applyFont="1" applyAlignment="1">
      <alignment vertical="center"/>
    </xf>
    <xf numFmtId="0" fontId="26" fillId="85" borderId="1" xfId="4" applyFont="1" applyFill="1" applyBorder="1" applyAlignment="1">
      <alignment horizontal="center"/>
    </xf>
    <xf numFmtId="0" fontId="27" fillId="5" borderId="0" xfId="4" applyFont="1" applyFill="1"/>
    <xf numFmtId="1" fontId="28" fillId="85" borderId="0" xfId="5" applyNumberFormat="1" applyFont="1" applyFill="1"/>
    <xf numFmtId="0" fontId="73" fillId="4" borderId="1" xfId="4116" applyFont="1" applyFill="1" applyBorder="1"/>
    <xf numFmtId="0" fontId="72" fillId="4" borderId="1" xfId="4116" applyFont="1" applyFill="1" applyBorder="1" applyAlignment="1">
      <alignment horizontal="right" vertical="center"/>
    </xf>
    <xf numFmtId="0" fontId="72" fillId="4" borderId="1" xfId="4116" applyFont="1" applyFill="1" applyBorder="1" applyAlignment="1">
      <alignment vertical="center"/>
    </xf>
    <xf numFmtId="0" fontId="24" fillId="4" borderId="1" xfId="4" applyFont="1" applyFill="1" applyBorder="1"/>
    <xf numFmtId="216" fontId="24" fillId="0" borderId="0" xfId="1196" applyNumberFormat="1" applyFont="1"/>
    <xf numFmtId="216" fontId="24" fillId="0" borderId="0" xfId="5138" applyNumberFormat="1" applyFont="1"/>
    <xf numFmtId="216" fontId="27" fillId="5" borderId="0" xfId="1196" applyNumberFormat="1" applyFont="1" applyFill="1"/>
    <xf numFmtId="217" fontId="27" fillId="8" borderId="0" xfId="1196" applyNumberFormat="1" applyFont="1" applyFill="1"/>
    <xf numFmtId="216" fontId="74" fillId="9" borderId="0" xfId="5" applyNumberFormat="1" applyFont="1" applyFill="1"/>
    <xf numFmtId="43" fontId="24" fillId="0" borderId="0" xfId="1196" applyFont="1"/>
    <xf numFmtId="216" fontId="30" fillId="0" borderId="0" xfId="5421" applyNumberFormat="1" applyFont="1"/>
    <xf numFmtId="217" fontId="24" fillId="0" borderId="0" xfId="1196" applyNumberFormat="1" applyFont="1" applyFill="1"/>
    <xf numFmtId="216" fontId="29" fillId="0" borderId="0" xfId="5421" applyNumberFormat="1" applyFont="1"/>
    <xf numFmtId="43" fontId="71" fillId="7" borderId="0" xfId="1196" applyFont="1" applyFill="1"/>
    <xf numFmtId="217" fontId="29" fillId="0" borderId="0" xfId="5" applyNumberFormat="1" applyFont="1"/>
    <xf numFmtId="217" fontId="27" fillId="7" borderId="0" xfId="1196" applyNumberFormat="1" applyFont="1" applyFill="1"/>
    <xf numFmtId="217" fontId="27" fillId="7" borderId="0" xfId="5" applyNumberFormat="1" applyFont="1" applyFill="1"/>
    <xf numFmtId="216" fontId="27" fillId="8" borderId="0" xfId="5138" applyNumberFormat="1" applyFont="1" applyFill="1"/>
    <xf numFmtId="216" fontId="24" fillId="5" borderId="0" xfId="1196" applyNumberFormat="1" applyFont="1" applyFill="1"/>
    <xf numFmtId="217" fontId="30" fillId="0" borderId="0" xfId="1196" applyNumberFormat="1" applyFont="1"/>
    <xf numFmtId="165" fontId="27" fillId="0" borderId="0" xfId="911" applyNumberFormat="1" applyFont="1"/>
    <xf numFmtId="0" fontId="70" fillId="4" borderId="1" xfId="4512" applyFont="1" applyFill="1" applyBorder="1"/>
    <xf numFmtId="43" fontId="27" fillId="7" borderId="0" xfId="1196" applyFont="1" applyFill="1"/>
    <xf numFmtId="217" fontId="24" fillId="0" borderId="0" xfId="5" applyNumberFormat="1" applyFont="1"/>
    <xf numFmtId="0" fontId="71" fillId="4" borderId="1" xfId="4512" applyFont="1" applyFill="1" applyBorder="1"/>
    <xf numFmtId="216" fontId="27" fillId="7" borderId="0" xfId="1196" applyNumberFormat="1" applyFont="1" applyFill="1"/>
    <xf numFmtId="216" fontId="24" fillId="0" borderId="0" xfId="1196" applyNumberFormat="1" applyFont="1" applyFill="1"/>
    <xf numFmtId="217" fontId="27" fillId="5" borderId="0" xfId="1196" applyNumberFormat="1" applyFont="1" applyFill="1"/>
    <xf numFmtId="216" fontId="30" fillId="0" borderId="0" xfId="1196" applyNumberFormat="1" applyFont="1"/>
    <xf numFmtId="217" fontId="29" fillId="0" borderId="0" xfId="1196" applyNumberFormat="1" applyFont="1"/>
    <xf numFmtId="216" fontId="29" fillId="0" borderId="0" xfId="1196" applyNumberFormat="1" applyFont="1"/>
    <xf numFmtId="216" fontId="27" fillId="8" borderId="0" xfId="1196" applyNumberFormat="1" applyFont="1" applyFill="1"/>
    <xf numFmtId="216" fontId="24" fillId="0" borderId="0" xfId="5421" applyNumberFormat="1" applyFont="1"/>
    <xf numFmtId="0" fontId="10" fillId="0" borderId="0" xfId="5494"/>
    <xf numFmtId="0" fontId="24" fillId="5" borderId="0" xfId="4523" applyFont="1" applyFill="1"/>
    <xf numFmtId="0" fontId="27" fillId="5" borderId="0" xfId="4523" applyFont="1" applyFill="1"/>
    <xf numFmtId="0" fontId="24" fillId="0" borderId="0" xfId="4165" applyFont="1"/>
    <xf numFmtId="216" fontId="29" fillId="0" borderId="0" xfId="5138" applyNumberFormat="1" applyFont="1"/>
    <xf numFmtId="216" fontId="30" fillId="0" borderId="0" xfId="5138" applyNumberFormat="1" applyFont="1"/>
    <xf numFmtId="216" fontId="24" fillId="0" borderId="0" xfId="5138" applyNumberFormat="1" applyFont="1" applyFill="1"/>
    <xf numFmtId="216" fontId="27" fillId="7" borderId="0" xfId="5138" applyNumberFormat="1" applyFont="1" applyFill="1"/>
    <xf numFmtId="216" fontId="27" fillId="5" borderId="0" xfId="5355" applyNumberFormat="1" applyFont="1" applyFill="1"/>
    <xf numFmtId="165" fontId="27" fillId="9" borderId="0" xfId="4523" applyNumberFormat="1" applyFont="1" applyFill="1"/>
    <xf numFmtId="216" fontId="71" fillId="7" borderId="0" xfId="1196" applyNumberFormat="1" applyFont="1" applyFill="1"/>
    <xf numFmtId="43" fontId="27" fillId="5" borderId="0" xfId="1196" applyFont="1" applyFill="1"/>
    <xf numFmtId="217" fontId="27" fillId="8" borderId="0" xfId="5" applyNumberFormat="1" applyFont="1" applyFill="1"/>
    <xf numFmtId="217" fontId="30" fillId="0" borderId="0" xfId="5" applyNumberFormat="1" applyFont="1"/>
    <xf numFmtId="217" fontId="24" fillId="0" borderId="0" xfId="1196" applyNumberFormat="1" applyFont="1"/>
    <xf numFmtId="165" fontId="94" fillId="9" borderId="0" xfId="5" applyNumberFormat="1" applyFont="1" applyFill="1"/>
    <xf numFmtId="43" fontId="30" fillId="0" borderId="0" xfId="1196" applyFont="1"/>
    <xf numFmtId="216" fontId="27" fillId="9" borderId="0" xfId="5571" applyNumberFormat="1" applyFont="1" applyFill="1"/>
    <xf numFmtId="216" fontId="27" fillId="9" borderId="0" xfId="5" applyNumberFormat="1" applyFont="1" applyFill="1"/>
    <xf numFmtId="43" fontId="27" fillId="8" borderId="0" xfId="1196" applyFont="1" applyFill="1"/>
    <xf numFmtId="43" fontId="24" fillId="5" borderId="0" xfId="1196" applyFont="1" applyFill="1"/>
    <xf numFmtId="43" fontId="29" fillId="0" borderId="0" xfId="1196" applyFont="1"/>
    <xf numFmtId="216" fontId="27" fillId="9" borderId="0" xfId="6071" applyNumberFormat="1" applyFont="1" applyFill="1"/>
    <xf numFmtId="0" fontId="27" fillId="4" borderId="1" xfId="4512" applyFont="1" applyFill="1" applyBorder="1"/>
    <xf numFmtId="165" fontId="32" fillId="3" borderId="0" xfId="0" applyNumberFormat="1" applyFont="1" applyFill="1"/>
    <xf numFmtId="165" fontId="32" fillId="0" borderId="0" xfId="0" applyNumberFormat="1" applyFont="1"/>
    <xf numFmtId="43" fontId="24" fillId="0" borderId="0" xfId="1196" applyFont="1" applyFill="1"/>
    <xf numFmtId="216" fontId="27" fillId="9" borderId="0" xfId="1196" applyNumberFormat="1" applyFont="1" applyFill="1"/>
    <xf numFmtId="43" fontId="27" fillId="8" borderId="0" xfId="7373" applyFont="1" applyFill="1"/>
    <xf numFmtId="43" fontId="27" fillId="8" borderId="0" xfId="7378" applyFont="1" applyFill="1"/>
    <xf numFmtId="43" fontId="27" fillId="7" borderId="0" xfId="5" applyNumberFormat="1" applyFont="1" applyFill="1"/>
    <xf numFmtId="43" fontId="24" fillId="0" borderId="0" xfId="7663" applyFont="1"/>
    <xf numFmtId="43" fontId="24" fillId="0" borderId="0" xfId="5" applyNumberFormat="1" applyFont="1"/>
    <xf numFmtId="43" fontId="29" fillId="0" borderId="0" xfId="5" applyNumberFormat="1" applyFont="1"/>
    <xf numFmtId="43" fontId="24" fillId="0" borderId="0" xfId="7450" applyFont="1"/>
    <xf numFmtId="43" fontId="29" fillId="0" borderId="0" xfId="7663" applyFont="1"/>
    <xf numFmtId="43" fontId="30" fillId="0" borderId="0" xfId="7450" applyFont="1"/>
    <xf numFmtId="43" fontId="30" fillId="0" borderId="0" xfId="7663" applyFont="1"/>
    <xf numFmtId="43" fontId="27" fillId="8" borderId="0" xfId="7450" applyFont="1" applyFill="1"/>
    <xf numFmtId="43" fontId="30" fillId="0" borderId="0" xfId="7444" applyFont="1"/>
    <xf numFmtId="43" fontId="24" fillId="0" borderId="0" xfId="7444" applyFont="1"/>
    <xf numFmtId="43" fontId="29" fillId="0" borderId="0" xfId="7444" applyFont="1"/>
    <xf numFmtId="43" fontId="29" fillId="0" borderId="0" xfId="7450" applyFont="1"/>
    <xf numFmtId="43" fontId="27" fillId="8" borderId="0" xfId="5" applyNumberFormat="1" applyFont="1" applyFill="1"/>
    <xf numFmtId="43" fontId="27" fillId="7" borderId="0" xfId="7450" applyFont="1" applyFill="1"/>
    <xf numFmtId="0" fontId="7" fillId="0" borderId="0" xfId="7593"/>
    <xf numFmtId="43" fontId="30" fillId="0" borderId="0" xfId="7432" applyFont="1"/>
    <xf numFmtId="43" fontId="27" fillId="7" borderId="0" xfId="7432" applyFont="1" applyFill="1"/>
    <xf numFmtId="43" fontId="24" fillId="0" borderId="0" xfId="7432" applyFont="1"/>
    <xf numFmtId="43" fontId="27" fillId="8" borderId="0" xfId="7432" applyFont="1" applyFill="1"/>
    <xf numFmtId="43" fontId="29" fillId="0" borderId="0" xfId="7432" applyFont="1"/>
    <xf numFmtId="43" fontId="27" fillId="5" borderId="0" xfId="5355" applyFont="1" applyFill="1"/>
    <xf numFmtId="43" fontId="30" fillId="0" borderId="0" xfId="5" applyNumberFormat="1" applyFont="1"/>
    <xf numFmtId="216" fontId="30" fillId="0" borderId="0" xfId="11107" applyNumberFormat="1" applyFont="1"/>
    <xf numFmtId="216" fontId="27" fillId="7" borderId="0" xfId="11107" applyNumberFormat="1" applyFont="1" applyFill="1"/>
    <xf numFmtId="216" fontId="30" fillId="0" borderId="0" xfId="11736" applyNumberFormat="1" applyFont="1"/>
    <xf numFmtId="216" fontId="24" fillId="0" borderId="0" xfId="11107" applyNumberFormat="1" applyFont="1"/>
    <xf numFmtId="216" fontId="27" fillId="8" borderId="0" xfId="11107" applyNumberFormat="1" applyFont="1" applyFill="1"/>
    <xf numFmtId="165" fontId="32" fillId="3" borderId="0" xfId="4" applyNumberFormat="1" applyFont="1" applyFill="1"/>
    <xf numFmtId="165" fontId="32" fillId="0" borderId="0" xfId="4" applyNumberFormat="1" applyFont="1"/>
    <xf numFmtId="165" fontId="27" fillId="8" borderId="0" xfId="4512" applyNumberFormat="1" applyFont="1" applyFill="1"/>
    <xf numFmtId="165" fontId="24" fillId="0" borderId="0" xfId="4512" applyNumberFormat="1" applyFont="1"/>
    <xf numFmtId="165" fontId="30" fillId="0" borderId="0" xfId="4512" applyNumberFormat="1" applyFont="1"/>
    <xf numFmtId="165" fontId="29" fillId="0" borderId="0" xfId="4512" applyNumberFormat="1" applyFont="1"/>
    <xf numFmtId="165" fontId="27" fillId="7" borderId="0" xfId="4512" applyNumberFormat="1" applyFont="1" applyFill="1"/>
    <xf numFmtId="43" fontId="16" fillId="0" borderId="0" xfId="800" applyNumberFormat="1"/>
    <xf numFmtId="0" fontId="156" fillId="0" borderId="0" xfId="4" applyFont="1"/>
    <xf numFmtId="0" fontId="30" fillId="0" borderId="0" xfId="4" applyFont="1"/>
    <xf numFmtId="0" fontId="157" fillId="0" borderId="0" xfId="811" applyFont="1"/>
    <xf numFmtId="0" fontId="157" fillId="0" borderId="0" xfId="812" applyFont="1"/>
    <xf numFmtId="165" fontId="30" fillId="0" borderId="0" xfId="5" applyNumberFormat="1" applyFont="1"/>
    <xf numFmtId="165" fontId="27" fillId="0" borderId="0" xfId="5" applyNumberFormat="1" applyFont="1"/>
    <xf numFmtId="216" fontId="27" fillId="8" borderId="0" xfId="1047" applyNumberFormat="1" applyFont="1" applyFill="1"/>
    <xf numFmtId="216" fontId="24" fillId="0" borderId="0" xfId="1047" applyNumberFormat="1" applyFont="1"/>
    <xf numFmtId="216" fontId="30" fillId="0" borderId="0" xfId="1047" applyNumberFormat="1" applyFont="1"/>
    <xf numFmtId="216" fontId="29" fillId="0" borderId="0" xfId="1047" applyNumberFormat="1" applyFont="1"/>
    <xf numFmtId="216" fontId="24" fillId="0" borderId="0" xfId="1047" applyNumberFormat="1" applyFont="1" applyFill="1"/>
    <xf numFmtId="216" fontId="27" fillId="7" borderId="0" xfId="1047" applyNumberFormat="1" applyFont="1" applyFill="1"/>
    <xf numFmtId="216" fontId="27" fillId="5" borderId="0" xfId="1047" applyNumberFormat="1" applyFont="1" applyFill="1"/>
    <xf numFmtId="2" fontId="24" fillId="0" borderId="0" xfId="4" applyNumberFormat="1" applyFont="1"/>
    <xf numFmtId="0" fontId="93" fillId="0" borderId="0" xfId="912" applyFont="1"/>
    <xf numFmtId="0" fontId="31" fillId="0" borderId="0" xfId="573"/>
    <xf numFmtId="0" fontId="8" fillId="0" borderId="0" xfId="6929"/>
    <xf numFmtId="0" fontId="10" fillId="0" borderId="0" xfId="5508"/>
    <xf numFmtId="0" fontId="9" fillId="0" borderId="0" xfId="6912"/>
    <xf numFmtId="0" fontId="8" fillId="0" borderId="0" xfId="6933"/>
    <xf numFmtId="216" fontId="1" fillId="0" borderId="0" xfId="6934" applyNumberFormat="1" applyFont="1" applyFill="1"/>
    <xf numFmtId="216" fontId="1" fillId="0" borderId="0" xfId="5274" applyNumberFormat="1" applyFont="1" applyFill="1"/>
    <xf numFmtId="166" fontId="27" fillId="0" borderId="0" xfId="5" applyNumberFormat="1" applyFont="1" applyAlignment="1">
      <alignment horizontal="right"/>
    </xf>
    <xf numFmtId="0" fontId="8" fillId="0" borderId="0" xfId="6915"/>
    <xf numFmtId="0" fontId="0" fillId="94" borderId="0" xfId="0" applyFill="1"/>
    <xf numFmtId="0" fontId="158" fillId="0" borderId="0" xfId="4" applyFont="1"/>
    <xf numFmtId="0" fontId="158" fillId="0" borderId="0" xfId="911" applyFont="1"/>
    <xf numFmtId="0" fontId="27" fillId="0" borderId="0" xfId="5" applyFont="1"/>
    <xf numFmtId="166" fontId="27" fillId="0" borderId="1" xfId="5" quotePrefix="1" applyNumberFormat="1" applyFont="1" applyBorder="1" applyAlignment="1">
      <alignment horizontal="right"/>
    </xf>
    <xf numFmtId="166" fontId="27" fillId="0" borderId="0" xfId="5" applyNumberFormat="1" applyFont="1"/>
    <xf numFmtId="1" fontId="27" fillId="0" borderId="0" xfId="5" applyNumberFormat="1" applyFont="1"/>
    <xf numFmtId="166" fontId="27" fillId="0" borderId="0" xfId="5" quotePrefix="1" applyNumberFormat="1" applyFont="1" applyAlignment="1">
      <alignment horizontal="right"/>
    </xf>
    <xf numFmtId="216" fontId="27" fillId="0" borderId="0" xfId="1196" applyNumberFormat="1" applyFont="1" applyFill="1"/>
    <xf numFmtId="216" fontId="30" fillId="0" borderId="0" xfId="1196" applyNumberFormat="1" applyFont="1" applyFill="1"/>
    <xf numFmtId="216" fontId="29" fillId="0" borderId="0" xfId="1196" applyNumberFormat="1" applyFont="1" applyFill="1"/>
    <xf numFmtId="216" fontId="71" fillId="0" borderId="0" xfId="1196" applyNumberFormat="1" applyFont="1" applyFill="1"/>
    <xf numFmtId="0" fontId="27" fillId="0" borderId="1" xfId="5" applyFont="1" applyBorder="1"/>
    <xf numFmtId="43" fontId="30" fillId="0" borderId="0" xfId="7444" applyFont="1" applyFill="1"/>
    <xf numFmtId="43" fontId="29" fillId="0" borderId="0" xfId="7444" applyFont="1" applyFill="1"/>
    <xf numFmtId="43" fontId="24" fillId="0" borderId="0" xfId="7444" applyFont="1" applyFill="1"/>
    <xf numFmtId="43" fontId="30" fillId="0" borderId="0" xfId="7432" applyFont="1" applyFill="1"/>
    <xf numFmtId="43" fontId="29" fillId="0" borderId="0" xfId="7432" applyFont="1" applyFill="1"/>
    <xf numFmtId="43" fontId="27" fillId="0" borderId="0" xfId="7432" applyFont="1" applyFill="1"/>
    <xf numFmtId="43" fontId="24" fillId="0" borderId="0" xfId="7432" applyFont="1" applyFill="1"/>
    <xf numFmtId="10" fontId="31" fillId="0" borderId="0" xfId="27643" applyNumberFormat="1" applyFont="1"/>
    <xf numFmtId="0" fontId="27" fillId="0" borderId="0" xfId="911" applyFont="1"/>
    <xf numFmtId="10" fontId="27" fillId="0" borderId="0" xfId="911" applyNumberFormat="1" applyFont="1"/>
    <xf numFmtId="165" fontId="71" fillId="9" borderId="0" xfId="5" applyNumberFormat="1" applyFont="1" applyFill="1"/>
    <xf numFmtId="216" fontId="1" fillId="0" borderId="0" xfId="11736" applyNumberFormat="1" applyFont="1"/>
    <xf numFmtId="43" fontId="1" fillId="0" borderId="0" xfId="7432" applyFont="1"/>
    <xf numFmtId="43" fontId="1" fillId="0" borderId="0" xfId="7432" applyFont="1" applyFill="1"/>
    <xf numFmtId="216" fontId="1" fillId="0" borderId="0" xfId="6930" applyNumberFormat="1" applyFont="1" applyFill="1"/>
    <xf numFmtId="216" fontId="1" fillId="0" borderId="0" xfId="6911" applyNumberFormat="1" applyFont="1" applyFill="1"/>
    <xf numFmtId="216" fontId="1" fillId="0" borderId="0" xfId="6916" applyNumberFormat="1" applyFont="1" applyFill="1" applyBorder="1"/>
    <xf numFmtId="216" fontId="1" fillId="0" borderId="0" xfId="5274" applyNumberFormat="1" applyFont="1" applyFill="1" applyBorder="1"/>
    <xf numFmtId="0" fontId="27" fillId="10" borderId="0" xfId="4" applyFont="1" applyFill="1" applyAlignment="1">
      <alignment horizontal="center" vertical="center" textRotation="90"/>
    </xf>
    <xf numFmtId="0" fontId="27" fillId="6" borderId="0" xfId="4" applyFont="1" applyFill="1" applyAlignment="1">
      <alignment horizontal="center" vertical="center" textRotation="90"/>
    </xf>
    <xf numFmtId="0" fontId="27" fillId="4" borderId="27" xfId="4512" applyFont="1" applyFill="1" applyBorder="1" applyAlignment="1">
      <alignment horizontal="left"/>
    </xf>
    <xf numFmtId="0" fontId="27" fillId="10" borderId="34" xfId="4" applyFont="1" applyFill="1" applyBorder="1" applyAlignment="1">
      <alignment horizontal="center" vertical="center" textRotation="90"/>
    </xf>
  </cellXfs>
  <cellStyles count="27644">
    <cellStyle name="_11JUL LATEST Jun Alberto datos IIRSA " xfId="1198" xr:uid="{00000000-0005-0000-0000-000000000000}"/>
    <cellStyle name="_Infrastructure calculations" xfId="1199" xr:uid="{00000000-0005-0000-0000-000001000000}"/>
    <cellStyle name="_LAC EXP public some info" xfId="1200" xr:uid="{00000000-0005-0000-0000-000002000000}"/>
    <cellStyle name="_LAC fiscal w.2005 13 april07 datarev2" xfId="1201" xr:uid="{00000000-0005-0000-0000-000003000000}"/>
    <cellStyle name="_LAC fiscal w.2005 sept18 06 datarev2" xfId="1202" xr:uid="{00000000-0005-0000-0000-000004000000}"/>
    <cellStyle name="_LAC Tax Revenues 1990-2005 (apr07)" xfId="1203" xr:uid="{00000000-0005-0000-0000-000005000000}"/>
    <cellStyle name="_REV Indicadores Macro- Junio29. 2007" xfId="1204" xr:uid="{00000000-0005-0000-0000-000006000000}"/>
    <cellStyle name="=C:\WINNT\SYSTEM32\COMMAND.COM" xfId="7412" xr:uid="{00000000-0005-0000-0000-000007000000}"/>
    <cellStyle name="1 indent" xfId="1066" xr:uid="{00000000-0005-0000-0000-000008000000}"/>
    <cellStyle name="1 indent 2" xfId="5730" xr:uid="{00000000-0005-0000-0000-000009000000}"/>
    <cellStyle name="2 indents" xfId="1067" xr:uid="{00000000-0005-0000-0000-00000A000000}"/>
    <cellStyle name="2 indents 2" xfId="5731" xr:uid="{00000000-0005-0000-0000-00000B000000}"/>
    <cellStyle name="20% - Accent1" xfId="832" builtinId="30" customBuiltin="1"/>
    <cellStyle name="20% - Accent1 10" xfId="10573" xr:uid="{00000000-0005-0000-0000-00000D000000}"/>
    <cellStyle name="20% - Accent1 10 2" xfId="21692" xr:uid="{00000000-0005-0000-0000-00000E000000}"/>
    <cellStyle name="20% - Accent1 11" xfId="16159" xr:uid="{00000000-0005-0000-0000-00000F000000}"/>
    <cellStyle name="20% - Accent1 12" xfId="16174" xr:uid="{00000000-0005-0000-0000-000010000000}"/>
    <cellStyle name="20% - Accent1 13" xfId="27223" xr:uid="{00000000-0005-0000-0000-000011000000}"/>
    <cellStyle name="20% - Accent1 2" xfId="7" xr:uid="{00000000-0005-0000-0000-000012000000}"/>
    <cellStyle name="20% - Accent1 3" xfId="1049" xr:uid="{00000000-0005-0000-0000-000013000000}"/>
    <cellStyle name="20% - Accent1 3 2" xfId="5150" xr:uid="{00000000-0005-0000-0000-000014000000}"/>
    <cellStyle name="20% - Accent1 3 2 2" xfId="6721" xr:uid="{00000000-0005-0000-0000-000015000000}"/>
    <cellStyle name="20% - Accent1 3 2 2 2" xfId="9384" xr:uid="{00000000-0005-0000-0000-000016000000}"/>
    <cellStyle name="20% - Accent1 3 2 2 2 2" xfId="14954" xr:uid="{00000000-0005-0000-0000-000017000000}"/>
    <cellStyle name="20% - Accent1 3 2 2 2 2 2" xfId="26052" xr:uid="{00000000-0005-0000-0000-000018000000}"/>
    <cellStyle name="20% - Accent1 3 2 2 2 3" xfId="20526" xr:uid="{00000000-0005-0000-0000-000019000000}"/>
    <cellStyle name="20% - Accent1 3 2 2 3" xfId="12421" xr:uid="{00000000-0005-0000-0000-00001A000000}"/>
    <cellStyle name="20% - Accent1 3 2 2 3 2" xfId="23520" xr:uid="{00000000-0005-0000-0000-00001B000000}"/>
    <cellStyle name="20% - Accent1 3 2 2 4" xfId="17995" xr:uid="{00000000-0005-0000-0000-00001C000000}"/>
    <cellStyle name="20% - Accent1 3 2 3" xfId="8385" xr:uid="{00000000-0005-0000-0000-00001D000000}"/>
    <cellStyle name="20% - Accent1 3 2 3 2" xfId="13955" xr:uid="{00000000-0005-0000-0000-00001E000000}"/>
    <cellStyle name="20% - Accent1 3 2 3 2 2" xfId="25053" xr:uid="{00000000-0005-0000-0000-00001F000000}"/>
    <cellStyle name="20% - Accent1 3 2 3 3" xfId="19527" xr:uid="{00000000-0005-0000-0000-000020000000}"/>
    <cellStyle name="20% - Accent1 3 2 4" xfId="11416" xr:uid="{00000000-0005-0000-0000-000021000000}"/>
    <cellStyle name="20% - Accent1 3 2 4 2" xfId="22519" xr:uid="{00000000-0005-0000-0000-000022000000}"/>
    <cellStyle name="20% - Accent1 3 2 5" xfId="16993" xr:uid="{00000000-0005-0000-0000-000023000000}"/>
    <cellStyle name="20% - Accent1 3 3" xfId="6325" xr:uid="{00000000-0005-0000-0000-000024000000}"/>
    <cellStyle name="20% - Accent1 3 3 2" xfId="8990" xr:uid="{00000000-0005-0000-0000-000025000000}"/>
    <cellStyle name="20% - Accent1 3 3 2 2" xfId="14560" xr:uid="{00000000-0005-0000-0000-000026000000}"/>
    <cellStyle name="20% - Accent1 3 3 2 2 2" xfId="25658" xr:uid="{00000000-0005-0000-0000-000027000000}"/>
    <cellStyle name="20% - Accent1 3 3 2 3" xfId="20132" xr:uid="{00000000-0005-0000-0000-000028000000}"/>
    <cellStyle name="20% - Accent1 3 3 3" xfId="12027" xr:uid="{00000000-0005-0000-0000-000029000000}"/>
    <cellStyle name="20% - Accent1 3 3 3 2" xfId="23126" xr:uid="{00000000-0005-0000-0000-00002A000000}"/>
    <cellStyle name="20% - Accent1 3 3 4" xfId="17601" xr:uid="{00000000-0005-0000-0000-00002B000000}"/>
    <cellStyle name="20% - Accent1 3 4" xfId="7192" xr:uid="{00000000-0005-0000-0000-00002C000000}"/>
    <cellStyle name="20% - Accent1 3 4 2" xfId="9845" xr:uid="{00000000-0005-0000-0000-00002D000000}"/>
    <cellStyle name="20% - Accent1 3 4 2 2" xfId="15415" xr:uid="{00000000-0005-0000-0000-00002E000000}"/>
    <cellStyle name="20% - Accent1 3 4 2 2 2" xfId="26513" xr:uid="{00000000-0005-0000-0000-00002F000000}"/>
    <cellStyle name="20% - Accent1 3 4 2 3" xfId="20987" xr:uid="{00000000-0005-0000-0000-000030000000}"/>
    <cellStyle name="20% - Accent1 3 4 3" xfId="12882" xr:uid="{00000000-0005-0000-0000-000031000000}"/>
    <cellStyle name="20% - Accent1 3 4 3 2" xfId="23981" xr:uid="{00000000-0005-0000-0000-000032000000}"/>
    <cellStyle name="20% - Accent1 3 4 4" xfId="18456" xr:uid="{00000000-0005-0000-0000-000033000000}"/>
    <cellStyle name="20% - Accent1 3 5" xfId="7880" xr:uid="{00000000-0005-0000-0000-000034000000}"/>
    <cellStyle name="20% - Accent1 3 5 2" xfId="13483" xr:uid="{00000000-0005-0000-0000-000035000000}"/>
    <cellStyle name="20% - Accent1 3 5 2 2" xfId="24582" xr:uid="{00000000-0005-0000-0000-000036000000}"/>
    <cellStyle name="20% - Accent1 3 5 3" xfId="19057" xr:uid="{00000000-0005-0000-0000-000037000000}"/>
    <cellStyle name="20% - Accent1 3 6" xfId="10395" xr:uid="{00000000-0005-0000-0000-000038000000}"/>
    <cellStyle name="20% - Accent1 3 6 2" xfId="15941" xr:uid="{00000000-0005-0000-0000-000039000000}"/>
    <cellStyle name="20% - Accent1 3 6 2 2" xfId="27039" xr:uid="{00000000-0005-0000-0000-00003A000000}"/>
    <cellStyle name="20% - Accent1 3 6 3" xfId="21513" xr:uid="{00000000-0005-0000-0000-00003B000000}"/>
    <cellStyle name="20% - Accent1 3 7" xfId="10843" xr:uid="{00000000-0005-0000-0000-00003C000000}"/>
    <cellStyle name="20% - Accent1 3 7 2" xfId="21958" xr:uid="{00000000-0005-0000-0000-00003D000000}"/>
    <cellStyle name="20% - Accent1 3 8" xfId="16438" xr:uid="{00000000-0005-0000-0000-00003E000000}"/>
    <cellStyle name="20% - Accent1 3 9" xfId="27470" xr:uid="{00000000-0005-0000-0000-00003F000000}"/>
    <cellStyle name="20% - Accent1 4" xfId="1205" xr:uid="{00000000-0005-0000-0000-000040000000}"/>
    <cellStyle name="20% - Accent1 4 2" xfId="6599" xr:uid="{00000000-0005-0000-0000-000041000000}"/>
    <cellStyle name="20% - Accent1 4 2 2" xfId="9262" xr:uid="{00000000-0005-0000-0000-000042000000}"/>
    <cellStyle name="20% - Accent1 4 2 2 2" xfId="14832" xr:uid="{00000000-0005-0000-0000-000043000000}"/>
    <cellStyle name="20% - Accent1 4 2 2 2 2" xfId="25930" xr:uid="{00000000-0005-0000-0000-000044000000}"/>
    <cellStyle name="20% - Accent1 4 2 2 3" xfId="20404" xr:uid="{00000000-0005-0000-0000-000045000000}"/>
    <cellStyle name="20% - Accent1 4 2 3" xfId="12299" xr:uid="{00000000-0005-0000-0000-000046000000}"/>
    <cellStyle name="20% - Accent1 4 2 3 2" xfId="23398" xr:uid="{00000000-0005-0000-0000-000047000000}"/>
    <cellStyle name="20% - Accent1 4 2 4" xfId="17873" xr:uid="{00000000-0005-0000-0000-000048000000}"/>
    <cellStyle name="20% - Accent1 4 3" xfId="7070" xr:uid="{00000000-0005-0000-0000-000049000000}"/>
    <cellStyle name="20% - Accent1 4 3 2" xfId="9723" xr:uid="{00000000-0005-0000-0000-00004A000000}"/>
    <cellStyle name="20% - Accent1 4 3 2 2" xfId="15293" xr:uid="{00000000-0005-0000-0000-00004B000000}"/>
    <cellStyle name="20% - Accent1 4 3 2 2 2" xfId="26391" xr:uid="{00000000-0005-0000-0000-00004C000000}"/>
    <cellStyle name="20% - Accent1 4 3 2 3" xfId="20865" xr:uid="{00000000-0005-0000-0000-00004D000000}"/>
    <cellStyle name="20% - Accent1 4 3 3" xfId="12760" xr:uid="{00000000-0005-0000-0000-00004E000000}"/>
    <cellStyle name="20% - Accent1 4 3 3 2" xfId="23859" xr:uid="{00000000-0005-0000-0000-00004F000000}"/>
    <cellStyle name="20% - Accent1 4 3 4" xfId="18334" xr:uid="{00000000-0005-0000-0000-000050000000}"/>
    <cellStyle name="20% - Accent1 4 4" xfId="7766" xr:uid="{00000000-0005-0000-0000-000051000000}"/>
    <cellStyle name="20% - Accent1 4 4 2" xfId="13370" xr:uid="{00000000-0005-0000-0000-000052000000}"/>
    <cellStyle name="20% - Accent1 4 4 2 2" xfId="24469" xr:uid="{00000000-0005-0000-0000-000053000000}"/>
    <cellStyle name="20% - Accent1 4 4 3" xfId="18944" xr:uid="{00000000-0005-0000-0000-000054000000}"/>
    <cellStyle name="20% - Accent1 4 5" xfId="10273" xr:uid="{00000000-0005-0000-0000-000055000000}"/>
    <cellStyle name="20% - Accent1 4 5 2" xfId="15819" xr:uid="{00000000-0005-0000-0000-000056000000}"/>
    <cellStyle name="20% - Accent1 4 5 2 2" xfId="26917" xr:uid="{00000000-0005-0000-0000-000057000000}"/>
    <cellStyle name="20% - Accent1 4 5 3" xfId="21391" xr:uid="{00000000-0005-0000-0000-000058000000}"/>
    <cellStyle name="20% - Accent1 4 6" xfId="10887" xr:uid="{00000000-0005-0000-0000-000059000000}"/>
    <cellStyle name="20% - Accent1 4 6 2" xfId="22001" xr:uid="{00000000-0005-0000-0000-00005A000000}"/>
    <cellStyle name="20% - Accent1 4 7" xfId="16481" xr:uid="{00000000-0005-0000-0000-00005B000000}"/>
    <cellStyle name="20% - Accent1 4 8" xfId="27348" xr:uid="{00000000-0005-0000-0000-00005C000000}"/>
    <cellStyle name="20% - Accent1 5" xfId="5819" xr:uid="{00000000-0005-0000-0000-00005D000000}"/>
    <cellStyle name="20% - Accent1 5 2" xfId="6368" xr:uid="{00000000-0005-0000-0000-00005E000000}"/>
    <cellStyle name="20% - Accent1 5 2 2" xfId="9031" xr:uid="{00000000-0005-0000-0000-00005F000000}"/>
    <cellStyle name="20% - Accent1 5 2 2 2" xfId="14601" xr:uid="{00000000-0005-0000-0000-000060000000}"/>
    <cellStyle name="20% - Accent1 5 2 2 2 2" xfId="25699" xr:uid="{00000000-0005-0000-0000-000061000000}"/>
    <cellStyle name="20% - Accent1 5 2 2 3" xfId="20173" xr:uid="{00000000-0005-0000-0000-000062000000}"/>
    <cellStyle name="20% - Accent1 5 2 3" xfId="12068" xr:uid="{00000000-0005-0000-0000-000063000000}"/>
    <cellStyle name="20% - Accent1 5 2 3 2" xfId="23167" xr:uid="{00000000-0005-0000-0000-000064000000}"/>
    <cellStyle name="20% - Accent1 5 2 4" xfId="17642" xr:uid="{00000000-0005-0000-0000-000065000000}"/>
    <cellStyle name="20% - Accent1 5 3" xfId="8676" xr:uid="{00000000-0005-0000-0000-000066000000}"/>
    <cellStyle name="20% - Accent1 5 3 2" xfId="14246" xr:uid="{00000000-0005-0000-0000-000067000000}"/>
    <cellStyle name="20% - Accent1 5 3 2 2" xfId="25344" xr:uid="{00000000-0005-0000-0000-000068000000}"/>
    <cellStyle name="20% - Accent1 5 3 3" xfId="19818" xr:uid="{00000000-0005-0000-0000-000069000000}"/>
    <cellStyle name="20% - Accent1 5 4" xfId="11709" xr:uid="{00000000-0005-0000-0000-00006A000000}"/>
    <cellStyle name="20% - Accent1 5 4 2" xfId="22810" xr:uid="{00000000-0005-0000-0000-00006B000000}"/>
    <cellStyle name="20% - Accent1 5 5" xfId="17285" xr:uid="{00000000-0005-0000-0000-00006C000000}"/>
    <cellStyle name="20% - Accent1 6" xfId="6151" xr:uid="{00000000-0005-0000-0000-00006D000000}"/>
    <cellStyle name="20% - Accent1 6 2" xfId="8816" xr:uid="{00000000-0005-0000-0000-00006E000000}"/>
    <cellStyle name="20% - Accent1 6 2 2" xfId="14386" xr:uid="{00000000-0005-0000-0000-00006F000000}"/>
    <cellStyle name="20% - Accent1 6 2 2 2" xfId="25484" xr:uid="{00000000-0005-0000-0000-000070000000}"/>
    <cellStyle name="20% - Accent1 6 2 3" xfId="19958" xr:uid="{00000000-0005-0000-0000-000071000000}"/>
    <cellStyle name="20% - Accent1 6 3" xfId="11853" xr:uid="{00000000-0005-0000-0000-000072000000}"/>
    <cellStyle name="20% - Accent1 6 3 2" xfId="22952" xr:uid="{00000000-0005-0000-0000-000073000000}"/>
    <cellStyle name="20% - Accent1 6 4" xfId="17427" xr:uid="{00000000-0005-0000-0000-000074000000}"/>
    <cellStyle name="20% - Accent1 7" xfId="6935" xr:uid="{00000000-0005-0000-0000-000075000000}"/>
    <cellStyle name="20% - Accent1 7 2" xfId="9598" xr:uid="{00000000-0005-0000-0000-000076000000}"/>
    <cellStyle name="20% - Accent1 7 2 2" xfId="15168" xr:uid="{00000000-0005-0000-0000-000077000000}"/>
    <cellStyle name="20% - Accent1 7 2 2 2" xfId="26266" xr:uid="{00000000-0005-0000-0000-000078000000}"/>
    <cellStyle name="20% - Accent1 7 2 3" xfId="20740" xr:uid="{00000000-0005-0000-0000-000079000000}"/>
    <cellStyle name="20% - Accent1 7 3" xfId="12635" xr:uid="{00000000-0005-0000-0000-00007A000000}"/>
    <cellStyle name="20% - Accent1 7 3 2" xfId="23734" xr:uid="{00000000-0005-0000-0000-00007B000000}"/>
    <cellStyle name="20% - Accent1 7 4" xfId="18209" xr:uid="{00000000-0005-0000-0000-00007C000000}"/>
    <cellStyle name="20% - Accent1 8" xfId="7383" xr:uid="{00000000-0005-0000-0000-00007D000000}"/>
    <cellStyle name="20% - Accent1 8 2" xfId="13071" xr:uid="{00000000-0005-0000-0000-00007E000000}"/>
    <cellStyle name="20% - Accent1 8 2 2" xfId="24170" xr:uid="{00000000-0005-0000-0000-00007F000000}"/>
    <cellStyle name="20% - Accent1 8 3" xfId="18645" xr:uid="{00000000-0005-0000-0000-000080000000}"/>
    <cellStyle name="20% - Accent1 9" xfId="10147" xr:uid="{00000000-0005-0000-0000-000081000000}"/>
    <cellStyle name="20% - Accent1 9 2" xfId="15698" xr:uid="{00000000-0005-0000-0000-000082000000}"/>
    <cellStyle name="20% - Accent1 9 2 2" xfId="26796" xr:uid="{00000000-0005-0000-0000-000083000000}"/>
    <cellStyle name="20% - Accent1 9 3" xfId="21270" xr:uid="{00000000-0005-0000-0000-000084000000}"/>
    <cellStyle name="20% - Accent2" xfId="836" builtinId="34" customBuiltin="1"/>
    <cellStyle name="20% - Accent2 10" xfId="10575" xr:uid="{00000000-0005-0000-0000-000086000000}"/>
    <cellStyle name="20% - Accent2 10 2" xfId="21694" xr:uid="{00000000-0005-0000-0000-000087000000}"/>
    <cellStyle name="20% - Accent2 11" xfId="16161" xr:uid="{00000000-0005-0000-0000-000088000000}"/>
    <cellStyle name="20% - Accent2 12" xfId="16176" xr:uid="{00000000-0005-0000-0000-000089000000}"/>
    <cellStyle name="20% - Accent2 13" xfId="27224" xr:uid="{00000000-0005-0000-0000-00008A000000}"/>
    <cellStyle name="20% - Accent2 2" xfId="8" xr:uid="{00000000-0005-0000-0000-00008B000000}"/>
    <cellStyle name="20% - Accent2 3" xfId="1050" xr:uid="{00000000-0005-0000-0000-00008C000000}"/>
    <cellStyle name="20% - Accent2 3 2" xfId="5152" xr:uid="{00000000-0005-0000-0000-00008D000000}"/>
    <cellStyle name="20% - Accent2 3 2 2" xfId="6723" xr:uid="{00000000-0005-0000-0000-00008E000000}"/>
    <cellStyle name="20% - Accent2 3 2 2 2" xfId="9386" xr:uid="{00000000-0005-0000-0000-00008F000000}"/>
    <cellStyle name="20% - Accent2 3 2 2 2 2" xfId="14956" xr:uid="{00000000-0005-0000-0000-000090000000}"/>
    <cellStyle name="20% - Accent2 3 2 2 2 2 2" xfId="26054" xr:uid="{00000000-0005-0000-0000-000091000000}"/>
    <cellStyle name="20% - Accent2 3 2 2 2 3" xfId="20528" xr:uid="{00000000-0005-0000-0000-000092000000}"/>
    <cellStyle name="20% - Accent2 3 2 2 3" xfId="12423" xr:uid="{00000000-0005-0000-0000-000093000000}"/>
    <cellStyle name="20% - Accent2 3 2 2 3 2" xfId="23522" xr:uid="{00000000-0005-0000-0000-000094000000}"/>
    <cellStyle name="20% - Accent2 3 2 2 4" xfId="17997" xr:uid="{00000000-0005-0000-0000-000095000000}"/>
    <cellStyle name="20% - Accent2 3 2 3" xfId="8387" xr:uid="{00000000-0005-0000-0000-000096000000}"/>
    <cellStyle name="20% - Accent2 3 2 3 2" xfId="13957" xr:uid="{00000000-0005-0000-0000-000097000000}"/>
    <cellStyle name="20% - Accent2 3 2 3 2 2" xfId="25055" xr:uid="{00000000-0005-0000-0000-000098000000}"/>
    <cellStyle name="20% - Accent2 3 2 3 3" xfId="19529" xr:uid="{00000000-0005-0000-0000-000099000000}"/>
    <cellStyle name="20% - Accent2 3 2 4" xfId="11418" xr:uid="{00000000-0005-0000-0000-00009A000000}"/>
    <cellStyle name="20% - Accent2 3 2 4 2" xfId="22521" xr:uid="{00000000-0005-0000-0000-00009B000000}"/>
    <cellStyle name="20% - Accent2 3 2 5" xfId="16995" xr:uid="{00000000-0005-0000-0000-00009C000000}"/>
    <cellStyle name="20% - Accent2 3 3" xfId="6326" xr:uid="{00000000-0005-0000-0000-00009D000000}"/>
    <cellStyle name="20% - Accent2 3 3 2" xfId="8991" xr:uid="{00000000-0005-0000-0000-00009E000000}"/>
    <cellStyle name="20% - Accent2 3 3 2 2" xfId="14561" xr:uid="{00000000-0005-0000-0000-00009F000000}"/>
    <cellStyle name="20% - Accent2 3 3 2 2 2" xfId="25659" xr:uid="{00000000-0005-0000-0000-0000A0000000}"/>
    <cellStyle name="20% - Accent2 3 3 2 3" xfId="20133" xr:uid="{00000000-0005-0000-0000-0000A1000000}"/>
    <cellStyle name="20% - Accent2 3 3 3" xfId="12028" xr:uid="{00000000-0005-0000-0000-0000A2000000}"/>
    <cellStyle name="20% - Accent2 3 3 3 2" xfId="23127" xr:uid="{00000000-0005-0000-0000-0000A3000000}"/>
    <cellStyle name="20% - Accent2 3 3 4" xfId="17602" xr:uid="{00000000-0005-0000-0000-0000A4000000}"/>
    <cellStyle name="20% - Accent2 3 4" xfId="7194" xr:uid="{00000000-0005-0000-0000-0000A5000000}"/>
    <cellStyle name="20% - Accent2 3 4 2" xfId="9847" xr:uid="{00000000-0005-0000-0000-0000A6000000}"/>
    <cellStyle name="20% - Accent2 3 4 2 2" xfId="15417" xr:uid="{00000000-0005-0000-0000-0000A7000000}"/>
    <cellStyle name="20% - Accent2 3 4 2 2 2" xfId="26515" xr:uid="{00000000-0005-0000-0000-0000A8000000}"/>
    <cellStyle name="20% - Accent2 3 4 2 3" xfId="20989" xr:uid="{00000000-0005-0000-0000-0000A9000000}"/>
    <cellStyle name="20% - Accent2 3 4 3" xfId="12884" xr:uid="{00000000-0005-0000-0000-0000AA000000}"/>
    <cellStyle name="20% - Accent2 3 4 3 2" xfId="23983" xr:uid="{00000000-0005-0000-0000-0000AB000000}"/>
    <cellStyle name="20% - Accent2 3 4 4" xfId="18458" xr:uid="{00000000-0005-0000-0000-0000AC000000}"/>
    <cellStyle name="20% - Accent2 3 5" xfId="7882" xr:uid="{00000000-0005-0000-0000-0000AD000000}"/>
    <cellStyle name="20% - Accent2 3 5 2" xfId="13485" xr:uid="{00000000-0005-0000-0000-0000AE000000}"/>
    <cellStyle name="20% - Accent2 3 5 2 2" xfId="24584" xr:uid="{00000000-0005-0000-0000-0000AF000000}"/>
    <cellStyle name="20% - Accent2 3 5 3" xfId="19059" xr:uid="{00000000-0005-0000-0000-0000B0000000}"/>
    <cellStyle name="20% - Accent2 3 6" xfId="10397" xr:uid="{00000000-0005-0000-0000-0000B1000000}"/>
    <cellStyle name="20% - Accent2 3 6 2" xfId="15943" xr:uid="{00000000-0005-0000-0000-0000B2000000}"/>
    <cellStyle name="20% - Accent2 3 6 2 2" xfId="27041" xr:uid="{00000000-0005-0000-0000-0000B3000000}"/>
    <cellStyle name="20% - Accent2 3 6 3" xfId="21515" xr:uid="{00000000-0005-0000-0000-0000B4000000}"/>
    <cellStyle name="20% - Accent2 3 7" xfId="10844" xr:uid="{00000000-0005-0000-0000-0000B5000000}"/>
    <cellStyle name="20% - Accent2 3 7 2" xfId="21959" xr:uid="{00000000-0005-0000-0000-0000B6000000}"/>
    <cellStyle name="20% - Accent2 3 8" xfId="16439" xr:uid="{00000000-0005-0000-0000-0000B7000000}"/>
    <cellStyle name="20% - Accent2 3 9" xfId="27472" xr:uid="{00000000-0005-0000-0000-0000B8000000}"/>
    <cellStyle name="20% - Accent2 4" xfId="1206" xr:uid="{00000000-0005-0000-0000-0000B9000000}"/>
    <cellStyle name="20% - Accent2 4 2" xfId="6601" xr:uid="{00000000-0005-0000-0000-0000BA000000}"/>
    <cellStyle name="20% - Accent2 4 2 2" xfId="9264" xr:uid="{00000000-0005-0000-0000-0000BB000000}"/>
    <cellStyle name="20% - Accent2 4 2 2 2" xfId="14834" xr:uid="{00000000-0005-0000-0000-0000BC000000}"/>
    <cellStyle name="20% - Accent2 4 2 2 2 2" xfId="25932" xr:uid="{00000000-0005-0000-0000-0000BD000000}"/>
    <cellStyle name="20% - Accent2 4 2 2 3" xfId="20406" xr:uid="{00000000-0005-0000-0000-0000BE000000}"/>
    <cellStyle name="20% - Accent2 4 2 3" xfId="12301" xr:uid="{00000000-0005-0000-0000-0000BF000000}"/>
    <cellStyle name="20% - Accent2 4 2 3 2" xfId="23400" xr:uid="{00000000-0005-0000-0000-0000C0000000}"/>
    <cellStyle name="20% - Accent2 4 2 4" xfId="17875" xr:uid="{00000000-0005-0000-0000-0000C1000000}"/>
    <cellStyle name="20% - Accent2 4 3" xfId="7072" xr:uid="{00000000-0005-0000-0000-0000C2000000}"/>
    <cellStyle name="20% - Accent2 4 3 2" xfId="9725" xr:uid="{00000000-0005-0000-0000-0000C3000000}"/>
    <cellStyle name="20% - Accent2 4 3 2 2" xfId="15295" xr:uid="{00000000-0005-0000-0000-0000C4000000}"/>
    <cellStyle name="20% - Accent2 4 3 2 2 2" xfId="26393" xr:uid="{00000000-0005-0000-0000-0000C5000000}"/>
    <cellStyle name="20% - Accent2 4 3 2 3" xfId="20867" xr:uid="{00000000-0005-0000-0000-0000C6000000}"/>
    <cellStyle name="20% - Accent2 4 3 3" xfId="12762" xr:uid="{00000000-0005-0000-0000-0000C7000000}"/>
    <cellStyle name="20% - Accent2 4 3 3 2" xfId="23861" xr:uid="{00000000-0005-0000-0000-0000C8000000}"/>
    <cellStyle name="20% - Accent2 4 3 4" xfId="18336" xr:uid="{00000000-0005-0000-0000-0000C9000000}"/>
    <cellStyle name="20% - Accent2 4 4" xfId="7768" xr:uid="{00000000-0005-0000-0000-0000CA000000}"/>
    <cellStyle name="20% - Accent2 4 4 2" xfId="13372" xr:uid="{00000000-0005-0000-0000-0000CB000000}"/>
    <cellStyle name="20% - Accent2 4 4 2 2" xfId="24471" xr:uid="{00000000-0005-0000-0000-0000CC000000}"/>
    <cellStyle name="20% - Accent2 4 4 3" xfId="18946" xr:uid="{00000000-0005-0000-0000-0000CD000000}"/>
    <cellStyle name="20% - Accent2 4 5" xfId="10275" xr:uid="{00000000-0005-0000-0000-0000CE000000}"/>
    <cellStyle name="20% - Accent2 4 5 2" xfId="15821" xr:uid="{00000000-0005-0000-0000-0000CF000000}"/>
    <cellStyle name="20% - Accent2 4 5 2 2" xfId="26919" xr:uid="{00000000-0005-0000-0000-0000D0000000}"/>
    <cellStyle name="20% - Accent2 4 5 3" xfId="21393" xr:uid="{00000000-0005-0000-0000-0000D1000000}"/>
    <cellStyle name="20% - Accent2 4 6" xfId="10888" xr:uid="{00000000-0005-0000-0000-0000D2000000}"/>
    <cellStyle name="20% - Accent2 4 6 2" xfId="22002" xr:uid="{00000000-0005-0000-0000-0000D3000000}"/>
    <cellStyle name="20% - Accent2 4 7" xfId="16482" xr:uid="{00000000-0005-0000-0000-0000D4000000}"/>
    <cellStyle name="20% - Accent2 4 8" xfId="27350" xr:uid="{00000000-0005-0000-0000-0000D5000000}"/>
    <cellStyle name="20% - Accent2 5" xfId="5821" xr:uid="{00000000-0005-0000-0000-0000D6000000}"/>
    <cellStyle name="20% - Accent2 5 2" xfId="6370" xr:uid="{00000000-0005-0000-0000-0000D7000000}"/>
    <cellStyle name="20% - Accent2 5 2 2" xfId="9033" xr:uid="{00000000-0005-0000-0000-0000D8000000}"/>
    <cellStyle name="20% - Accent2 5 2 2 2" xfId="14603" xr:uid="{00000000-0005-0000-0000-0000D9000000}"/>
    <cellStyle name="20% - Accent2 5 2 2 2 2" xfId="25701" xr:uid="{00000000-0005-0000-0000-0000DA000000}"/>
    <cellStyle name="20% - Accent2 5 2 2 3" xfId="20175" xr:uid="{00000000-0005-0000-0000-0000DB000000}"/>
    <cellStyle name="20% - Accent2 5 2 3" xfId="12070" xr:uid="{00000000-0005-0000-0000-0000DC000000}"/>
    <cellStyle name="20% - Accent2 5 2 3 2" xfId="23169" xr:uid="{00000000-0005-0000-0000-0000DD000000}"/>
    <cellStyle name="20% - Accent2 5 2 4" xfId="17644" xr:uid="{00000000-0005-0000-0000-0000DE000000}"/>
    <cellStyle name="20% - Accent2 5 3" xfId="8678" xr:uid="{00000000-0005-0000-0000-0000DF000000}"/>
    <cellStyle name="20% - Accent2 5 3 2" xfId="14248" xr:uid="{00000000-0005-0000-0000-0000E0000000}"/>
    <cellStyle name="20% - Accent2 5 3 2 2" xfId="25346" xr:uid="{00000000-0005-0000-0000-0000E1000000}"/>
    <cellStyle name="20% - Accent2 5 3 3" xfId="19820" xr:uid="{00000000-0005-0000-0000-0000E2000000}"/>
    <cellStyle name="20% - Accent2 5 4" xfId="11711" xr:uid="{00000000-0005-0000-0000-0000E3000000}"/>
    <cellStyle name="20% - Accent2 5 4 2" xfId="22812" xr:uid="{00000000-0005-0000-0000-0000E4000000}"/>
    <cellStyle name="20% - Accent2 5 5" xfId="17287" xr:uid="{00000000-0005-0000-0000-0000E5000000}"/>
    <cellStyle name="20% - Accent2 6" xfId="6153" xr:uid="{00000000-0005-0000-0000-0000E6000000}"/>
    <cellStyle name="20% - Accent2 6 2" xfId="8818" xr:uid="{00000000-0005-0000-0000-0000E7000000}"/>
    <cellStyle name="20% - Accent2 6 2 2" xfId="14388" xr:uid="{00000000-0005-0000-0000-0000E8000000}"/>
    <cellStyle name="20% - Accent2 6 2 2 2" xfId="25486" xr:uid="{00000000-0005-0000-0000-0000E9000000}"/>
    <cellStyle name="20% - Accent2 6 2 3" xfId="19960" xr:uid="{00000000-0005-0000-0000-0000EA000000}"/>
    <cellStyle name="20% - Accent2 6 3" xfId="11855" xr:uid="{00000000-0005-0000-0000-0000EB000000}"/>
    <cellStyle name="20% - Accent2 6 3 2" xfId="22954" xr:uid="{00000000-0005-0000-0000-0000EC000000}"/>
    <cellStyle name="20% - Accent2 6 4" xfId="17429" xr:uid="{00000000-0005-0000-0000-0000ED000000}"/>
    <cellStyle name="20% - Accent2 7" xfId="6936" xr:uid="{00000000-0005-0000-0000-0000EE000000}"/>
    <cellStyle name="20% - Accent2 7 2" xfId="9599" xr:uid="{00000000-0005-0000-0000-0000EF000000}"/>
    <cellStyle name="20% - Accent2 7 2 2" xfId="15169" xr:uid="{00000000-0005-0000-0000-0000F0000000}"/>
    <cellStyle name="20% - Accent2 7 2 2 2" xfId="26267" xr:uid="{00000000-0005-0000-0000-0000F1000000}"/>
    <cellStyle name="20% - Accent2 7 2 3" xfId="20741" xr:uid="{00000000-0005-0000-0000-0000F2000000}"/>
    <cellStyle name="20% - Accent2 7 3" xfId="12636" xr:uid="{00000000-0005-0000-0000-0000F3000000}"/>
    <cellStyle name="20% - Accent2 7 3 2" xfId="23735" xr:uid="{00000000-0005-0000-0000-0000F4000000}"/>
    <cellStyle name="20% - Accent2 7 4" xfId="18210" xr:uid="{00000000-0005-0000-0000-0000F5000000}"/>
    <cellStyle name="20% - Accent2 8" xfId="7387" xr:uid="{00000000-0005-0000-0000-0000F6000000}"/>
    <cellStyle name="20% - Accent2 8 2" xfId="13074" xr:uid="{00000000-0005-0000-0000-0000F7000000}"/>
    <cellStyle name="20% - Accent2 8 2 2" xfId="24173" xr:uid="{00000000-0005-0000-0000-0000F8000000}"/>
    <cellStyle name="20% - Accent2 8 3" xfId="18648" xr:uid="{00000000-0005-0000-0000-0000F9000000}"/>
    <cellStyle name="20% - Accent2 9" xfId="10149" xr:uid="{00000000-0005-0000-0000-0000FA000000}"/>
    <cellStyle name="20% - Accent2 9 2" xfId="15700" xr:uid="{00000000-0005-0000-0000-0000FB000000}"/>
    <cellStyle name="20% - Accent2 9 2 2" xfId="26798" xr:uid="{00000000-0005-0000-0000-0000FC000000}"/>
    <cellStyle name="20% - Accent2 9 3" xfId="21272" xr:uid="{00000000-0005-0000-0000-0000FD000000}"/>
    <cellStyle name="20% - Accent3" xfId="840" builtinId="38" customBuiltin="1"/>
    <cellStyle name="20% - Accent3 10" xfId="10577" xr:uid="{00000000-0005-0000-0000-0000FF000000}"/>
    <cellStyle name="20% - Accent3 10 2" xfId="21696" xr:uid="{00000000-0005-0000-0000-000000010000}"/>
    <cellStyle name="20% - Accent3 11" xfId="16163" xr:uid="{00000000-0005-0000-0000-000001010000}"/>
    <cellStyle name="20% - Accent3 12" xfId="16178" xr:uid="{00000000-0005-0000-0000-000002010000}"/>
    <cellStyle name="20% - Accent3 13" xfId="27225" xr:uid="{00000000-0005-0000-0000-000003010000}"/>
    <cellStyle name="20% - Accent3 2" xfId="9" xr:uid="{00000000-0005-0000-0000-000004010000}"/>
    <cellStyle name="20% - Accent3 3" xfId="1051" xr:uid="{00000000-0005-0000-0000-000005010000}"/>
    <cellStyle name="20% - Accent3 3 2" xfId="5154" xr:uid="{00000000-0005-0000-0000-000006010000}"/>
    <cellStyle name="20% - Accent3 3 2 2" xfId="6725" xr:uid="{00000000-0005-0000-0000-000007010000}"/>
    <cellStyle name="20% - Accent3 3 2 2 2" xfId="9388" xr:uid="{00000000-0005-0000-0000-000008010000}"/>
    <cellStyle name="20% - Accent3 3 2 2 2 2" xfId="14958" xr:uid="{00000000-0005-0000-0000-000009010000}"/>
    <cellStyle name="20% - Accent3 3 2 2 2 2 2" xfId="26056" xr:uid="{00000000-0005-0000-0000-00000A010000}"/>
    <cellStyle name="20% - Accent3 3 2 2 2 3" xfId="20530" xr:uid="{00000000-0005-0000-0000-00000B010000}"/>
    <cellStyle name="20% - Accent3 3 2 2 3" xfId="12425" xr:uid="{00000000-0005-0000-0000-00000C010000}"/>
    <cellStyle name="20% - Accent3 3 2 2 3 2" xfId="23524" xr:uid="{00000000-0005-0000-0000-00000D010000}"/>
    <cellStyle name="20% - Accent3 3 2 2 4" xfId="17999" xr:uid="{00000000-0005-0000-0000-00000E010000}"/>
    <cellStyle name="20% - Accent3 3 2 3" xfId="8389" xr:uid="{00000000-0005-0000-0000-00000F010000}"/>
    <cellStyle name="20% - Accent3 3 2 3 2" xfId="13959" xr:uid="{00000000-0005-0000-0000-000010010000}"/>
    <cellStyle name="20% - Accent3 3 2 3 2 2" xfId="25057" xr:uid="{00000000-0005-0000-0000-000011010000}"/>
    <cellStyle name="20% - Accent3 3 2 3 3" xfId="19531" xr:uid="{00000000-0005-0000-0000-000012010000}"/>
    <cellStyle name="20% - Accent3 3 2 4" xfId="11420" xr:uid="{00000000-0005-0000-0000-000013010000}"/>
    <cellStyle name="20% - Accent3 3 2 4 2" xfId="22523" xr:uid="{00000000-0005-0000-0000-000014010000}"/>
    <cellStyle name="20% - Accent3 3 2 5" xfId="16997" xr:uid="{00000000-0005-0000-0000-000015010000}"/>
    <cellStyle name="20% - Accent3 3 3" xfId="6327" xr:uid="{00000000-0005-0000-0000-000016010000}"/>
    <cellStyle name="20% - Accent3 3 3 2" xfId="8992" xr:uid="{00000000-0005-0000-0000-000017010000}"/>
    <cellStyle name="20% - Accent3 3 3 2 2" xfId="14562" xr:uid="{00000000-0005-0000-0000-000018010000}"/>
    <cellStyle name="20% - Accent3 3 3 2 2 2" xfId="25660" xr:uid="{00000000-0005-0000-0000-000019010000}"/>
    <cellStyle name="20% - Accent3 3 3 2 3" xfId="20134" xr:uid="{00000000-0005-0000-0000-00001A010000}"/>
    <cellStyle name="20% - Accent3 3 3 3" xfId="12029" xr:uid="{00000000-0005-0000-0000-00001B010000}"/>
    <cellStyle name="20% - Accent3 3 3 3 2" xfId="23128" xr:uid="{00000000-0005-0000-0000-00001C010000}"/>
    <cellStyle name="20% - Accent3 3 3 4" xfId="17603" xr:uid="{00000000-0005-0000-0000-00001D010000}"/>
    <cellStyle name="20% - Accent3 3 4" xfId="7196" xr:uid="{00000000-0005-0000-0000-00001E010000}"/>
    <cellStyle name="20% - Accent3 3 4 2" xfId="9849" xr:uid="{00000000-0005-0000-0000-00001F010000}"/>
    <cellStyle name="20% - Accent3 3 4 2 2" xfId="15419" xr:uid="{00000000-0005-0000-0000-000020010000}"/>
    <cellStyle name="20% - Accent3 3 4 2 2 2" xfId="26517" xr:uid="{00000000-0005-0000-0000-000021010000}"/>
    <cellStyle name="20% - Accent3 3 4 2 3" xfId="20991" xr:uid="{00000000-0005-0000-0000-000022010000}"/>
    <cellStyle name="20% - Accent3 3 4 3" xfId="12886" xr:uid="{00000000-0005-0000-0000-000023010000}"/>
    <cellStyle name="20% - Accent3 3 4 3 2" xfId="23985" xr:uid="{00000000-0005-0000-0000-000024010000}"/>
    <cellStyle name="20% - Accent3 3 4 4" xfId="18460" xr:uid="{00000000-0005-0000-0000-000025010000}"/>
    <cellStyle name="20% - Accent3 3 5" xfId="7884" xr:uid="{00000000-0005-0000-0000-000026010000}"/>
    <cellStyle name="20% - Accent3 3 5 2" xfId="13487" xr:uid="{00000000-0005-0000-0000-000027010000}"/>
    <cellStyle name="20% - Accent3 3 5 2 2" xfId="24586" xr:uid="{00000000-0005-0000-0000-000028010000}"/>
    <cellStyle name="20% - Accent3 3 5 3" xfId="19061" xr:uid="{00000000-0005-0000-0000-000029010000}"/>
    <cellStyle name="20% - Accent3 3 6" xfId="10399" xr:uid="{00000000-0005-0000-0000-00002A010000}"/>
    <cellStyle name="20% - Accent3 3 6 2" xfId="15945" xr:uid="{00000000-0005-0000-0000-00002B010000}"/>
    <cellStyle name="20% - Accent3 3 6 2 2" xfId="27043" xr:uid="{00000000-0005-0000-0000-00002C010000}"/>
    <cellStyle name="20% - Accent3 3 6 3" xfId="21517" xr:uid="{00000000-0005-0000-0000-00002D010000}"/>
    <cellStyle name="20% - Accent3 3 7" xfId="10845" xr:uid="{00000000-0005-0000-0000-00002E010000}"/>
    <cellStyle name="20% - Accent3 3 7 2" xfId="21960" xr:uid="{00000000-0005-0000-0000-00002F010000}"/>
    <cellStyle name="20% - Accent3 3 8" xfId="16440" xr:uid="{00000000-0005-0000-0000-000030010000}"/>
    <cellStyle name="20% - Accent3 3 9" xfId="27474" xr:uid="{00000000-0005-0000-0000-000031010000}"/>
    <cellStyle name="20% - Accent3 4" xfId="1207" xr:uid="{00000000-0005-0000-0000-000032010000}"/>
    <cellStyle name="20% - Accent3 4 2" xfId="6603" xr:uid="{00000000-0005-0000-0000-000033010000}"/>
    <cellStyle name="20% - Accent3 4 2 2" xfId="9266" xr:uid="{00000000-0005-0000-0000-000034010000}"/>
    <cellStyle name="20% - Accent3 4 2 2 2" xfId="14836" xr:uid="{00000000-0005-0000-0000-000035010000}"/>
    <cellStyle name="20% - Accent3 4 2 2 2 2" xfId="25934" xr:uid="{00000000-0005-0000-0000-000036010000}"/>
    <cellStyle name="20% - Accent3 4 2 2 3" xfId="20408" xr:uid="{00000000-0005-0000-0000-000037010000}"/>
    <cellStyle name="20% - Accent3 4 2 3" xfId="12303" xr:uid="{00000000-0005-0000-0000-000038010000}"/>
    <cellStyle name="20% - Accent3 4 2 3 2" xfId="23402" xr:uid="{00000000-0005-0000-0000-000039010000}"/>
    <cellStyle name="20% - Accent3 4 2 4" xfId="17877" xr:uid="{00000000-0005-0000-0000-00003A010000}"/>
    <cellStyle name="20% - Accent3 4 3" xfId="7074" xr:uid="{00000000-0005-0000-0000-00003B010000}"/>
    <cellStyle name="20% - Accent3 4 3 2" xfId="9727" xr:uid="{00000000-0005-0000-0000-00003C010000}"/>
    <cellStyle name="20% - Accent3 4 3 2 2" xfId="15297" xr:uid="{00000000-0005-0000-0000-00003D010000}"/>
    <cellStyle name="20% - Accent3 4 3 2 2 2" xfId="26395" xr:uid="{00000000-0005-0000-0000-00003E010000}"/>
    <cellStyle name="20% - Accent3 4 3 2 3" xfId="20869" xr:uid="{00000000-0005-0000-0000-00003F010000}"/>
    <cellStyle name="20% - Accent3 4 3 3" xfId="12764" xr:uid="{00000000-0005-0000-0000-000040010000}"/>
    <cellStyle name="20% - Accent3 4 3 3 2" xfId="23863" xr:uid="{00000000-0005-0000-0000-000041010000}"/>
    <cellStyle name="20% - Accent3 4 3 4" xfId="18338" xr:uid="{00000000-0005-0000-0000-000042010000}"/>
    <cellStyle name="20% - Accent3 4 4" xfId="7770" xr:uid="{00000000-0005-0000-0000-000043010000}"/>
    <cellStyle name="20% - Accent3 4 4 2" xfId="13374" xr:uid="{00000000-0005-0000-0000-000044010000}"/>
    <cellStyle name="20% - Accent3 4 4 2 2" xfId="24473" xr:uid="{00000000-0005-0000-0000-000045010000}"/>
    <cellStyle name="20% - Accent3 4 4 3" xfId="18948" xr:uid="{00000000-0005-0000-0000-000046010000}"/>
    <cellStyle name="20% - Accent3 4 5" xfId="10277" xr:uid="{00000000-0005-0000-0000-000047010000}"/>
    <cellStyle name="20% - Accent3 4 5 2" xfId="15823" xr:uid="{00000000-0005-0000-0000-000048010000}"/>
    <cellStyle name="20% - Accent3 4 5 2 2" xfId="26921" xr:uid="{00000000-0005-0000-0000-000049010000}"/>
    <cellStyle name="20% - Accent3 4 5 3" xfId="21395" xr:uid="{00000000-0005-0000-0000-00004A010000}"/>
    <cellStyle name="20% - Accent3 4 6" xfId="10889" xr:uid="{00000000-0005-0000-0000-00004B010000}"/>
    <cellStyle name="20% - Accent3 4 6 2" xfId="22003" xr:uid="{00000000-0005-0000-0000-00004C010000}"/>
    <cellStyle name="20% - Accent3 4 7" xfId="16483" xr:uid="{00000000-0005-0000-0000-00004D010000}"/>
    <cellStyle name="20% - Accent3 4 8" xfId="27352" xr:uid="{00000000-0005-0000-0000-00004E010000}"/>
    <cellStyle name="20% - Accent3 5" xfId="5823" xr:uid="{00000000-0005-0000-0000-00004F010000}"/>
    <cellStyle name="20% - Accent3 5 2" xfId="6372" xr:uid="{00000000-0005-0000-0000-000050010000}"/>
    <cellStyle name="20% - Accent3 5 2 2" xfId="9035" xr:uid="{00000000-0005-0000-0000-000051010000}"/>
    <cellStyle name="20% - Accent3 5 2 2 2" xfId="14605" xr:uid="{00000000-0005-0000-0000-000052010000}"/>
    <cellStyle name="20% - Accent3 5 2 2 2 2" xfId="25703" xr:uid="{00000000-0005-0000-0000-000053010000}"/>
    <cellStyle name="20% - Accent3 5 2 2 3" xfId="20177" xr:uid="{00000000-0005-0000-0000-000054010000}"/>
    <cellStyle name="20% - Accent3 5 2 3" xfId="12072" xr:uid="{00000000-0005-0000-0000-000055010000}"/>
    <cellStyle name="20% - Accent3 5 2 3 2" xfId="23171" xr:uid="{00000000-0005-0000-0000-000056010000}"/>
    <cellStyle name="20% - Accent3 5 2 4" xfId="17646" xr:uid="{00000000-0005-0000-0000-000057010000}"/>
    <cellStyle name="20% - Accent3 5 3" xfId="8680" xr:uid="{00000000-0005-0000-0000-000058010000}"/>
    <cellStyle name="20% - Accent3 5 3 2" xfId="14250" xr:uid="{00000000-0005-0000-0000-000059010000}"/>
    <cellStyle name="20% - Accent3 5 3 2 2" xfId="25348" xr:uid="{00000000-0005-0000-0000-00005A010000}"/>
    <cellStyle name="20% - Accent3 5 3 3" xfId="19822" xr:uid="{00000000-0005-0000-0000-00005B010000}"/>
    <cellStyle name="20% - Accent3 5 4" xfId="11713" xr:uid="{00000000-0005-0000-0000-00005C010000}"/>
    <cellStyle name="20% - Accent3 5 4 2" xfId="22814" xr:uid="{00000000-0005-0000-0000-00005D010000}"/>
    <cellStyle name="20% - Accent3 5 5" xfId="17289" xr:uid="{00000000-0005-0000-0000-00005E010000}"/>
    <cellStyle name="20% - Accent3 6" xfId="6155" xr:uid="{00000000-0005-0000-0000-00005F010000}"/>
    <cellStyle name="20% - Accent3 6 2" xfId="8820" xr:uid="{00000000-0005-0000-0000-000060010000}"/>
    <cellStyle name="20% - Accent3 6 2 2" xfId="14390" xr:uid="{00000000-0005-0000-0000-000061010000}"/>
    <cellStyle name="20% - Accent3 6 2 2 2" xfId="25488" xr:uid="{00000000-0005-0000-0000-000062010000}"/>
    <cellStyle name="20% - Accent3 6 2 3" xfId="19962" xr:uid="{00000000-0005-0000-0000-000063010000}"/>
    <cellStyle name="20% - Accent3 6 3" xfId="11857" xr:uid="{00000000-0005-0000-0000-000064010000}"/>
    <cellStyle name="20% - Accent3 6 3 2" xfId="22956" xr:uid="{00000000-0005-0000-0000-000065010000}"/>
    <cellStyle name="20% - Accent3 6 4" xfId="17431" xr:uid="{00000000-0005-0000-0000-000066010000}"/>
    <cellStyle name="20% - Accent3 7" xfId="6937" xr:uid="{00000000-0005-0000-0000-000067010000}"/>
    <cellStyle name="20% - Accent3 7 2" xfId="9600" xr:uid="{00000000-0005-0000-0000-000068010000}"/>
    <cellStyle name="20% - Accent3 7 2 2" xfId="15170" xr:uid="{00000000-0005-0000-0000-000069010000}"/>
    <cellStyle name="20% - Accent3 7 2 2 2" xfId="26268" xr:uid="{00000000-0005-0000-0000-00006A010000}"/>
    <cellStyle name="20% - Accent3 7 2 3" xfId="20742" xr:uid="{00000000-0005-0000-0000-00006B010000}"/>
    <cellStyle name="20% - Accent3 7 3" xfId="12637" xr:uid="{00000000-0005-0000-0000-00006C010000}"/>
    <cellStyle name="20% - Accent3 7 3 2" xfId="23736" xr:uid="{00000000-0005-0000-0000-00006D010000}"/>
    <cellStyle name="20% - Accent3 7 4" xfId="18211" xr:uid="{00000000-0005-0000-0000-00006E010000}"/>
    <cellStyle name="20% - Accent3 8" xfId="7390" xr:uid="{00000000-0005-0000-0000-00006F010000}"/>
    <cellStyle name="20% - Accent3 8 2" xfId="13077" xr:uid="{00000000-0005-0000-0000-000070010000}"/>
    <cellStyle name="20% - Accent3 8 2 2" xfId="24176" xr:uid="{00000000-0005-0000-0000-000071010000}"/>
    <cellStyle name="20% - Accent3 8 3" xfId="18651" xr:uid="{00000000-0005-0000-0000-000072010000}"/>
    <cellStyle name="20% - Accent3 9" xfId="10151" xr:uid="{00000000-0005-0000-0000-000073010000}"/>
    <cellStyle name="20% - Accent3 9 2" xfId="15702" xr:uid="{00000000-0005-0000-0000-000074010000}"/>
    <cellStyle name="20% - Accent3 9 2 2" xfId="26800" xr:uid="{00000000-0005-0000-0000-000075010000}"/>
    <cellStyle name="20% - Accent3 9 3" xfId="21274" xr:uid="{00000000-0005-0000-0000-000076010000}"/>
    <cellStyle name="20% - Accent4" xfId="844" builtinId="42" customBuiltin="1"/>
    <cellStyle name="20% - Accent4 10" xfId="10579" xr:uid="{00000000-0005-0000-0000-000078010000}"/>
    <cellStyle name="20% - Accent4 10 2" xfId="21698" xr:uid="{00000000-0005-0000-0000-000079010000}"/>
    <cellStyle name="20% - Accent4 11" xfId="16165" xr:uid="{00000000-0005-0000-0000-00007A010000}"/>
    <cellStyle name="20% - Accent4 12" xfId="16180" xr:uid="{00000000-0005-0000-0000-00007B010000}"/>
    <cellStyle name="20% - Accent4 13" xfId="27226" xr:uid="{00000000-0005-0000-0000-00007C010000}"/>
    <cellStyle name="20% - Accent4 2" xfId="10" xr:uid="{00000000-0005-0000-0000-00007D010000}"/>
    <cellStyle name="20% - Accent4 3" xfId="1052" xr:uid="{00000000-0005-0000-0000-00007E010000}"/>
    <cellStyle name="20% - Accent4 3 2" xfId="5156" xr:uid="{00000000-0005-0000-0000-00007F010000}"/>
    <cellStyle name="20% - Accent4 3 2 2" xfId="6727" xr:uid="{00000000-0005-0000-0000-000080010000}"/>
    <cellStyle name="20% - Accent4 3 2 2 2" xfId="9390" xr:uid="{00000000-0005-0000-0000-000081010000}"/>
    <cellStyle name="20% - Accent4 3 2 2 2 2" xfId="14960" xr:uid="{00000000-0005-0000-0000-000082010000}"/>
    <cellStyle name="20% - Accent4 3 2 2 2 2 2" xfId="26058" xr:uid="{00000000-0005-0000-0000-000083010000}"/>
    <cellStyle name="20% - Accent4 3 2 2 2 3" xfId="20532" xr:uid="{00000000-0005-0000-0000-000084010000}"/>
    <cellStyle name="20% - Accent4 3 2 2 3" xfId="12427" xr:uid="{00000000-0005-0000-0000-000085010000}"/>
    <cellStyle name="20% - Accent4 3 2 2 3 2" xfId="23526" xr:uid="{00000000-0005-0000-0000-000086010000}"/>
    <cellStyle name="20% - Accent4 3 2 2 4" xfId="18001" xr:uid="{00000000-0005-0000-0000-000087010000}"/>
    <cellStyle name="20% - Accent4 3 2 3" xfId="8391" xr:uid="{00000000-0005-0000-0000-000088010000}"/>
    <cellStyle name="20% - Accent4 3 2 3 2" xfId="13961" xr:uid="{00000000-0005-0000-0000-000089010000}"/>
    <cellStyle name="20% - Accent4 3 2 3 2 2" xfId="25059" xr:uid="{00000000-0005-0000-0000-00008A010000}"/>
    <cellStyle name="20% - Accent4 3 2 3 3" xfId="19533" xr:uid="{00000000-0005-0000-0000-00008B010000}"/>
    <cellStyle name="20% - Accent4 3 2 4" xfId="11422" xr:uid="{00000000-0005-0000-0000-00008C010000}"/>
    <cellStyle name="20% - Accent4 3 2 4 2" xfId="22525" xr:uid="{00000000-0005-0000-0000-00008D010000}"/>
    <cellStyle name="20% - Accent4 3 2 5" xfId="16999" xr:uid="{00000000-0005-0000-0000-00008E010000}"/>
    <cellStyle name="20% - Accent4 3 3" xfId="6328" xr:uid="{00000000-0005-0000-0000-00008F010000}"/>
    <cellStyle name="20% - Accent4 3 3 2" xfId="8993" xr:uid="{00000000-0005-0000-0000-000090010000}"/>
    <cellStyle name="20% - Accent4 3 3 2 2" xfId="14563" xr:uid="{00000000-0005-0000-0000-000091010000}"/>
    <cellStyle name="20% - Accent4 3 3 2 2 2" xfId="25661" xr:uid="{00000000-0005-0000-0000-000092010000}"/>
    <cellStyle name="20% - Accent4 3 3 2 3" xfId="20135" xr:uid="{00000000-0005-0000-0000-000093010000}"/>
    <cellStyle name="20% - Accent4 3 3 3" xfId="12030" xr:uid="{00000000-0005-0000-0000-000094010000}"/>
    <cellStyle name="20% - Accent4 3 3 3 2" xfId="23129" xr:uid="{00000000-0005-0000-0000-000095010000}"/>
    <cellStyle name="20% - Accent4 3 3 4" xfId="17604" xr:uid="{00000000-0005-0000-0000-000096010000}"/>
    <cellStyle name="20% - Accent4 3 4" xfId="7198" xr:uid="{00000000-0005-0000-0000-000097010000}"/>
    <cellStyle name="20% - Accent4 3 4 2" xfId="9851" xr:uid="{00000000-0005-0000-0000-000098010000}"/>
    <cellStyle name="20% - Accent4 3 4 2 2" xfId="15421" xr:uid="{00000000-0005-0000-0000-000099010000}"/>
    <cellStyle name="20% - Accent4 3 4 2 2 2" xfId="26519" xr:uid="{00000000-0005-0000-0000-00009A010000}"/>
    <cellStyle name="20% - Accent4 3 4 2 3" xfId="20993" xr:uid="{00000000-0005-0000-0000-00009B010000}"/>
    <cellStyle name="20% - Accent4 3 4 3" xfId="12888" xr:uid="{00000000-0005-0000-0000-00009C010000}"/>
    <cellStyle name="20% - Accent4 3 4 3 2" xfId="23987" xr:uid="{00000000-0005-0000-0000-00009D010000}"/>
    <cellStyle name="20% - Accent4 3 4 4" xfId="18462" xr:uid="{00000000-0005-0000-0000-00009E010000}"/>
    <cellStyle name="20% - Accent4 3 5" xfId="7886" xr:uid="{00000000-0005-0000-0000-00009F010000}"/>
    <cellStyle name="20% - Accent4 3 5 2" xfId="13489" xr:uid="{00000000-0005-0000-0000-0000A0010000}"/>
    <cellStyle name="20% - Accent4 3 5 2 2" xfId="24588" xr:uid="{00000000-0005-0000-0000-0000A1010000}"/>
    <cellStyle name="20% - Accent4 3 5 3" xfId="19063" xr:uid="{00000000-0005-0000-0000-0000A2010000}"/>
    <cellStyle name="20% - Accent4 3 6" xfId="10401" xr:uid="{00000000-0005-0000-0000-0000A3010000}"/>
    <cellStyle name="20% - Accent4 3 6 2" xfId="15947" xr:uid="{00000000-0005-0000-0000-0000A4010000}"/>
    <cellStyle name="20% - Accent4 3 6 2 2" xfId="27045" xr:uid="{00000000-0005-0000-0000-0000A5010000}"/>
    <cellStyle name="20% - Accent4 3 6 3" xfId="21519" xr:uid="{00000000-0005-0000-0000-0000A6010000}"/>
    <cellStyle name="20% - Accent4 3 7" xfId="10846" xr:uid="{00000000-0005-0000-0000-0000A7010000}"/>
    <cellStyle name="20% - Accent4 3 7 2" xfId="21961" xr:uid="{00000000-0005-0000-0000-0000A8010000}"/>
    <cellStyle name="20% - Accent4 3 8" xfId="16441" xr:uid="{00000000-0005-0000-0000-0000A9010000}"/>
    <cellStyle name="20% - Accent4 3 9" xfId="27476" xr:uid="{00000000-0005-0000-0000-0000AA010000}"/>
    <cellStyle name="20% - Accent4 4" xfId="1208" xr:uid="{00000000-0005-0000-0000-0000AB010000}"/>
    <cellStyle name="20% - Accent4 4 2" xfId="6605" xr:uid="{00000000-0005-0000-0000-0000AC010000}"/>
    <cellStyle name="20% - Accent4 4 2 2" xfId="9268" xr:uid="{00000000-0005-0000-0000-0000AD010000}"/>
    <cellStyle name="20% - Accent4 4 2 2 2" xfId="14838" xr:uid="{00000000-0005-0000-0000-0000AE010000}"/>
    <cellStyle name="20% - Accent4 4 2 2 2 2" xfId="25936" xr:uid="{00000000-0005-0000-0000-0000AF010000}"/>
    <cellStyle name="20% - Accent4 4 2 2 3" xfId="20410" xr:uid="{00000000-0005-0000-0000-0000B0010000}"/>
    <cellStyle name="20% - Accent4 4 2 3" xfId="12305" xr:uid="{00000000-0005-0000-0000-0000B1010000}"/>
    <cellStyle name="20% - Accent4 4 2 3 2" xfId="23404" xr:uid="{00000000-0005-0000-0000-0000B2010000}"/>
    <cellStyle name="20% - Accent4 4 2 4" xfId="17879" xr:uid="{00000000-0005-0000-0000-0000B3010000}"/>
    <cellStyle name="20% - Accent4 4 3" xfId="7076" xr:uid="{00000000-0005-0000-0000-0000B4010000}"/>
    <cellStyle name="20% - Accent4 4 3 2" xfId="9729" xr:uid="{00000000-0005-0000-0000-0000B5010000}"/>
    <cellStyle name="20% - Accent4 4 3 2 2" xfId="15299" xr:uid="{00000000-0005-0000-0000-0000B6010000}"/>
    <cellStyle name="20% - Accent4 4 3 2 2 2" xfId="26397" xr:uid="{00000000-0005-0000-0000-0000B7010000}"/>
    <cellStyle name="20% - Accent4 4 3 2 3" xfId="20871" xr:uid="{00000000-0005-0000-0000-0000B8010000}"/>
    <cellStyle name="20% - Accent4 4 3 3" xfId="12766" xr:uid="{00000000-0005-0000-0000-0000B9010000}"/>
    <cellStyle name="20% - Accent4 4 3 3 2" xfId="23865" xr:uid="{00000000-0005-0000-0000-0000BA010000}"/>
    <cellStyle name="20% - Accent4 4 3 4" xfId="18340" xr:uid="{00000000-0005-0000-0000-0000BB010000}"/>
    <cellStyle name="20% - Accent4 4 4" xfId="7772" xr:uid="{00000000-0005-0000-0000-0000BC010000}"/>
    <cellStyle name="20% - Accent4 4 4 2" xfId="13376" xr:uid="{00000000-0005-0000-0000-0000BD010000}"/>
    <cellStyle name="20% - Accent4 4 4 2 2" xfId="24475" xr:uid="{00000000-0005-0000-0000-0000BE010000}"/>
    <cellStyle name="20% - Accent4 4 4 3" xfId="18950" xr:uid="{00000000-0005-0000-0000-0000BF010000}"/>
    <cellStyle name="20% - Accent4 4 5" xfId="10279" xr:uid="{00000000-0005-0000-0000-0000C0010000}"/>
    <cellStyle name="20% - Accent4 4 5 2" xfId="15825" xr:uid="{00000000-0005-0000-0000-0000C1010000}"/>
    <cellStyle name="20% - Accent4 4 5 2 2" xfId="26923" xr:uid="{00000000-0005-0000-0000-0000C2010000}"/>
    <cellStyle name="20% - Accent4 4 5 3" xfId="21397" xr:uid="{00000000-0005-0000-0000-0000C3010000}"/>
    <cellStyle name="20% - Accent4 4 6" xfId="10890" xr:uid="{00000000-0005-0000-0000-0000C4010000}"/>
    <cellStyle name="20% - Accent4 4 6 2" xfId="22004" xr:uid="{00000000-0005-0000-0000-0000C5010000}"/>
    <cellStyle name="20% - Accent4 4 7" xfId="16484" xr:uid="{00000000-0005-0000-0000-0000C6010000}"/>
    <cellStyle name="20% - Accent4 4 8" xfId="27354" xr:uid="{00000000-0005-0000-0000-0000C7010000}"/>
    <cellStyle name="20% - Accent4 5" xfId="5825" xr:uid="{00000000-0005-0000-0000-0000C8010000}"/>
    <cellStyle name="20% - Accent4 5 2" xfId="6374" xr:uid="{00000000-0005-0000-0000-0000C9010000}"/>
    <cellStyle name="20% - Accent4 5 2 2" xfId="9037" xr:uid="{00000000-0005-0000-0000-0000CA010000}"/>
    <cellStyle name="20% - Accent4 5 2 2 2" xfId="14607" xr:uid="{00000000-0005-0000-0000-0000CB010000}"/>
    <cellStyle name="20% - Accent4 5 2 2 2 2" xfId="25705" xr:uid="{00000000-0005-0000-0000-0000CC010000}"/>
    <cellStyle name="20% - Accent4 5 2 2 3" xfId="20179" xr:uid="{00000000-0005-0000-0000-0000CD010000}"/>
    <cellStyle name="20% - Accent4 5 2 3" xfId="12074" xr:uid="{00000000-0005-0000-0000-0000CE010000}"/>
    <cellStyle name="20% - Accent4 5 2 3 2" xfId="23173" xr:uid="{00000000-0005-0000-0000-0000CF010000}"/>
    <cellStyle name="20% - Accent4 5 2 4" xfId="17648" xr:uid="{00000000-0005-0000-0000-0000D0010000}"/>
    <cellStyle name="20% - Accent4 5 3" xfId="8682" xr:uid="{00000000-0005-0000-0000-0000D1010000}"/>
    <cellStyle name="20% - Accent4 5 3 2" xfId="14252" xr:uid="{00000000-0005-0000-0000-0000D2010000}"/>
    <cellStyle name="20% - Accent4 5 3 2 2" xfId="25350" xr:uid="{00000000-0005-0000-0000-0000D3010000}"/>
    <cellStyle name="20% - Accent4 5 3 3" xfId="19824" xr:uid="{00000000-0005-0000-0000-0000D4010000}"/>
    <cellStyle name="20% - Accent4 5 4" xfId="11715" xr:uid="{00000000-0005-0000-0000-0000D5010000}"/>
    <cellStyle name="20% - Accent4 5 4 2" xfId="22816" xr:uid="{00000000-0005-0000-0000-0000D6010000}"/>
    <cellStyle name="20% - Accent4 5 5" xfId="17291" xr:uid="{00000000-0005-0000-0000-0000D7010000}"/>
    <cellStyle name="20% - Accent4 6" xfId="6157" xr:uid="{00000000-0005-0000-0000-0000D8010000}"/>
    <cellStyle name="20% - Accent4 6 2" xfId="8822" xr:uid="{00000000-0005-0000-0000-0000D9010000}"/>
    <cellStyle name="20% - Accent4 6 2 2" xfId="14392" xr:uid="{00000000-0005-0000-0000-0000DA010000}"/>
    <cellStyle name="20% - Accent4 6 2 2 2" xfId="25490" xr:uid="{00000000-0005-0000-0000-0000DB010000}"/>
    <cellStyle name="20% - Accent4 6 2 3" xfId="19964" xr:uid="{00000000-0005-0000-0000-0000DC010000}"/>
    <cellStyle name="20% - Accent4 6 3" xfId="11859" xr:uid="{00000000-0005-0000-0000-0000DD010000}"/>
    <cellStyle name="20% - Accent4 6 3 2" xfId="22958" xr:uid="{00000000-0005-0000-0000-0000DE010000}"/>
    <cellStyle name="20% - Accent4 6 4" xfId="17433" xr:uid="{00000000-0005-0000-0000-0000DF010000}"/>
    <cellStyle name="20% - Accent4 7" xfId="6938" xr:uid="{00000000-0005-0000-0000-0000E0010000}"/>
    <cellStyle name="20% - Accent4 7 2" xfId="9601" xr:uid="{00000000-0005-0000-0000-0000E1010000}"/>
    <cellStyle name="20% - Accent4 7 2 2" xfId="15171" xr:uid="{00000000-0005-0000-0000-0000E2010000}"/>
    <cellStyle name="20% - Accent4 7 2 2 2" xfId="26269" xr:uid="{00000000-0005-0000-0000-0000E3010000}"/>
    <cellStyle name="20% - Accent4 7 2 3" xfId="20743" xr:uid="{00000000-0005-0000-0000-0000E4010000}"/>
    <cellStyle name="20% - Accent4 7 3" xfId="12638" xr:uid="{00000000-0005-0000-0000-0000E5010000}"/>
    <cellStyle name="20% - Accent4 7 3 2" xfId="23737" xr:uid="{00000000-0005-0000-0000-0000E6010000}"/>
    <cellStyle name="20% - Accent4 7 4" xfId="18212" xr:uid="{00000000-0005-0000-0000-0000E7010000}"/>
    <cellStyle name="20% - Accent4 8" xfId="7392" xr:uid="{00000000-0005-0000-0000-0000E8010000}"/>
    <cellStyle name="20% - Accent4 8 2" xfId="13079" xr:uid="{00000000-0005-0000-0000-0000E9010000}"/>
    <cellStyle name="20% - Accent4 8 2 2" xfId="24178" xr:uid="{00000000-0005-0000-0000-0000EA010000}"/>
    <cellStyle name="20% - Accent4 8 3" xfId="18653" xr:uid="{00000000-0005-0000-0000-0000EB010000}"/>
    <cellStyle name="20% - Accent4 9" xfId="10153" xr:uid="{00000000-0005-0000-0000-0000EC010000}"/>
    <cellStyle name="20% - Accent4 9 2" xfId="15704" xr:uid="{00000000-0005-0000-0000-0000ED010000}"/>
    <cellStyle name="20% - Accent4 9 2 2" xfId="26802" xr:uid="{00000000-0005-0000-0000-0000EE010000}"/>
    <cellStyle name="20% - Accent4 9 3" xfId="21276" xr:uid="{00000000-0005-0000-0000-0000EF010000}"/>
    <cellStyle name="20% - Accent5" xfId="848" builtinId="46" customBuiltin="1"/>
    <cellStyle name="20% - Accent5 10" xfId="10581" xr:uid="{00000000-0005-0000-0000-0000F1010000}"/>
    <cellStyle name="20% - Accent5 10 2" xfId="21700" xr:uid="{00000000-0005-0000-0000-0000F2010000}"/>
    <cellStyle name="20% - Accent5 11" xfId="16167" xr:uid="{00000000-0005-0000-0000-0000F3010000}"/>
    <cellStyle name="20% - Accent5 12" xfId="16182" xr:uid="{00000000-0005-0000-0000-0000F4010000}"/>
    <cellStyle name="20% - Accent5 13" xfId="27227" xr:uid="{00000000-0005-0000-0000-0000F5010000}"/>
    <cellStyle name="20% - Accent5 2" xfId="11" xr:uid="{00000000-0005-0000-0000-0000F6010000}"/>
    <cellStyle name="20% - Accent5 3" xfId="1053" xr:uid="{00000000-0005-0000-0000-0000F7010000}"/>
    <cellStyle name="20% - Accent5 3 2" xfId="5158" xr:uid="{00000000-0005-0000-0000-0000F8010000}"/>
    <cellStyle name="20% - Accent5 3 2 2" xfId="6729" xr:uid="{00000000-0005-0000-0000-0000F9010000}"/>
    <cellStyle name="20% - Accent5 3 2 2 2" xfId="9392" xr:uid="{00000000-0005-0000-0000-0000FA010000}"/>
    <cellStyle name="20% - Accent5 3 2 2 2 2" xfId="14962" xr:uid="{00000000-0005-0000-0000-0000FB010000}"/>
    <cellStyle name="20% - Accent5 3 2 2 2 2 2" xfId="26060" xr:uid="{00000000-0005-0000-0000-0000FC010000}"/>
    <cellStyle name="20% - Accent5 3 2 2 2 3" xfId="20534" xr:uid="{00000000-0005-0000-0000-0000FD010000}"/>
    <cellStyle name="20% - Accent5 3 2 2 3" xfId="12429" xr:uid="{00000000-0005-0000-0000-0000FE010000}"/>
    <cellStyle name="20% - Accent5 3 2 2 3 2" xfId="23528" xr:uid="{00000000-0005-0000-0000-0000FF010000}"/>
    <cellStyle name="20% - Accent5 3 2 2 4" xfId="18003" xr:uid="{00000000-0005-0000-0000-000000020000}"/>
    <cellStyle name="20% - Accent5 3 2 3" xfId="8393" xr:uid="{00000000-0005-0000-0000-000001020000}"/>
    <cellStyle name="20% - Accent5 3 2 3 2" xfId="13963" xr:uid="{00000000-0005-0000-0000-000002020000}"/>
    <cellStyle name="20% - Accent5 3 2 3 2 2" xfId="25061" xr:uid="{00000000-0005-0000-0000-000003020000}"/>
    <cellStyle name="20% - Accent5 3 2 3 3" xfId="19535" xr:uid="{00000000-0005-0000-0000-000004020000}"/>
    <cellStyle name="20% - Accent5 3 2 4" xfId="11424" xr:uid="{00000000-0005-0000-0000-000005020000}"/>
    <cellStyle name="20% - Accent5 3 2 4 2" xfId="22527" xr:uid="{00000000-0005-0000-0000-000006020000}"/>
    <cellStyle name="20% - Accent5 3 2 5" xfId="17001" xr:uid="{00000000-0005-0000-0000-000007020000}"/>
    <cellStyle name="20% - Accent5 3 3" xfId="6329" xr:uid="{00000000-0005-0000-0000-000008020000}"/>
    <cellStyle name="20% - Accent5 3 3 2" xfId="8994" xr:uid="{00000000-0005-0000-0000-000009020000}"/>
    <cellStyle name="20% - Accent5 3 3 2 2" xfId="14564" xr:uid="{00000000-0005-0000-0000-00000A020000}"/>
    <cellStyle name="20% - Accent5 3 3 2 2 2" xfId="25662" xr:uid="{00000000-0005-0000-0000-00000B020000}"/>
    <cellStyle name="20% - Accent5 3 3 2 3" xfId="20136" xr:uid="{00000000-0005-0000-0000-00000C020000}"/>
    <cellStyle name="20% - Accent5 3 3 3" xfId="12031" xr:uid="{00000000-0005-0000-0000-00000D020000}"/>
    <cellStyle name="20% - Accent5 3 3 3 2" xfId="23130" xr:uid="{00000000-0005-0000-0000-00000E020000}"/>
    <cellStyle name="20% - Accent5 3 3 4" xfId="17605" xr:uid="{00000000-0005-0000-0000-00000F020000}"/>
    <cellStyle name="20% - Accent5 3 4" xfId="7200" xr:uid="{00000000-0005-0000-0000-000010020000}"/>
    <cellStyle name="20% - Accent5 3 4 2" xfId="9853" xr:uid="{00000000-0005-0000-0000-000011020000}"/>
    <cellStyle name="20% - Accent5 3 4 2 2" xfId="15423" xr:uid="{00000000-0005-0000-0000-000012020000}"/>
    <cellStyle name="20% - Accent5 3 4 2 2 2" xfId="26521" xr:uid="{00000000-0005-0000-0000-000013020000}"/>
    <cellStyle name="20% - Accent5 3 4 2 3" xfId="20995" xr:uid="{00000000-0005-0000-0000-000014020000}"/>
    <cellStyle name="20% - Accent5 3 4 3" xfId="12890" xr:uid="{00000000-0005-0000-0000-000015020000}"/>
    <cellStyle name="20% - Accent5 3 4 3 2" xfId="23989" xr:uid="{00000000-0005-0000-0000-000016020000}"/>
    <cellStyle name="20% - Accent5 3 4 4" xfId="18464" xr:uid="{00000000-0005-0000-0000-000017020000}"/>
    <cellStyle name="20% - Accent5 3 5" xfId="7888" xr:uid="{00000000-0005-0000-0000-000018020000}"/>
    <cellStyle name="20% - Accent5 3 5 2" xfId="13491" xr:uid="{00000000-0005-0000-0000-000019020000}"/>
    <cellStyle name="20% - Accent5 3 5 2 2" xfId="24590" xr:uid="{00000000-0005-0000-0000-00001A020000}"/>
    <cellStyle name="20% - Accent5 3 5 3" xfId="19065" xr:uid="{00000000-0005-0000-0000-00001B020000}"/>
    <cellStyle name="20% - Accent5 3 6" xfId="10403" xr:uid="{00000000-0005-0000-0000-00001C020000}"/>
    <cellStyle name="20% - Accent5 3 6 2" xfId="15949" xr:uid="{00000000-0005-0000-0000-00001D020000}"/>
    <cellStyle name="20% - Accent5 3 6 2 2" xfId="27047" xr:uid="{00000000-0005-0000-0000-00001E020000}"/>
    <cellStyle name="20% - Accent5 3 6 3" xfId="21521" xr:uid="{00000000-0005-0000-0000-00001F020000}"/>
    <cellStyle name="20% - Accent5 3 7" xfId="10847" xr:uid="{00000000-0005-0000-0000-000020020000}"/>
    <cellStyle name="20% - Accent5 3 7 2" xfId="21962" xr:uid="{00000000-0005-0000-0000-000021020000}"/>
    <cellStyle name="20% - Accent5 3 8" xfId="16442" xr:uid="{00000000-0005-0000-0000-000022020000}"/>
    <cellStyle name="20% - Accent5 3 9" xfId="27478" xr:uid="{00000000-0005-0000-0000-000023020000}"/>
    <cellStyle name="20% - Accent5 4" xfId="1209" xr:uid="{00000000-0005-0000-0000-000024020000}"/>
    <cellStyle name="20% - Accent5 4 2" xfId="6607" xr:uid="{00000000-0005-0000-0000-000025020000}"/>
    <cellStyle name="20% - Accent5 4 2 2" xfId="9270" xr:uid="{00000000-0005-0000-0000-000026020000}"/>
    <cellStyle name="20% - Accent5 4 2 2 2" xfId="14840" xr:uid="{00000000-0005-0000-0000-000027020000}"/>
    <cellStyle name="20% - Accent5 4 2 2 2 2" xfId="25938" xr:uid="{00000000-0005-0000-0000-000028020000}"/>
    <cellStyle name="20% - Accent5 4 2 2 3" xfId="20412" xr:uid="{00000000-0005-0000-0000-000029020000}"/>
    <cellStyle name="20% - Accent5 4 2 3" xfId="12307" xr:uid="{00000000-0005-0000-0000-00002A020000}"/>
    <cellStyle name="20% - Accent5 4 2 3 2" xfId="23406" xr:uid="{00000000-0005-0000-0000-00002B020000}"/>
    <cellStyle name="20% - Accent5 4 2 4" xfId="17881" xr:uid="{00000000-0005-0000-0000-00002C020000}"/>
    <cellStyle name="20% - Accent5 4 3" xfId="7078" xr:uid="{00000000-0005-0000-0000-00002D020000}"/>
    <cellStyle name="20% - Accent5 4 3 2" xfId="9731" xr:uid="{00000000-0005-0000-0000-00002E020000}"/>
    <cellStyle name="20% - Accent5 4 3 2 2" xfId="15301" xr:uid="{00000000-0005-0000-0000-00002F020000}"/>
    <cellStyle name="20% - Accent5 4 3 2 2 2" xfId="26399" xr:uid="{00000000-0005-0000-0000-000030020000}"/>
    <cellStyle name="20% - Accent5 4 3 2 3" xfId="20873" xr:uid="{00000000-0005-0000-0000-000031020000}"/>
    <cellStyle name="20% - Accent5 4 3 3" xfId="12768" xr:uid="{00000000-0005-0000-0000-000032020000}"/>
    <cellStyle name="20% - Accent5 4 3 3 2" xfId="23867" xr:uid="{00000000-0005-0000-0000-000033020000}"/>
    <cellStyle name="20% - Accent5 4 3 4" xfId="18342" xr:uid="{00000000-0005-0000-0000-000034020000}"/>
    <cellStyle name="20% - Accent5 4 4" xfId="7774" xr:uid="{00000000-0005-0000-0000-000035020000}"/>
    <cellStyle name="20% - Accent5 4 4 2" xfId="13378" xr:uid="{00000000-0005-0000-0000-000036020000}"/>
    <cellStyle name="20% - Accent5 4 4 2 2" xfId="24477" xr:uid="{00000000-0005-0000-0000-000037020000}"/>
    <cellStyle name="20% - Accent5 4 4 3" xfId="18952" xr:uid="{00000000-0005-0000-0000-000038020000}"/>
    <cellStyle name="20% - Accent5 4 5" xfId="10281" xr:uid="{00000000-0005-0000-0000-000039020000}"/>
    <cellStyle name="20% - Accent5 4 5 2" xfId="15827" xr:uid="{00000000-0005-0000-0000-00003A020000}"/>
    <cellStyle name="20% - Accent5 4 5 2 2" xfId="26925" xr:uid="{00000000-0005-0000-0000-00003B020000}"/>
    <cellStyle name="20% - Accent5 4 5 3" xfId="21399" xr:uid="{00000000-0005-0000-0000-00003C020000}"/>
    <cellStyle name="20% - Accent5 4 6" xfId="10891" xr:uid="{00000000-0005-0000-0000-00003D020000}"/>
    <cellStyle name="20% - Accent5 4 6 2" xfId="22005" xr:uid="{00000000-0005-0000-0000-00003E020000}"/>
    <cellStyle name="20% - Accent5 4 7" xfId="16485" xr:uid="{00000000-0005-0000-0000-00003F020000}"/>
    <cellStyle name="20% - Accent5 4 8" xfId="27356" xr:uid="{00000000-0005-0000-0000-000040020000}"/>
    <cellStyle name="20% - Accent5 5" xfId="5827" xr:uid="{00000000-0005-0000-0000-000041020000}"/>
    <cellStyle name="20% - Accent5 5 2" xfId="6376" xr:uid="{00000000-0005-0000-0000-000042020000}"/>
    <cellStyle name="20% - Accent5 5 2 2" xfId="9039" xr:uid="{00000000-0005-0000-0000-000043020000}"/>
    <cellStyle name="20% - Accent5 5 2 2 2" xfId="14609" xr:uid="{00000000-0005-0000-0000-000044020000}"/>
    <cellStyle name="20% - Accent5 5 2 2 2 2" xfId="25707" xr:uid="{00000000-0005-0000-0000-000045020000}"/>
    <cellStyle name="20% - Accent5 5 2 2 3" xfId="20181" xr:uid="{00000000-0005-0000-0000-000046020000}"/>
    <cellStyle name="20% - Accent5 5 2 3" xfId="12076" xr:uid="{00000000-0005-0000-0000-000047020000}"/>
    <cellStyle name="20% - Accent5 5 2 3 2" xfId="23175" xr:uid="{00000000-0005-0000-0000-000048020000}"/>
    <cellStyle name="20% - Accent5 5 2 4" xfId="17650" xr:uid="{00000000-0005-0000-0000-000049020000}"/>
    <cellStyle name="20% - Accent5 5 3" xfId="8684" xr:uid="{00000000-0005-0000-0000-00004A020000}"/>
    <cellStyle name="20% - Accent5 5 3 2" xfId="14254" xr:uid="{00000000-0005-0000-0000-00004B020000}"/>
    <cellStyle name="20% - Accent5 5 3 2 2" xfId="25352" xr:uid="{00000000-0005-0000-0000-00004C020000}"/>
    <cellStyle name="20% - Accent5 5 3 3" xfId="19826" xr:uid="{00000000-0005-0000-0000-00004D020000}"/>
    <cellStyle name="20% - Accent5 5 4" xfId="11717" xr:uid="{00000000-0005-0000-0000-00004E020000}"/>
    <cellStyle name="20% - Accent5 5 4 2" xfId="22818" xr:uid="{00000000-0005-0000-0000-00004F020000}"/>
    <cellStyle name="20% - Accent5 5 5" xfId="17293" xr:uid="{00000000-0005-0000-0000-000050020000}"/>
    <cellStyle name="20% - Accent5 6" xfId="6159" xr:uid="{00000000-0005-0000-0000-000051020000}"/>
    <cellStyle name="20% - Accent5 6 2" xfId="8824" xr:uid="{00000000-0005-0000-0000-000052020000}"/>
    <cellStyle name="20% - Accent5 6 2 2" xfId="14394" xr:uid="{00000000-0005-0000-0000-000053020000}"/>
    <cellStyle name="20% - Accent5 6 2 2 2" xfId="25492" xr:uid="{00000000-0005-0000-0000-000054020000}"/>
    <cellStyle name="20% - Accent5 6 2 3" xfId="19966" xr:uid="{00000000-0005-0000-0000-000055020000}"/>
    <cellStyle name="20% - Accent5 6 3" xfId="11861" xr:uid="{00000000-0005-0000-0000-000056020000}"/>
    <cellStyle name="20% - Accent5 6 3 2" xfId="22960" xr:uid="{00000000-0005-0000-0000-000057020000}"/>
    <cellStyle name="20% - Accent5 6 4" xfId="17435" xr:uid="{00000000-0005-0000-0000-000058020000}"/>
    <cellStyle name="20% - Accent5 7" xfId="6939" xr:uid="{00000000-0005-0000-0000-000059020000}"/>
    <cellStyle name="20% - Accent5 7 2" xfId="9602" xr:uid="{00000000-0005-0000-0000-00005A020000}"/>
    <cellStyle name="20% - Accent5 7 2 2" xfId="15172" xr:uid="{00000000-0005-0000-0000-00005B020000}"/>
    <cellStyle name="20% - Accent5 7 2 2 2" xfId="26270" xr:uid="{00000000-0005-0000-0000-00005C020000}"/>
    <cellStyle name="20% - Accent5 7 2 3" xfId="20744" xr:uid="{00000000-0005-0000-0000-00005D020000}"/>
    <cellStyle name="20% - Accent5 7 3" xfId="12639" xr:uid="{00000000-0005-0000-0000-00005E020000}"/>
    <cellStyle name="20% - Accent5 7 3 2" xfId="23738" xr:uid="{00000000-0005-0000-0000-00005F020000}"/>
    <cellStyle name="20% - Accent5 7 4" xfId="18213" xr:uid="{00000000-0005-0000-0000-000060020000}"/>
    <cellStyle name="20% - Accent5 8" xfId="7396" xr:uid="{00000000-0005-0000-0000-000061020000}"/>
    <cellStyle name="20% - Accent5 8 2" xfId="13083" xr:uid="{00000000-0005-0000-0000-000062020000}"/>
    <cellStyle name="20% - Accent5 8 2 2" xfId="24182" xr:uid="{00000000-0005-0000-0000-000063020000}"/>
    <cellStyle name="20% - Accent5 8 3" xfId="18657" xr:uid="{00000000-0005-0000-0000-000064020000}"/>
    <cellStyle name="20% - Accent5 9" xfId="10155" xr:uid="{00000000-0005-0000-0000-000065020000}"/>
    <cellStyle name="20% - Accent5 9 2" xfId="15706" xr:uid="{00000000-0005-0000-0000-000066020000}"/>
    <cellStyle name="20% - Accent5 9 2 2" xfId="26804" xr:uid="{00000000-0005-0000-0000-000067020000}"/>
    <cellStyle name="20% - Accent5 9 3" xfId="21278" xr:uid="{00000000-0005-0000-0000-000068020000}"/>
    <cellStyle name="20% - Accent6" xfId="852" builtinId="50" customBuiltin="1"/>
    <cellStyle name="20% - Accent6 10" xfId="10583" xr:uid="{00000000-0005-0000-0000-00006A020000}"/>
    <cellStyle name="20% - Accent6 10 2" xfId="21702" xr:uid="{00000000-0005-0000-0000-00006B020000}"/>
    <cellStyle name="20% - Accent6 11" xfId="16169" xr:uid="{00000000-0005-0000-0000-00006C020000}"/>
    <cellStyle name="20% - Accent6 12" xfId="16184" xr:uid="{00000000-0005-0000-0000-00006D020000}"/>
    <cellStyle name="20% - Accent6 13" xfId="27228" xr:uid="{00000000-0005-0000-0000-00006E020000}"/>
    <cellStyle name="20% - Accent6 2" xfId="12" xr:uid="{00000000-0005-0000-0000-00006F020000}"/>
    <cellStyle name="20% - Accent6 3" xfId="1054" xr:uid="{00000000-0005-0000-0000-000070020000}"/>
    <cellStyle name="20% - Accent6 3 2" xfId="5160" xr:uid="{00000000-0005-0000-0000-000071020000}"/>
    <cellStyle name="20% - Accent6 3 2 2" xfId="6731" xr:uid="{00000000-0005-0000-0000-000072020000}"/>
    <cellStyle name="20% - Accent6 3 2 2 2" xfId="9394" xr:uid="{00000000-0005-0000-0000-000073020000}"/>
    <cellStyle name="20% - Accent6 3 2 2 2 2" xfId="14964" xr:uid="{00000000-0005-0000-0000-000074020000}"/>
    <cellStyle name="20% - Accent6 3 2 2 2 2 2" xfId="26062" xr:uid="{00000000-0005-0000-0000-000075020000}"/>
    <cellStyle name="20% - Accent6 3 2 2 2 3" xfId="20536" xr:uid="{00000000-0005-0000-0000-000076020000}"/>
    <cellStyle name="20% - Accent6 3 2 2 3" xfId="12431" xr:uid="{00000000-0005-0000-0000-000077020000}"/>
    <cellStyle name="20% - Accent6 3 2 2 3 2" xfId="23530" xr:uid="{00000000-0005-0000-0000-000078020000}"/>
    <cellStyle name="20% - Accent6 3 2 2 4" xfId="18005" xr:uid="{00000000-0005-0000-0000-000079020000}"/>
    <cellStyle name="20% - Accent6 3 2 3" xfId="8395" xr:uid="{00000000-0005-0000-0000-00007A020000}"/>
    <cellStyle name="20% - Accent6 3 2 3 2" xfId="13965" xr:uid="{00000000-0005-0000-0000-00007B020000}"/>
    <cellStyle name="20% - Accent6 3 2 3 2 2" xfId="25063" xr:uid="{00000000-0005-0000-0000-00007C020000}"/>
    <cellStyle name="20% - Accent6 3 2 3 3" xfId="19537" xr:uid="{00000000-0005-0000-0000-00007D020000}"/>
    <cellStyle name="20% - Accent6 3 2 4" xfId="11426" xr:uid="{00000000-0005-0000-0000-00007E020000}"/>
    <cellStyle name="20% - Accent6 3 2 4 2" xfId="22529" xr:uid="{00000000-0005-0000-0000-00007F020000}"/>
    <cellStyle name="20% - Accent6 3 2 5" xfId="17003" xr:uid="{00000000-0005-0000-0000-000080020000}"/>
    <cellStyle name="20% - Accent6 3 3" xfId="6330" xr:uid="{00000000-0005-0000-0000-000081020000}"/>
    <cellStyle name="20% - Accent6 3 3 2" xfId="8995" xr:uid="{00000000-0005-0000-0000-000082020000}"/>
    <cellStyle name="20% - Accent6 3 3 2 2" xfId="14565" xr:uid="{00000000-0005-0000-0000-000083020000}"/>
    <cellStyle name="20% - Accent6 3 3 2 2 2" xfId="25663" xr:uid="{00000000-0005-0000-0000-000084020000}"/>
    <cellStyle name="20% - Accent6 3 3 2 3" xfId="20137" xr:uid="{00000000-0005-0000-0000-000085020000}"/>
    <cellStyle name="20% - Accent6 3 3 3" xfId="12032" xr:uid="{00000000-0005-0000-0000-000086020000}"/>
    <cellStyle name="20% - Accent6 3 3 3 2" xfId="23131" xr:uid="{00000000-0005-0000-0000-000087020000}"/>
    <cellStyle name="20% - Accent6 3 3 4" xfId="17606" xr:uid="{00000000-0005-0000-0000-000088020000}"/>
    <cellStyle name="20% - Accent6 3 4" xfId="7202" xr:uid="{00000000-0005-0000-0000-000089020000}"/>
    <cellStyle name="20% - Accent6 3 4 2" xfId="9855" xr:uid="{00000000-0005-0000-0000-00008A020000}"/>
    <cellStyle name="20% - Accent6 3 4 2 2" xfId="15425" xr:uid="{00000000-0005-0000-0000-00008B020000}"/>
    <cellStyle name="20% - Accent6 3 4 2 2 2" xfId="26523" xr:uid="{00000000-0005-0000-0000-00008C020000}"/>
    <cellStyle name="20% - Accent6 3 4 2 3" xfId="20997" xr:uid="{00000000-0005-0000-0000-00008D020000}"/>
    <cellStyle name="20% - Accent6 3 4 3" xfId="12892" xr:uid="{00000000-0005-0000-0000-00008E020000}"/>
    <cellStyle name="20% - Accent6 3 4 3 2" xfId="23991" xr:uid="{00000000-0005-0000-0000-00008F020000}"/>
    <cellStyle name="20% - Accent6 3 4 4" xfId="18466" xr:uid="{00000000-0005-0000-0000-000090020000}"/>
    <cellStyle name="20% - Accent6 3 5" xfId="7890" xr:uid="{00000000-0005-0000-0000-000091020000}"/>
    <cellStyle name="20% - Accent6 3 5 2" xfId="13493" xr:uid="{00000000-0005-0000-0000-000092020000}"/>
    <cellStyle name="20% - Accent6 3 5 2 2" xfId="24592" xr:uid="{00000000-0005-0000-0000-000093020000}"/>
    <cellStyle name="20% - Accent6 3 5 3" xfId="19067" xr:uid="{00000000-0005-0000-0000-000094020000}"/>
    <cellStyle name="20% - Accent6 3 6" xfId="10405" xr:uid="{00000000-0005-0000-0000-000095020000}"/>
    <cellStyle name="20% - Accent6 3 6 2" xfId="15951" xr:uid="{00000000-0005-0000-0000-000096020000}"/>
    <cellStyle name="20% - Accent6 3 6 2 2" xfId="27049" xr:uid="{00000000-0005-0000-0000-000097020000}"/>
    <cellStyle name="20% - Accent6 3 6 3" xfId="21523" xr:uid="{00000000-0005-0000-0000-000098020000}"/>
    <cellStyle name="20% - Accent6 3 7" xfId="10848" xr:uid="{00000000-0005-0000-0000-000099020000}"/>
    <cellStyle name="20% - Accent6 3 7 2" xfId="21963" xr:uid="{00000000-0005-0000-0000-00009A020000}"/>
    <cellStyle name="20% - Accent6 3 8" xfId="16443" xr:uid="{00000000-0005-0000-0000-00009B020000}"/>
    <cellStyle name="20% - Accent6 3 9" xfId="27480" xr:uid="{00000000-0005-0000-0000-00009C020000}"/>
    <cellStyle name="20% - Accent6 4" xfId="1210" xr:uid="{00000000-0005-0000-0000-00009D020000}"/>
    <cellStyle name="20% - Accent6 4 2" xfId="6609" xr:uid="{00000000-0005-0000-0000-00009E020000}"/>
    <cellStyle name="20% - Accent6 4 2 2" xfId="9272" xr:uid="{00000000-0005-0000-0000-00009F020000}"/>
    <cellStyle name="20% - Accent6 4 2 2 2" xfId="14842" xr:uid="{00000000-0005-0000-0000-0000A0020000}"/>
    <cellStyle name="20% - Accent6 4 2 2 2 2" xfId="25940" xr:uid="{00000000-0005-0000-0000-0000A1020000}"/>
    <cellStyle name="20% - Accent6 4 2 2 3" xfId="20414" xr:uid="{00000000-0005-0000-0000-0000A2020000}"/>
    <cellStyle name="20% - Accent6 4 2 3" xfId="12309" xr:uid="{00000000-0005-0000-0000-0000A3020000}"/>
    <cellStyle name="20% - Accent6 4 2 3 2" xfId="23408" xr:uid="{00000000-0005-0000-0000-0000A4020000}"/>
    <cellStyle name="20% - Accent6 4 2 4" xfId="17883" xr:uid="{00000000-0005-0000-0000-0000A5020000}"/>
    <cellStyle name="20% - Accent6 4 3" xfId="7080" xr:uid="{00000000-0005-0000-0000-0000A6020000}"/>
    <cellStyle name="20% - Accent6 4 3 2" xfId="9733" xr:uid="{00000000-0005-0000-0000-0000A7020000}"/>
    <cellStyle name="20% - Accent6 4 3 2 2" xfId="15303" xr:uid="{00000000-0005-0000-0000-0000A8020000}"/>
    <cellStyle name="20% - Accent6 4 3 2 2 2" xfId="26401" xr:uid="{00000000-0005-0000-0000-0000A9020000}"/>
    <cellStyle name="20% - Accent6 4 3 2 3" xfId="20875" xr:uid="{00000000-0005-0000-0000-0000AA020000}"/>
    <cellStyle name="20% - Accent6 4 3 3" xfId="12770" xr:uid="{00000000-0005-0000-0000-0000AB020000}"/>
    <cellStyle name="20% - Accent6 4 3 3 2" xfId="23869" xr:uid="{00000000-0005-0000-0000-0000AC020000}"/>
    <cellStyle name="20% - Accent6 4 3 4" xfId="18344" xr:uid="{00000000-0005-0000-0000-0000AD020000}"/>
    <cellStyle name="20% - Accent6 4 4" xfId="7776" xr:uid="{00000000-0005-0000-0000-0000AE020000}"/>
    <cellStyle name="20% - Accent6 4 4 2" xfId="13380" xr:uid="{00000000-0005-0000-0000-0000AF020000}"/>
    <cellStyle name="20% - Accent6 4 4 2 2" xfId="24479" xr:uid="{00000000-0005-0000-0000-0000B0020000}"/>
    <cellStyle name="20% - Accent6 4 4 3" xfId="18954" xr:uid="{00000000-0005-0000-0000-0000B1020000}"/>
    <cellStyle name="20% - Accent6 4 5" xfId="10283" xr:uid="{00000000-0005-0000-0000-0000B2020000}"/>
    <cellStyle name="20% - Accent6 4 5 2" xfId="15829" xr:uid="{00000000-0005-0000-0000-0000B3020000}"/>
    <cellStyle name="20% - Accent6 4 5 2 2" xfId="26927" xr:uid="{00000000-0005-0000-0000-0000B4020000}"/>
    <cellStyle name="20% - Accent6 4 5 3" xfId="21401" xr:uid="{00000000-0005-0000-0000-0000B5020000}"/>
    <cellStyle name="20% - Accent6 4 6" xfId="10892" xr:uid="{00000000-0005-0000-0000-0000B6020000}"/>
    <cellStyle name="20% - Accent6 4 6 2" xfId="22006" xr:uid="{00000000-0005-0000-0000-0000B7020000}"/>
    <cellStyle name="20% - Accent6 4 7" xfId="16486" xr:uid="{00000000-0005-0000-0000-0000B8020000}"/>
    <cellStyle name="20% - Accent6 4 8" xfId="27358" xr:uid="{00000000-0005-0000-0000-0000B9020000}"/>
    <cellStyle name="20% - Accent6 5" xfId="5829" xr:uid="{00000000-0005-0000-0000-0000BA020000}"/>
    <cellStyle name="20% - Accent6 5 2" xfId="6378" xr:uid="{00000000-0005-0000-0000-0000BB020000}"/>
    <cellStyle name="20% - Accent6 5 2 2" xfId="9041" xr:uid="{00000000-0005-0000-0000-0000BC020000}"/>
    <cellStyle name="20% - Accent6 5 2 2 2" xfId="14611" xr:uid="{00000000-0005-0000-0000-0000BD020000}"/>
    <cellStyle name="20% - Accent6 5 2 2 2 2" xfId="25709" xr:uid="{00000000-0005-0000-0000-0000BE020000}"/>
    <cellStyle name="20% - Accent6 5 2 2 3" xfId="20183" xr:uid="{00000000-0005-0000-0000-0000BF020000}"/>
    <cellStyle name="20% - Accent6 5 2 3" xfId="12078" xr:uid="{00000000-0005-0000-0000-0000C0020000}"/>
    <cellStyle name="20% - Accent6 5 2 3 2" xfId="23177" xr:uid="{00000000-0005-0000-0000-0000C1020000}"/>
    <cellStyle name="20% - Accent6 5 2 4" xfId="17652" xr:uid="{00000000-0005-0000-0000-0000C2020000}"/>
    <cellStyle name="20% - Accent6 5 3" xfId="8686" xr:uid="{00000000-0005-0000-0000-0000C3020000}"/>
    <cellStyle name="20% - Accent6 5 3 2" xfId="14256" xr:uid="{00000000-0005-0000-0000-0000C4020000}"/>
    <cellStyle name="20% - Accent6 5 3 2 2" xfId="25354" xr:uid="{00000000-0005-0000-0000-0000C5020000}"/>
    <cellStyle name="20% - Accent6 5 3 3" xfId="19828" xr:uid="{00000000-0005-0000-0000-0000C6020000}"/>
    <cellStyle name="20% - Accent6 5 4" xfId="11719" xr:uid="{00000000-0005-0000-0000-0000C7020000}"/>
    <cellStyle name="20% - Accent6 5 4 2" xfId="22820" xr:uid="{00000000-0005-0000-0000-0000C8020000}"/>
    <cellStyle name="20% - Accent6 5 5" xfId="17295" xr:uid="{00000000-0005-0000-0000-0000C9020000}"/>
    <cellStyle name="20% - Accent6 6" xfId="6161" xr:uid="{00000000-0005-0000-0000-0000CA020000}"/>
    <cellStyle name="20% - Accent6 6 2" xfId="8826" xr:uid="{00000000-0005-0000-0000-0000CB020000}"/>
    <cellStyle name="20% - Accent6 6 2 2" xfId="14396" xr:uid="{00000000-0005-0000-0000-0000CC020000}"/>
    <cellStyle name="20% - Accent6 6 2 2 2" xfId="25494" xr:uid="{00000000-0005-0000-0000-0000CD020000}"/>
    <cellStyle name="20% - Accent6 6 2 3" xfId="19968" xr:uid="{00000000-0005-0000-0000-0000CE020000}"/>
    <cellStyle name="20% - Accent6 6 3" xfId="11863" xr:uid="{00000000-0005-0000-0000-0000CF020000}"/>
    <cellStyle name="20% - Accent6 6 3 2" xfId="22962" xr:uid="{00000000-0005-0000-0000-0000D0020000}"/>
    <cellStyle name="20% - Accent6 6 4" xfId="17437" xr:uid="{00000000-0005-0000-0000-0000D1020000}"/>
    <cellStyle name="20% - Accent6 7" xfId="6940" xr:uid="{00000000-0005-0000-0000-0000D2020000}"/>
    <cellStyle name="20% - Accent6 7 2" xfId="9603" xr:uid="{00000000-0005-0000-0000-0000D3020000}"/>
    <cellStyle name="20% - Accent6 7 2 2" xfId="15173" xr:uid="{00000000-0005-0000-0000-0000D4020000}"/>
    <cellStyle name="20% - Accent6 7 2 2 2" xfId="26271" xr:uid="{00000000-0005-0000-0000-0000D5020000}"/>
    <cellStyle name="20% - Accent6 7 2 3" xfId="20745" xr:uid="{00000000-0005-0000-0000-0000D6020000}"/>
    <cellStyle name="20% - Accent6 7 3" xfId="12640" xr:uid="{00000000-0005-0000-0000-0000D7020000}"/>
    <cellStyle name="20% - Accent6 7 3 2" xfId="23739" xr:uid="{00000000-0005-0000-0000-0000D8020000}"/>
    <cellStyle name="20% - Accent6 7 4" xfId="18214" xr:uid="{00000000-0005-0000-0000-0000D9020000}"/>
    <cellStyle name="20% - Accent6 8" xfId="7399" xr:uid="{00000000-0005-0000-0000-0000DA020000}"/>
    <cellStyle name="20% - Accent6 8 2" xfId="13086" xr:uid="{00000000-0005-0000-0000-0000DB020000}"/>
    <cellStyle name="20% - Accent6 8 2 2" xfId="24185" xr:uid="{00000000-0005-0000-0000-0000DC020000}"/>
    <cellStyle name="20% - Accent6 8 3" xfId="18660" xr:uid="{00000000-0005-0000-0000-0000DD020000}"/>
    <cellStyle name="20% - Accent6 9" xfId="10158" xr:uid="{00000000-0005-0000-0000-0000DE020000}"/>
    <cellStyle name="20% - Accent6 9 2" xfId="15708" xr:uid="{00000000-0005-0000-0000-0000DF020000}"/>
    <cellStyle name="20% - Accent6 9 2 2" xfId="26806" xr:uid="{00000000-0005-0000-0000-0000E0020000}"/>
    <cellStyle name="20% - Accent6 9 3" xfId="21280" xr:uid="{00000000-0005-0000-0000-0000E1020000}"/>
    <cellStyle name="20% - Énfasis1" xfId="13" xr:uid="{00000000-0005-0000-0000-0000E2020000}"/>
    <cellStyle name="20% - Énfasis1 10" xfId="1211" xr:uid="{00000000-0005-0000-0000-0000E3020000}"/>
    <cellStyle name="20% - Énfasis1 11" xfId="1212" xr:uid="{00000000-0005-0000-0000-0000E4020000}"/>
    <cellStyle name="20% - Énfasis1 12" xfId="1213" xr:uid="{00000000-0005-0000-0000-0000E5020000}"/>
    <cellStyle name="20% - Énfasis1 12 2" xfId="1214" xr:uid="{00000000-0005-0000-0000-0000E6020000}"/>
    <cellStyle name="20% - Énfasis1 13" xfId="1215" xr:uid="{00000000-0005-0000-0000-0000E7020000}"/>
    <cellStyle name="20% - Énfasis1 13 2" xfId="1216" xr:uid="{00000000-0005-0000-0000-0000E8020000}"/>
    <cellStyle name="20% - Énfasis1 14" xfId="1217" xr:uid="{00000000-0005-0000-0000-0000E9020000}"/>
    <cellStyle name="20% - Énfasis1 14 2" xfId="1218" xr:uid="{00000000-0005-0000-0000-0000EA020000}"/>
    <cellStyle name="20% - Énfasis1 15" xfId="1219" xr:uid="{00000000-0005-0000-0000-0000EB020000}"/>
    <cellStyle name="20% - Énfasis1 15 2" xfId="1220" xr:uid="{00000000-0005-0000-0000-0000EC020000}"/>
    <cellStyle name="20% - Énfasis1 16" xfId="1221" xr:uid="{00000000-0005-0000-0000-0000ED020000}"/>
    <cellStyle name="20% - Énfasis1 16 2" xfId="1222" xr:uid="{00000000-0005-0000-0000-0000EE020000}"/>
    <cellStyle name="20% - Énfasis1 17" xfId="1223" xr:uid="{00000000-0005-0000-0000-0000EF020000}"/>
    <cellStyle name="20% - Énfasis1 17 2" xfId="1224" xr:uid="{00000000-0005-0000-0000-0000F0020000}"/>
    <cellStyle name="20% - Énfasis1 18" xfId="1225" xr:uid="{00000000-0005-0000-0000-0000F1020000}"/>
    <cellStyle name="20% - Énfasis1 18 2" xfId="1226" xr:uid="{00000000-0005-0000-0000-0000F2020000}"/>
    <cellStyle name="20% - Énfasis1 19" xfId="1227" xr:uid="{00000000-0005-0000-0000-0000F3020000}"/>
    <cellStyle name="20% - Énfasis1 19 2" xfId="1228" xr:uid="{00000000-0005-0000-0000-0000F4020000}"/>
    <cellStyle name="20% - Énfasis1 2" xfId="1229" xr:uid="{00000000-0005-0000-0000-0000F5020000}"/>
    <cellStyle name="20% - Énfasis1 2 10" xfId="1230" xr:uid="{00000000-0005-0000-0000-0000F6020000}"/>
    <cellStyle name="20% - Énfasis1 2 10 2" xfId="1231" xr:uid="{00000000-0005-0000-0000-0000F7020000}"/>
    <cellStyle name="20% - Énfasis1 2 11" xfId="1232" xr:uid="{00000000-0005-0000-0000-0000F8020000}"/>
    <cellStyle name="20% - Énfasis1 2 11 2" xfId="1233" xr:uid="{00000000-0005-0000-0000-0000F9020000}"/>
    <cellStyle name="20% - Énfasis1 2 12" xfId="1234" xr:uid="{00000000-0005-0000-0000-0000FA020000}"/>
    <cellStyle name="20% - Énfasis1 2 12 2" xfId="1235" xr:uid="{00000000-0005-0000-0000-0000FB020000}"/>
    <cellStyle name="20% - Énfasis1 2 13" xfId="1236" xr:uid="{00000000-0005-0000-0000-0000FC020000}"/>
    <cellStyle name="20% - Énfasis1 2 13 2" xfId="1237" xr:uid="{00000000-0005-0000-0000-0000FD020000}"/>
    <cellStyle name="20% - Énfasis1 2 14" xfId="1238" xr:uid="{00000000-0005-0000-0000-0000FE020000}"/>
    <cellStyle name="20% - Énfasis1 2 15" xfId="1239" xr:uid="{00000000-0005-0000-0000-0000FF020000}"/>
    <cellStyle name="20% - Énfasis1 2 2" xfId="14" xr:uid="{00000000-0005-0000-0000-000000030000}"/>
    <cellStyle name="20% - Énfasis1 2 3" xfId="15" xr:uid="{00000000-0005-0000-0000-000001030000}"/>
    <cellStyle name="20% - Énfasis1 2 4" xfId="16" xr:uid="{00000000-0005-0000-0000-000002030000}"/>
    <cellStyle name="20% - Énfasis1 2 5" xfId="17" xr:uid="{00000000-0005-0000-0000-000003030000}"/>
    <cellStyle name="20% - Énfasis1 2 6" xfId="18" xr:uid="{00000000-0005-0000-0000-000004030000}"/>
    <cellStyle name="20% - Énfasis1 2 7" xfId="1240" xr:uid="{00000000-0005-0000-0000-000005030000}"/>
    <cellStyle name="20% - Énfasis1 2 7 2" xfId="1241" xr:uid="{00000000-0005-0000-0000-000006030000}"/>
    <cellStyle name="20% - Énfasis1 2 8" xfId="1242" xr:uid="{00000000-0005-0000-0000-000007030000}"/>
    <cellStyle name="20% - Énfasis1 2 8 2" xfId="1243" xr:uid="{00000000-0005-0000-0000-000008030000}"/>
    <cellStyle name="20% - Énfasis1 2 9" xfId="1244" xr:uid="{00000000-0005-0000-0000-000009030000}"/>
    <cellStyle name="20% - Énfasis1 2 9 2" xfId="1245" xr:uid="{00000000-0005-0000-0000-00000A030000}"/>
    <cellStyle name="20% - Énfasis1 20" xfId="1246" xr:uid="{00000000-0005-0000-0000-00000B030000}"/>
    <cellStyle name="20% - Énfasis1 20 2" xfId="1247" xr:uid="{00000000-0005-0000-0000-00000C030000}"/>
    <cellStyle name="20% - Énfasis1 21" xfId="1248" xr:uid="{00000000-0005-0000-0000-00000D030000}"/>
    <cellStyle name="20% - Énfasis1 21 2" xfId="1249" xr:uid="{00000000-0005-0000-0000-00000E030000}"/>
    <cellStyle name="20% - Énfasis1 22" xfId="1250" xr:uid="{00000000-0005-0000-0000-00000F030000}"/>
    <cellStyle name="20% - Énfasis1 22 2" xfId="1251" xr:uid="{00000000-0005-0000-0000-000010030000}"/>
    <cellStyle name="20% - Énfasis1 23" xfId="1252" xr:uid="{00000000-0005-0000-0000-000011030000}"/>
    <cellStyle name="20% - Énfasis1 23 2" xfId="1253" xr:uid="{00000000-0005-0000-0000-000012030000}"/>
    <cellStyle name="20% - Énfasis1 24" xfId="1254" xr:uid="{00000000-0005-0000-0000-000013030000}"/>
    <cellStyle name="20% - Énfasis1 24 2" xfId="1255" xr:uid="{00000000-0005-0000-0000-000014030000}"/>
    <cellStyle name="20% - Énfasis1 25" xfId="1256" xr:uid="{00000000-0005-0000-0000-000015030000}"/>
    <cellStyle name="20% - Énfasis1 26" xfId="1257" xr:uid="{00000000-0005-0000-0000-000016030000}"/>
    <cellStyle name="20% - Énfasis1 3" xfId="19" xr:uid="{00000000-0005-0000-0000-000017030000}"/>
    <cellStyle name="20% - Énfasis1 3 2" xfId="1258" xr:uid="{00000000-0005-0000-0000-000018030000}"/>
    <cellStyle name="20% - Énfasis1 3 3" xfId="1259" xr:uid="{00000000-0005-0000-0000-000019030000}"/>
    <cellStyle name="20% - Énfasis1 3 4" xfId="1260" xr:uid="{00000000-0005-0000-0000-00001A030000}"/>
    <cellStyle name="20% - Énfasis1 3 5" xfId="1261" xr:uid="{00000000-0005-0000-0000-00001B030000}"/>
    <cellStyle name="20% - Énfasis1 3_A.68" xfId="1262" xr:uid="{00000000-0005-0000-0000-00001C030000}"/>
    <cellStyle name="20% - Énfasis1 4" xfId="20" xr:uid="{00000000-0005-0000-0000-00001D030000}"/>
    <cellStyle name="20% - Énfasis1 4 10" xfId="1263" xr:uid="{00000000-0005-0000-0000-00001E030000}"/>
    <cellStyle name="20% - Énfasis1 4 11" xfId="1264" xr:uid="{00000000-0005-0000-0000-00001F030000}"/>
    <cellStyle name="20% - Énfasis1 4 12" xfId="1265" xr:uid="{00000000-0005-0000-0000-000020030000}"/>
    <cellStyle name="20% - Énfasis1 4 13" xfId="1266" xr:uid="{00000000-0005-0000-0000-000021030000}"/>
    <cellStyle name="20% - Énfasis1 4 13 2" xfId="1267" xr:uid="{00000000-0005-0000-0000-000022030000}"/>
    <cellStyle name="20% - Énfasis1 4 2" xfId="1268" xr:uid="{00000000-0005-0000-0000-000023030000}"/>
    <cellStyle name="20% - Énfasis1 4 3" xfId="1269" xr:uid="{00000000-0005-0000-0000-000024030000}"/>
    <cellStyle name="20% - Énfasis1 4 4" xfId="1270" xr:uid="{00000000-0005-0000-0000-000025030000}"/>
    <cellStyle name="20% - Énfasis1 4 5" xfId="1271" xr:uid="{00000000-0005-0000-0000-000026030000}"/>
    <cellStyle name="20% - Énfasis1 4 6" xfId="1272" xr:uid="{00000000-0005-0000-0000-000027030000}"/>
    <cellStyle name="20% - Énfasis1 4 7" xfId="1273" xr:uid="{00000000-0005-0000-0000-000028030000}"/>
    <cellStyle name="20% - Énfasis1 4 8" xfId="1274" xr:uid="{00000000-0005-0000-0000-000029030000}"/>
    <cellStyle name="20% - Énfasis1 4 9" xfId="1275" xr:uid="{00000000-0005-0000-0000-00002A030000}"/>
    <cellStyle name="20% - Énfasis1 5" xfId="1276" xr:uid="{00000000-0005-0000-0000-00002B030000}"/>
    <cellStyle name="20% - Énfasis1 5 2" xfId="1277" xr:uid="{00000000-0005-0000-0000-00002C030000}"/>
    <cellStyle name="20% - Énfasis1 5 3" xfId="1278" xr:uid="{00000000-0005-0000-0000-00002D030000}"/>
    <cellStyle name="20% - Énfasis1 5 4" xfId="1279" xr:uid="{00000000-0005-0000-0000-00002E030000}"/>
    <cellStyle name="20% - Énfasis1 5 5" xfId="1280" xr:uid="{00000000-0005-0000-0000-00002F030000}"/>
    <cellStyle name="20% - Énfasis1 5 6" xfId="1281" xr:uid="{00000000-0005-0000-0000-000030030000}"/>
    <cellStyle name="20% - Énfasis1 5 7" xfId="1282" xr:uid="{00000000-0005-0000-0000-000031030000}"/>
    <cellStyle name="20% - Énfasis1 5 8" xfId="1283" xr:uid="{00000000-0005-0000-0000-000032030000}"/>
    <cellStyle name="20% - Énfasis1 5 9" xfId="1284" xr:uid="{00000000-0005-0000-0000-000033030000}"/>
    <cellStyle name="20% - Énfasis1 5 9 2" xfId="1285" xr:uid="{00000000-0005-0000-0000-000034030000}"/>
    <cellStyle name="20% - Énfasis1 6" xfId="1286" xr:uid="{00000000-0005-0000-0000-000035030000}"/>
    <cellStyle name="20% - Énfasis1 6 2" xfId="1287" xr:uid="{00000000-0005-0000-0000-000036030000}"/>
    <cellStyle name="20% - Énfasis1 6 3" xfId="1288" xr:uid="{00000000-0005-0000-0000-000037030000}"/>
    <cellStyle name="20% - Énfasis1 6 4" xfId="1289" xr:uid="{00000000-0005-0000-0000-000038030000}"/>
    <cellStyle name="20% - Énfasis1 6 5" xfId="1290" xr:uid="{00000000-0005-0000-0000-000039030000}"/>
    <cellStyle name="20% - Énfasis1 6 6" xfId="1291" xr:uid="{00000000-0005-0000-0000-00003A030000}"/>
    <cellStyle name="20% - Énfasis1 6 7" xfId="1292" xr:uid="{00000000-0005-0000-0000-00003B030000}"/>
    <cellStyle name="20% - Énfasis1 6 8" xfId="1293" xr:uid="{00000000-0005-0000-0000-00003C030000}"/>
    <cellStyle name="20% - Énfasis1 6 9" xfId="1294" xr:uid="{00000000-0005-0000-0000-00003D030000}"/>
    <cellStyle name="20% - Énfasis1 6 9 2" xfId="1295" xr:uid="{00000000-0005-0000-0000-00003E030000}"/>
    <cellStyle name="20% - Énfasis1 7" xfId="1296" xr:uid="{00000000-0005-0000-0000-00003F030000}"/>
    <cellStyle name="20% - Énfasis1 7 2" xfId="1297" xr:uid="{00000000-0005-0000-0000-000040030000}"/>
    <cellStyle name="20% - Énfasis1 7 3" xfId="1298" xr:uid="{00000000-0005-0000-0000-000041030000}"/>
    <cellStyle name="20% - Énfasis1 7 4" xfId="1299" xr:uid="{00000000-0005-0000-0000-000042030000}"/>
    <cellStyle name="20% - Énfasis1 7 5" xfId="1300" xr:uid="{00000000-0005-0000-0000-000043030000}"/>
    <cellStyle name="20% - Énfasis1 7 6" xfId="1301" xr:uid="{00000000-0005-0000-0000-000044030000}"/>
    <cellStyle name="20% - Énfasis1 7 7" xfId="1302" xr:uid="{00000000-0005-0000-0000-000045030000}"/>
    <cellStyle name="20% - Énfasis1 7 8" xfId="1303" xr:uid="{00000000-0005-0000-0000-000046030000}"/>
    <cellStyle name="20% - Énfasis1 7 9" xfId="1304" xr:uid="{00000000-0005-0000-0000-000047030000}"/>
    <cellStyle name="20% - Énfasis1 7 9 2" xfId="1305" xr:uid="{00000000-0005-0000-0000-000048030000}"/>
    <cellStyle name="20% - Énfasis1 8" xfId="1306" xr:uid="{00000000-0005-0000-0000-000049030000}"/>
    <cellStyle name="20% - Énfasis1 9" xfId="1307" xr:uid="{00000000-0005-0000-0000-00004A030000}"/>
    <cellStyle name="20% - Énfasis1_A.68" xfId="1308" xr:uid="{00000000-0005-0000-0000-00004B030000}"/>
    <cellStyle name="20% - Énfasis2" xfId="21" xr:uid="{00000000-0005-0000-0000-00004C030000}"/>
    <cellStyle name="20% - Énfasis2 10" xfId="1309" xr:uid="{00000000-0005-0000-0000-00004D030000}"/>
    <cellStyle name="20% - Énfasis2 11" xfId="1310" xr:uid="{00000000-0005-0000-0000-00004E030000}"/>
    <cellStyle name="20% - Énfasis2 12" xfId="1311" xr:uid="{00000000-0005-0000-0000-00004F030000}"/>
    <cellStyle name="20% - Énfasis2 12 2" xfId="1312" xr:uid="{00000000-0005-0000-0000-000050030000}"/>
    <cellStyle name="20% - Énfasis2 13" xfId="1313" xr:uid="{00000000-0005-0000-0000-000051030000}"/>
    <cellStyle name="20% - Énfasis2 13 2" xfId="1314" xr:uid="{00000000-0005-0000-0000-000052030000}"/>
    <cellStyle name="20% - Énfasis2 14" xfId="1315" xr:uid="{00000000-0005-0000-0000-000053030000}"/>
    <cellStyle name="20% - Énfasis2 14 2" xfId="1316" xr:uid="{00000000-0005-0000-0000-000054030000}"/>
    <cellStyle name="20% - Énfasis2 15" xfId="1317" xr:uid="{00000000-0005-0000-0000-000055030000}"/>
    <cellStyle name="20% - Énfasis2 15 2" xfId="1318" xr:uid="{00000000-0005-0000-0000-000056030000}"/>
    <cellStyle name="20% - Énfasis2 16" xfId="1319" xr:uid="{00000000-0005-0000-0000-000057030000}"/>
    <cellStyle name="20% - Énfasis2 16 2" xfId="1320" xr:uid="{00000000-0005-0000-0000-000058030000}"/>
    <cellStyle name="20% - Énfasis2 17" xfId="1321" xr:uid="{00000000-0005-0000-0000-000059030000}"/>
    <cellStyle name="20% - Énfasis2 17 2" xfId="1322" xr:uid="{00000000-0005-0000-0000-00005A030000}"/>
    <cellStyle name="20% - Énfasis2 18" xfId="1323" xr:uid="{00000000-0005-0000-0000-00005B030000}"/>
    <cellStyle name="20% - Énfasis2 18 2" xfId="1324" xr:uid="{00000000-0005-0000-0000-00005C030000}"/>
    <cellStyle name="20% - Énfasis2 19" xfId="1325" xr:uid="{00000000-0005-0000-0000-00005D030000}"/>
    <cellStyle name="20% - Énfasis2 19 2" xfId="1326" xr:uid="{00000000-0005-0000-0000-00005E030000}"/>
    <cellStyle name="20% - Énfasis2 2" xfId="1327" xr:uid="{00000000-0005-0000-0000-00005F030000}"/>
    <cellStyle name="20% - Énfasis2 2 10" xfId="1328" xr:uid="{00000000-0005-0000-0000-000060030000}"/>
    <cellStyle name="20% - Énfasis2 2 10 2" xfId="1329" xr:uid="{00000000-0005-0000-0000-000061030000}"/>
    <cellStyle name="20% - Énfasis2 2 11" xfId="1330" xr:uid="{00000000-0005-0000-0000-000062030000}"/>
    <cellStyle name="20% - Énfasis2 2 11 2" xfId="1331" xr:uid="{00000000-0005-0000-0000-000063030000}"/>
    <cellStyle name="20% - Énfasis2 2 12" xfId="1332" xr:uid="{00000000-0005-0000-0000-000064030000}"/>
    <cellStyle name="20% - Énfasis2 2 12 2" xfId="1333" xr:uid="{00000000-0005-0000-0000-000065030000}"/>
    <cellStyle name="20% - Énfasis2 2 13" xfId="1334" xr:uid="{00000000-0005-0000-0000-000066030000}"/>
    <cellStyle name="20% - Énfasis2 2 13 2" xfId="1335" xr:uid="{00000000-0005-0000-0000-000067030000}"/>
    <cellStyle name="20% - Énfasis2 2 14" xfId="1336" xr:uid="{00000000-0005-0000-0000-000068030000}"/>
    <cellStyle name="20% - Énfasis2 2 15" xfId="1337" xr:uid="{00000000-0005-0000-0000-000069030000}"/>
    <cellStyle name="20% - Énfasis2 2 2" xfId="22" xr:uid="{00000000-0005-0000-0000-00006A030000}"/>
    <cellStyle name="20% - Énfasis2 2 3" xfId="23" xr:uid="{00000000-0005-0000-0000-00006B030000}"/>
    <cellStyle name="20% - Énfasis2 2 4" xfId="24" xr:uid="{00000000-0005-0000-0000-00006C030000}"/>
    <cellStyle name="20% - Énfasis2 2 5" xfId="25" xr:uid="{00000000-0005-0000-0000-00006D030000}"/>
    <cellStyle name="20% - Énfasis2 2 6" xfId="26" xr:uid="{00000000-0005-0000-0000-00006E030000}"/>
    <cellStyle name="20% - Énfasis2 2 7" xfId="1338" xr:uid="{00000000-0005-0000-0000-00006F030000}"/>
    <cellStyle name="20% - Énfasis2 2 7 2" xfId="1339" xr:uid="{00000000-0005-0000-0000-000070030000}"/>
    <cellStyle name="20% - Énfasis2 2 8" xfId="1340" xr:uid="{00000000-0005-0000-0000-000071030000}"/>
    <cellStyle name="20% - Énfasis2 2 8 2" xfId="1341" xr:uid="{00000000-0005-0000-0000-000072030000}"/>
    <cellStyle name="20% - Énfasis2 2 9" xfId="1342" xr:uid="{00000000-0005-0000-0000-000073030000}"/>
    <cellStyle name="20% - Énfasis2 2 9 2" xfId="1343" xr:uid="{00000000-0005-0000-0000-000074030000}"/>
    <cellStyle name="20% - Énfasis2 20" xfId="1344" xr:uid="{00000000-0005-0000-0000-000075030000}"/>
    <cellStyle name="20% - Énfasis2 20 2" xfId="1345" xr:uid="{00000000-0005-0000-0000-000076030000}"/>
    <cellStyle name="20% - Énfasis2 21" xfId="1346" xr:uid="{00000000-0005-0000-0000-000077030000}"/>
    <cellStyle name="20% - Énfasis2 21 2" xfId="1347" xr:uid="{00000000-0005-0000-0000-000078030000}"/>
    <cellStyle name="20% - Énfasis2 22" xfId="1348" xr:uid="{00000000-0005-0000-0000-000079030000}"/>
    <cellStyle name="20% - Énfasis2 22 2" xfId="1349" xr:uid="{00000000-0005-0000-0000-00007A030000}"/>
    <cellStyle name="20% - Énfasis2 23" xfId="1350" xr:uid="{00000000-0005-0000-0000-00007B030000}"/>
    <cellStyle name="20% - Énfasis2 23 2" xfId="1351" xr:uid="{00000000-0005-0000-0000-00007C030000}"/>
    <cellStyle name="20% - Énfasis2 24" xfId="1352" xr:uid="{00000000-0005-0000-0000-00007D030000}"/>
    <cellStyle name="20% - Énfasis2 24 2" xfId="1353" xr:uid="{00000000-0005-0000-0000-00007E030000}"/>
    <cellStyle name="20% - Énfasis2 25" xfId="1354" xr:uid="{00000000-0005-0000-0000-00007F030000}"/>
    <cellStyle name="20% - Énfasis2 26" xfId="1355" xr:uid="{00000000-0005-0000-0000-000080030000}"/>
    <cellStyle name="20% - Énfasis2 3" xfId="27" xr:uid="{00000000-0005-0000-0000-000081030000}"/>
    <cellStyle name="20% - Énfasis2 3 2" xfId="1356" xr:uid="{00000000-0005-0000-0000-000082030000}"/>
    <cellStyle name="20% - Énfasis2 3 3" xfId="1357" xr:uid="{00000000-0005-0000-0000-000083030000}"/>
    <cellStyle name="20% - Énfasis2 3 4" xfId="1358" xr:uid="{00000000-0005-0000-0000-000084030000}"/>
    <cellStyle name="20% - Énfasis2 3 5" xfId="1359" xr:uid="{00000000-0005-0000-0000-000085030000}"/>
    <cellStyle name="20% - Énfasis2 3_A.68" xfId="1360" xr:uid="{00000000-0005-0000-0000-000086030000}"/>
    <cellStyle name="20% - Énfasis2 4" xfId="28" xr:uid="{00000000-0005-0000-0000-000087030000}"/>
    <cellStyle name="20% - Énfasis2 4 10" xfId="1361" xr:uid="{00000000-0005-0000-0000-000088030000}"/>
    <cellStyle name="20% - Énfasis2 4 11" xfId="1362" xr:uid="{00000000-0005-0000-0000-000089030000}"/>
    <cellStyle name="20% - Énfasis2 4 12" xfId="1363" xr:uid="{00000000-0005-0000-0000-00008A030000}"/>
    <cellStyle name="20% - Énfasis2 4 13" xfId="1364" xr:uid="{00000000-0005-0000-0000-00008B030000}"/>
    <cellStyle name="20% - Énfasis2 4 13 2" xfId="1365" xr:uid="{00000000-0005-0000-0000-00008C030000}"/>
    <cellStyle name="20% - Énfasis2 4 2" xfId="1366" xr:uid="{00000000-0005-0000-0000-00008D030000}"/>
    <cellStyle name="20% - Énfasis2 4 3" xfId="1367" xr:uid="{00000000-0005-0000-0000-00008E030000}"/>
    <cellStyle name="20% - Énfasis2 4 4" xfId="1368" xr:uid="{00000000-0005-0000-0000-00008F030000}"/>
    <cellStyle name="20% - Énfasis2 4 5" xfId="1369" xr:uid="{00000000-0005-0000-0000-000090030000}"/>
    <cellStyle name="20% - Énfasis2 4 6" xfId="1370" xr:uid="{00000000-0005-0000-0000-000091030000}"/>
    <cellStyle name="20% - Énfasis2 4 7" xfId="1371" xr:uid="{00000000-0005-0000-0000-000092030000}"/>
    <cellStyle name="20% - Énfasis2 4 8" xfId="1372" xr:uid="{00000000-0005-0000-0000-000093030000}"/>
    <cellStyle name="20% - Énfasis2 4 9" xfId="1373" xr:uid="{00000000-0005-0000-0000-000094030000}"/>
    <cellStyle name="20% - Énfasis2 5" xfId="1374" xr:uid="{00000000-0005-0000-0000-000095030000}"/>
    <cellStyle name="20% - Énfasis2 5 2" xfId="1375" xr:uid="{00000000-0005-0000-0000-000096030000}"/>
    <cellStyle name="20% - Énfasis2 5 3" xfId="1376" xr:uid="{00000000-0005-0000-0000-000097030000}"/>
    <cellStyle name="20% - Énfasis2 5 4" xfId="1377" xr:uid="{00000000-0005-0000-0000-000098030000}"/>
    <cellStyle name="20% - Énfasis2 5 5" xfId="1378" xr:uid="{00000000-0005-0000-0000-000099030000}"/>
    <cellStyle name="20% - Énfasis2 5 6" xfId="1379" xr:uid="{00000000-0005-0000-0000-00009A030000}"/>
    <cellStyle name="20% - Énfasis2 5 7" xfId="1380" xr:uid="{00000000-0005-0000-0000-00009B030000}"/>
    <cellStyle name="20% - Énfasis2 5 8" xfId="1381" xr:uid="{00000000-0005-0000-0000-00009C030000}"/>
    <cellStyle name="20% - Énfasis2 5 9" xfId="1382" xr:uid="{00000000-0005-0000-0000-00009D030000}"/>
    <cellStyle name="20% - Énfasis2 5 9 2" xfId="1383" xr:uid="{00000000-0005-0000-0000-00009E030000}"/>
    <cellStyle name="20% - Énfasis2 6" xfId="1384" xr:uid="{00000000-0005-0000-0000-00009F030000}"/>
    <cellStyle name="20% - Énfasis2 6 2" xfId="1385" xr:uid="{00000000-0005-0000-0000-0000A0030000}"/>
    <cellStyle name="20% - Énfasis2 6 3" xfId="1386" xr:uid="{00000000-0005-0000-0000-0000A1030000}"/>
    <cellStyle name="20% - Énfasis2 6 4" xfId="1387" xr:uid="{00000000-0005-0000-0000-0000A2030000}"/>
    <cellStyle name="20% - Énfasis2 6 5" xfId="1388" xr:uid="{00000000-0005-0000-0000-0000A3030000}"/>
    <cellStyle name="20% - Énfasis2 6 6" xfId="1389" xr:uid="{00000000-0005-0000-0000-0000A4030000}"/>
    <cellStyle name="20% - Énfasis2 6 7" xfId="1390" xr:uid="{00000000-0005-0000-0000-0000A5030000}"/>
    <cellStyle name="20% - Énfasis2 6 8" xfId="1391" xr:uid="{00000000-0005-0000-0000-0000A6030000}"/>
    <cellStyle name="20% - Énfasis2 6 9" xfId="1392" xr:uid="{00000000-0005-0000-0000-0000A7030000}"/>
    <cellStyle name="20% - Énfasis2 6 9 2" xfId="1393" xr:uid="{00000000-0005-0000-0000-0000A8030000}"/>
    <cellStyle name="20% - Énfasis2 7" xfId="1394" xr:uid="{00000000-0005-0000-0000-0000A9030000}"/>
    <cellStyle name="20% - Énfasis2 7 2" xfId="1395" xr:uid="{00000000-0005-0000-0000-0000AA030000}"/>
    <cellStyle name="20% - Énfasis2 7 3" xfId="1396" xr:uid="{00000000-0005-0000-0000-0000AB030000}"/>
    <cellStyle name="20% - Énfasis2 7 4" xfId="1397" xr:uid="{00000000-0005-0000-0000-0000AC030000}"/>
    <cellStyle name="20% - Énfasis2 7 5" xfId="1398" xr:uid="{00000000-0005-0000-0000-0000AD030000}"/>
    <cellStyle name="20% - Énfasis2 7 6" xfId="1399" xr:uid="{00000000-0005-0000-0000-0000AE030000}"/>
    <cellStyle name="20% - Énfasis2 7 7" xfId="1400" xr:uid="{00000000-0005-0000-0000-0000AF030000}"/>
    <cellStyle name="20% - Énfasis2 7 8" xfId="1401" xr:uid="{00000000-0005-0000-0000-0000B0030000}"/>
    <cellStyle name="20% - Énfasis2 7 9" xfId="1402" xr:uid="{00000000-0005-0000-0000-0000B1030000}"/>
    <cellStyle name="20% - Énfasis2 7 9 2" xfId="1403" xr:uid="{00000000-0005-0000-0000-0000B2030000}"/>
    <cellStyle name="20% - Énfasis2 8" xfId="1404" xr:uid="{00000000-0005-0000-0000-0000B3030000}"/>
    <cellStyle name="20% - Énfasis2 9" xfId="1405" xr:uid="{00000000-0005-0000-0000-0000B4030000}"/>
    <cellStyle name="20% - Énfasis2_A.68" xfId="1406" xr:uid="{00000000-0005-0000-0000-0000B5030000}"/>
    <cellStyle name="20% - Énfasis3" xfId="29" xr:uid="{00000000-0005-0000-0000-0000B6030000}"/>
    <cellStyle name="20% - Énfasis3 10" xfId="1407" xr:uid="{00000000-0005-0000-0000-0000B7030000}"/>
    <cellStyle name="20% - Énfasis3 11" xfId="1408" xr:uid="{00000000-0005-0000-0000-0000B8030000}"/>
    <cellStyle name="20% - Énfasis3 12" xfId="1409" xr:uid="{00000000-0005-0000-0000-0000B9030000}"/>
    <cellStyle name="20% - Énfasis3 12 2" xfId="1410" xr:uid="{00000000-0005-0000-0000-0000BA030000}"/>
    <cellStyle name="20% - Énfasis3 13" xfId="1411" xr:uid="{00000000-0005-0000-0000-0000BB030000}"/>
    <cellStyle name="20% - Énfasis3 13 2" xfId="1412" xr:uid="{00000000-0005-0000-0000-0000BC030000}"/>
    <cellStyle name="20% - Énfasis3 14" xfId="1413" xr:uid="{00000000-0005-0000-0000-0000BD030000}"/>
    <cellStyle name="20% - Énfasis3 14 2" xfId="1414" xr:uid="{00000000-0005-0000-0000-0000BE030000}"/>
    <cellStyle name="20% - Énfasis3 15" xfId="1415" xr:uid="{00000000-0005-0000-0000-0000BF030000}"/>
    <cellStyle name="20% - Énfasis3 15 2" xfId="1416" xr:uid="{00000000-0005-0000-0000-0000C0030000}"/>
    <cellStyle name="20% - Énfasis3 16" xfId="1417" xr:uid="{00000000-0005-0000-0000-0000C1030000}"/>
    <cellStyle name="20% - Énfasis3 16 2" xfId="1418" xr:uid="{00000000-0005-0000-0000-0000C2030000}"/>
    <cellStyle name="20% - Énfasis3 17" xfId="1419" xr:uid="{00000000-0005-0000-0000-0000C3030000}"/>
    <cellStyle name="20% - Énfasis3 17 2" xfId="1420" xr:uid="{00000000-0005-0000-0000-0000C4030000}"/>
    <cellStyle name="20% - Énfasis3 18" xfId="1421" xr:uid="{00000000-0005-0000-0000-0000C5030000}"/>
    <cellStyle name="20% - Énfasis3 18 2" xfId="1422" xr:uid="{00000000-0005-0000-0000-0000C6030000}"/>
    <cellStyle name="20% - Énfasis3 19" xfId="1423" xr:uid="{00000000-0005-0000-0000-0000C7030000}"/>
    <cellStyle name="20% - Énfasis3 19 2" xfId="1424" xr:uid="{00000000-0005-0000-0000-0000C8030000}"/>
    <cellStyle name="20% - Énfasis3 2" xfId="1425" xr:uid="{00000000-0005-0000-0000-0000C9030000}"/>
    <cellStyle name="20% - Énfasis3 2 10" xfId="1426" xr:uid="{00000000-0005-0000-0000-0000CA030000}"/>
    <cellStyle name="20% - Énfasis3 2 10 2" xfId="1427" xr:uid="{00000000-0005-0000-0000-0000CB030000}"/>
    <cellStyle name="20% - Énfasis3 2 11" xfId="1428" xr:uid="{00000000-0005-0000-0000-0000CC030000}"/>
    <cellStyle name="20% - Énfasis3 2 11 2" xfId="1429" xr:uid="{00000000-0005-0000-0000-0000CD030000}"/>
    <cellStyle name="20% - Énfasis3 2 12" xfId="1430" xr:uid="{00000000-0005-0000-0000-0000CE030000}"/>
    <cellStyle name="20% - Énfasis3 2 12 2" xfId="1431" xr:uid="{00000000-0005-0000-0000-0000CF030000}"/>
    <cellStyle name="20% - Énfasis3 2 13" xfId="1432" xr:uid="{00000000-0005-0000-0000-0000D0030000}"/>
    <cellStyle name="20% - Énfasis3 2 13 2" xfId="1433" xr:uid="{00000000-0005-0000-0000-0000D1030000}"/>
    <cellStyle name="20% - Énfasis3 2 14" xfId="1434" xr:uid="{00000000-0005-0000-0000-0000D2030000}"/>
    <cellStyle name="20% - Énfasis3 2 15" xfId="1435" xr:uid="{00000000-0005-0000-0000-0000D3030000}"/>
    <cellStyle name="20% - Énfasis3 2 2" xfId="30" xr:uid="{00000000-0005-0000-0000-0000D4030000}"/>
    <cellStyle name="20% - Énfasis3 2 3" xfId="31" xr:uid="{00000000-0005-0000-0000-0000D5030000}"/>
    <cellStyle name="20% - Énfasis3 2 4" xfId="32" xr:uid="{00000000-0005-0000-0000-0000D6030000}"/>
    <cellStyle name="20% - Énfasis3 2 5" xfId="33" xr:uid="{00000000-0005-0000-0000-0000D7030000}"/>
    <cellStyle name="20% - Énfasis3 2 6" xfId="34" xr:uid="{00000000-0005-0000-0000-0000D8030000}"/>
    <cellStyle name="20% - Énfasis3 2 7" xfId="1436" xr:uid="{00000000-0005-0000-0000-0000D9030000}"/>
    <cellStyle name="20% - Énfasis3 2 7 2" xfId="1437" xr:uid="{00000000-0005-0000-0000-0000DA030000}"/>
    <cellStyle name="20% - Énfasis3 2 8" xfId="1438" xr:uid="{00000000-0005-0000-0000-0000DB030000}"/>
    <cellStyle name="20% - Énfasis3 2 8 2" xfId="1439" xr:uid="{00000000-0005-0000-0000-0000DC030000}"/>
    <cellStyle name="20% - Énfasis3 2 9" xfId="1440" xr:uid="{00000000-0005-0000-0000-0000DD030000}"/>
    <cellStyle name="20% - Énfasis3 2 9 2" xfId="1441" xr:uid="{00000000-0005-0000-0000-0000DE030000}"/>
    <cellStyle name="20% - Énfasis3 20" xfId="1442" xr:uid="{00000000-0005-0000-0000-0000DF030000}"/>
    <cellStyle name="20% - Énfasis3 20 2" xfId="1443" xr:uid="{00000000-0005-0000-0000-0000E0030000}"/>
    <cellStyle name="20% - Énfasis3 21" xfId="1444" xr:uid="{00000000-0005-0000-0000-0000E1030000}"/>
    <cellStyle name="20% - Énfasis3 21 2" xfId="1445" xr:uid="{00000000-0005-0000-0000-0000E2030000}"/>
    <cellStyle name="20% - Énfasis3 22" xfId="1446" xr:uid="{00000000-0005-0000-0000-0000E3030000}"/>
    <cellStyle name="20% - Énfasis3 22 2" xfId="1447" xr:uid="{00000000-0005-0000-0000-0000E4030000}"/>
    <cellStyle name="20% - Énfasis3 23" xfId="1448" xr:uid="{00000000-0005-0000-0000-0000E5030000}"/>
    <cellStyle name="20% - Énfasis3 23 2" xfId="1449" xr:uid="{00000000-0005-0000-0000-0000E6030000}"/>
    <cellStyle name="20% - Énfasis3 24" xfId="1450" xr:uid="{00000000-0005-0000-0000-0000E7030000}"/>
    <cellStyle name="20% - Énfasis3 24 2" xfId="1451" xr:uid="{00000000-0005-0000-0000-0000E8030000}"/>
    <cellStyle name="20% - Énfasis3 25" xfId="1452" xr:uid="{00000000-0005-0000-0000-0000E9030000}"/>
    <cellStyle name="20% - Énfasis3 26" xfId="1453" xr:uid="{00000000-0005-0000-0000-0000EA030000}"/>
    <cellStyle name="20% - Énfasis3 3" xfId="35" xr:uid="{00000000-0005-0000-0000-0000EB030000}"/>
    <cellStyle name="20% - Énfasis3 3 2" xfId="1454" xr:uid="{00000000-0005-0000-0000-0000EC030000}"/>
    <cellStyle name="20% - Énfasis3 3 3" xfId="1455" xr:uid="{00000000-0005-0000-0000-0000ED030000}"/>
    <cellStyle name="20% - Énfasis3 3 4" xfId="1456" xr:uid="{00000000-0005-0000-0000-0000EE030000}"/>
    <cellStyle name="20% - Énfasis3 3 5" xfId="1457" xr:uid="{00000000-0005-0000-0000-0000EF030000}"/>
    <cellStyle name="20% - Énfasis3 3_A.68" xfId="1458" xr:uid="{00000000-0005-0000-0000-0000F0030000}"/>
    <cellStyle name="20% - Énfasis3 4" xfId="36" xr:uid="{00000000-0005-0000-0000-0000F1030000}"/>
    <cellStyle name="20% - Énfasis3 4 10" xfId="1459" xr:uid="{00000000-0005-0000-0000-0000F2030000}"/>
    <cellStyle name="20% - Énfasis3 4 11" xfId="1460" xr:uid="{00000000-0005-0000-0000-0000F3030000}"/>
    <cellStyle name="20% - Énfasis3 4 12" xfId="1461" xr:uid="{00000000-0005-0000-0000-0000F4030000}"/>
    <cellStyle name="20% - Énfasis3 4 13" xfId="1462" xr:uid="{00000000-0005-0000-0000-0000F5030000}"/>
    <cellStyle name="20% - Énfasis3 4 13 2" xfId="1463" xr:uid="{00000000-0005-0000-0000-0000F6030000}"/>
    <cellStyle name="20% - Énfasis3 4 2" xfId="1464" xr:uid="{00000000-0005-0000-0000-0000F7030000}"/>
    <cellStyle name="20% - Énfasis3 4 3" xfId="1465" xr:uid="{00000000-0005-0000-0000-0000F8030000}"/>
    <cellStyle name="20% - Énfasis3 4 4" xfId="1466" xr:uid="{00000000-0005-0000-0000-0000F9030000}"/>
    <cellStyle name="20% - Énfasis3 4 5" xfId="1467" xr:uid="{00000000-0005-0000-0000-0000FA030000}"/>
    <cellStyle name="20% - Énfasis3 4 6" xfId="1468" xr:uid="{00000000-0005-0000-0000-0000FB030000}"/>
    <cellStyle name="20% - Énfasis3 4 7" xfId="1469" xr:uid="{00000000-0005-0000-0000-0000FC030000}"/>
    <cellStyle name="20% - Énfasis3 4 8" xfId="1470" xr:uid="{00000000-0005-0000-0000-0000FD030000}"/>
    <cellStyle name="20% - Énfasis3 4 9" xfId="1471" xr:uid="{00000000-0005-0000-0000-0000FE030000}"/>
    <cellStyle name="20% - Énfasis3 5" xfId="1472" xr:uid="{00000000-0005-0000-0000-0000FF030000}"/>
    <cellStyle name="20% - Énfasis3 5 2" xfId="1473" xr:uid="{00000000-0005-0000-0000-000000040000}"/>
    <cellStyle name="20% - Énfasis3 5 3" xfId="1474" xr:uid="{00000000-0005-0000-0000-000001040000}"/>
    <cellStyle name="20% - Énfasis3 5 4" xfId="1475" xr:uid="{00000000-0005-0000-0000-000002040000}"/>
    <cellStyle name="20% - Énfasis3 5 5" xfId="1476" xr:uid="{00000000-0005-0000-0000-000003040000}"/>
    <cellStyle name="20% - Énfasis3 5 6" xfId="1477" xr:uid="{00000000-0005-0000-0000-000004040000}"/>
    <cellStyle name="20% - Énfasis3 5 7" xfId="1478" xr:uid="{00000000-0005-0000-0000-000005040000}"/>
    <cellStyle name="20% - Énfasis3 5 8" xfId="1479" xr:uid="{00000000-0005-0000-0000-000006040000}"/>
    <cellStyle name="20% - Énfasis3 5 9" xfId="1480" xr:uid="{00000000-0005-0000-0000-000007040000}"/>
    <cellStyle name="20% - Énfasis3 5 9 2" xfId="1481" xr:uid="{00000000-0005-0000-0000-000008040000}"/>
    <cellStyle name="20% - Énfasis3 6" xfId="1482" xr:uid="{00000000-0005-0000-0000-000009040000}"/>
    <cellStyle name="20% - Énfasis3 6 2" xfId="1483" xr:uid="{00000000-0005-0000-0000-00000A040000}"/>
    <cellStyle name="20% - Énfasis3 6 3" xfId="1484" xr:uid="{00000000-0005-0000-0000-00000B040000}"/>
    <cellStyle name="20% - Énfasis3 6 4" xfId="1485" xr:uid="{00000000-0005-0000-0000-00000C040000}"/>
    <cellStyle name="20% - Énfasis3 6 5" xfId="1486" xr:uid="{00000000-0005-0000-0000-00000D040000}"/>
    <cellStyle name="20% - Énfasis3 6 6" xfId="1487" xr:uid="{00000000-0005-0000-0000-00000E040000}"/>
    <cellStyle name="20% - Énfasis3 6 7" xfId="1488" xr:uid="{00000000-0005-0000-0000-00000F040000}"/>
    <cellStyle name="20% - Énfasis3 6 8" xfId="1489" xr:uid="{00000000-0005-0000-0000-000010040000}"/>
    <cellStyle name="20% - Énfasis3 6 9" xfId="1490" xr:uid="{00000000-0005-0000-0000-000011040000}"/>
    <cellStyle name="20% - Énfasis3 6 9 2" xfId="1491" xr:uid="{00000000-0005-0000-0000-000012040000}"/>
    <cellStyle name="20% - Énfasis3 7" xfId="1492" xr:uid="{00000000-0005-0000-0000-000013040000}"/>
    <cellStyle name="20% - Énfasis3 7 2" xfId="1493" xr:uid="{00000000-0005-0000-0000-000014040000}"/>
    <cellStyle name="20% - Énfasis3 7 3" xfId="1494" xr:uid="{00000000-0005-0000-0000-000015040000}"/>
    <cellStyle name="20% - Énfasis3 7 4" xfId="1495" xr:uid="{00000000-0005-0000-0000-000016040000}"/>
    <cellStyle name="20% - Énfasis3 7 5" xfId="1496" xr:uid="{00000000-0005-0000-0000-000017040000}"/>
    <cellStyle name="20% - Énfasis3 7 6" xfId="1497" xr:uid="{00000000-0005-0000-0000-000018040000}"/>
    <cellStyle name="20% - Énfasis3 7 7" xfId="1498" xr:uid="{00000000-0005-0000-0000-000019040000}"/>
    <cellStyle name="20% - Énfasis3 7 8" xfId="1499" xr:uid="{00000000-0005-0000-0000-00001A040000}"/>
    <cellStyle name="20% - Énfasis3 7 9" xfId="1500" xr:uid="{00000000-0005-0000-0000-00001B040000}"/>
    <cellStyle name="20% - Énfasis3 7 9 2" xfId="1501" xr:uid="{00000000-0005-0000-0000-00001C040000}"/>
    <cellStyle name="20% - Énfasis3 8" xfId="1502" xr:uid="{00000000-0005-0000-0000-00001D040000}"/>
    <cellStyle name="20% - Énfasis3 9" xfId="1503" xr:uid="{00000000-0005-0000-0000-00001E040000}"/>
    <cellStyle name="20% - Énfasis3_A.68" xfId="1504" xr:uid="{00000000-0005-0000-0000-00001F040000}"/>
    <cellStyle name="20% - Énfasis4" xfId="37" xr:uid="{00000000-0005-0000-0000-000020040000}"/>
    <cellStyle name="20% - Énfasis4 10" xfId="1505" xr:uid="{00000000-0005-0000-0000-000021040000}"/>
    <cellStyle name="20% - Énfasis4 11" xfId="1506" xr:uid="{00000000-0005-0000-0000-000022040000}"/>
    <cellStyle name="20% - Énfasis4 12" xfId="1507" xr:uid="{00000000-0005-0000-0000-000023040000}"/>
    <cellStyle name="20% - Énfasis4 12 2" xfId="1508" xr:uid="{00000000-0005-0000-0000-000024040000}"/>
    <cellStyle name="20% - Énfasis4 13" xfId="1509" xr:uid="{00000000-0005-0000-0000-000025040000}"/>
    <cellStyle name="20% - Énfasis4 13 2" xfId="1510" xr:uid="{00000000-0005-0000-0000-000026040000}"/>
    <cellStyle name="20% - Énfasis4 14" xfId="1511" xr:uid="{00000000-0005-0000-0000-000027040000}"/>
    <cellStyle name="20% - Énfasis4 14 2" xfId="1512" xr:uid="{00000000-0005-0000-0000-000028040000}"/>
    <cellStyle name="20% - Énfasis4 15" xfId="1513" xr:uid="{00000000-0005-0000-0000-000029040000}"/>
    <cellStyle name="20% - Énfasis4 15 2" xfId="1514" xr:uid="{00000000-0005-0000-0000-00002A040000}"/>
    <cellStyle name="20% - Énfasis4 16" xfId="1515" xr:uid="{00000000-0005-0000-0000-00002B040000}"/>
    <cellStyle name="20% - Énfasis4 16 2" xfId="1516" xr:uid="{00000000-0005-0000-0000-00002C040000}"/>
    <cellStyle name="20% - Énfasis4 17" xfId="1517" xr:uid="{00000000-0005-0000-0000-00002D040000}"/>
    <cellStyle name="20% - Énfasis4 17 2" xfId="1518" xr:uid="{00000000-0005-0000-0000-00002E040000}"/>
    <cellStyle name="20% - Énfasis4 18" xfId="1519" xr:uid="{00000000-0005-0000-0000-00002F040000}"/>
    <cellStyle name="20% - Énfasis4 18 2" xfId="1520" xr:uid="{00000000-0005-0000-0000-000030040000}"/>
    <cellStyle name="20% - Énfasis4 19" xfId="1521" xr:uid="{00000000-0005-0000-0000-000031040000}"/>
    <cellStyle name="20% - Énfasis4 19 2" xfId="1522" xr:uid="{00000000-0005-0000-0000-000032040000}"/>
    <cellStyle name="20% - Énfasis4 2" xfId="1523" xr:uid="{00000000-0005-0000-0000-000033040000}"/>
    <cellStyle name="20% - Énfasis4 2 10" xfId="1524" xr:uid="{00000000-0005-0000-0000-000034040000}"/>
    <cellStyle name="20% - Énfasis4 2 10 2" xfId="1525" xr:uid="{00000000-0005-0000-0000-000035040000}"/>
    <cellStyle name="20% - Énfasis4 2 11" xfId="1526" xr:uid="{00000000-0005-0000-0000-000036040000}"/>
    <cellStyle name="20% - Énfasis4 2 11 2" xfId="1527" xr:uid="{00000000-0005-0000-0000-000037040000}"/>
    <cellStyle name="20% - Énfasis4 2 12" xfId="1528" xr:uid="{00000000-0005-0000-0000-000038040000}"/>
    <cellStyle name="20% - Énfasis4 2 12 2" xfId="1529" xr:uid="{00000000-0005-0000-0000-000039040000}"/>
    <cellStyle name="20% - Énfasis4 2 13" xfId="1530" xr:uid="{00000000-0005-0000-0000-00003A040000}"/>
    <cellStyle name="20% - Énfasis4 2 13 2" xfId="1531" xr:uid="{00000000-0005-0000-0000-00003B040000}"/>
    <cellStyle name="20% - Énfasis4 2 14" xfId="1532" xr:uid="{00000000-0005-0000-0000-00003C040000}"/>
    <cellStyle name="20% - Énfasis4 2 15" xfId="1533" xr:uid="{00000000-0005-0000-0000-00003D040000}"/>
    <cellStyle name="20% - Énfasis4 2 2" xfId="38" xr:uid="{00000000-0005-0000-0000-00003E040000}"/>
    <cellStyle name="20% - Énfasis4 2 3" xfId="39" xr:uid="{00000000-0005-0000-0000-00003F040000}"/>
    <cellStyle name="20% - Énfasis4 2 4" xfId="40" xr:uid="{00000000-0005-0000-0000-000040040000}"/>
    <cellStyle name="20% - Énfasis4 2 5" xfId="41" xr:uid="{00000000-0005-0000-0000-000041040000}"/>
    <cellStyle name="20% - Énfasis4 2 6" xfId="42" xr:uid="{00000000-0005-0000-0000-000042040000}"/>
    <cellStyle name="20% - Énfasis4 2 7" xfId="1534" xr:uid="{00000000-0005-0000-0000-000043040000}"/>
    <cellStyle name="20% - Énfasis4 2 7 2" xfId="1535" xr:uid="{00000000-0005-0000-0000-000044040000}"/>
    <cellStyle name="20% - Énfasis4 2 8" xfId="1536" xr:uid="{00000000-0005-0000-0000-000045040000}"/>
    <cellStyle name="20% - Énfasis4 2 8 2" xfId="1537" xr:uid="{00000000-0005-0000-0000-000046040000}"/>
    <cellStyle name="20% - Énfasis4 2 9" xfId="1538" xr:uid="{00000000-0005-0000-0000-000047040000}"/>
    <cellStyle name="20% - Énfasis4 2 9 2" xfId="1539" xr:uid="{00000000-0005-0000-0000-000048040000}"/>
    <cellStyle name="20% - Énfasis4 20" xfId="1540" xr:uid="{00000000-0005-0000-0000-000049040000}"/>
    <cellStyle name="20% - Énfasis4 20 2" xfId="1541" xr:uid="{00000000-0005-0000-0000-00004A040000}"/>
    <cellStyle name="20% - Énfasis4 21" xfId="1542" xr:uid="{00000000-0005-0000-0000-00004B040000}"/>
    <cellStyle name="20% - Énfasis4 21 2" xfId="1543" xr:uid="{00000000-0005-0000-0000-00004C040000}"/>
    <cellStyle name="20% - Énfasis4 22" xfId="1544" xr:uid="{00000000-0005-0000-0000-00004D040000}"/>
    <cellStyle name="20% - Énfasis4 22 2" xfId="1545" xr:uid="{00000000-0005-0000-0000-00004E040000}"/>
    <cellStyle name="20% - Énfasis4 23" xfId="1546" xr:uid="{00000000-0005-0000-0000-00004F040000}"/>
    <cellStyle name="20% - Énfasis4 23 2" xfId="1547" xr:uid="{00000000-0005-0000-0000-000050040000}"/>
    <cellStyle name="20% - Énfasis4 24" xfId="1548" xr:uid="{00000000-0005-0000-0000-000051040000}"/>
    <cellStyle name="20% - Énfasis4 24 2" xfId="1549" xr:uid="{00000000-0005-0000-0000-000052040000}"/>
    <cellStyle name="20% - Énfasis4 25" xfId="1550" xr:uid="{00000000-0005-0000-0000-000053040000}"/>
    <cellStyle name="20% - Énfasis4 26" xfId="1551" xr:uid="{00000000-0005-0000-0000-000054040000}"/>
    <cellStyle name="20% - Énfasis4 3" xfId="43" xr:uid="{00000000-0005-0000-0000-000055040000}"/>
    <cellStyle name="20% - Énfasis4 3 2" xfId="1552" xr:uid="{00000000-0005-0000-0000-000056040000}"/>
    <cellStyle name="20% - Énfasis4 3 3" xfId="1553" xr:uid="{00000000-0005-0000-0000-000057040000}"/>
    <cellStyle name="20% - Énfasis4 3 4" xfId="1554" xr:uid="{00000000-0005-0000-0000-000058040000}"/>
    <cellStyle name="20% - Énfasis4 3 5" xfId="1555" xr:uid="{00000000-0005-0000-0000-000059040000}"/>
    <cellStyle name="20% - Énfasis4 3_A.68" xfId="1556" xr:uid="{00000000-0005-0000-0000-00005A040000}"/>
    <cellStyle name="20% - Énfasis4 4" xfId="44" xr:uid="{00000000-0005-0000-0000-00005B040000}"/>
    <cellStyle name="20% - Énfasis4 4 10" xfId="1557" xr:uid="{00000000-0005-0000-0000-00005C040000}"/>
    <cellStyle name="20% - Énfasis4 4 11" xfId="1558" xr:uid="{00000000-0005-0000-0000-00005D040000}"/>
    <cellStyle name="20% - Énfasis4 4 12" xfId="1559" xr:uid="{00000000-0005-0000-0000-00005E040000}"/>
    <cellStyle name="20% - Énfasis4 4 13" xfId="1560" xr:uid="{00000000-0005-0000-0000-00005F040000}"/>
    <cellStyle name="20% - Énfasis4 4 13 2" xfId="1561" xr:uid="{00000000-0005-0000-0000-000060040000}"/>
    <cellStyle name="20% - Énfasis4 4 2" xfId="1562" xr:uid="{00000000-0005-0000-0000-000061040000}"/>
    <cellStyle name="20% - Énfasis4 4 3" xfId="1563" xr:uid="{00000000-0005-0000-0000-000062040000}"/>
    <cellStyle name="20% - Énfasis4 4 4" xfId="1564" xr:uid="{00000000-0005-0000-0000-000063040000}"/>
    <cellStyle name="20% - Énfasis4 4 5" xfId="1565" xr:uid="{00000000-0005-0000-0000-000064040000}"/>
    <cellStyle name="20% - Énfasis4 4 6" xfId="1566" xr:uid="{00000000-0005-0000-0000-000065040000}"/>
    <cellStyle name="20% - Énfasis4 4 7" xfId="1567" xr:uid="{00000000-0005-0000-0000-000066040000}"/>
    <cellStyle name="20% - Énfasis4 4 8" xfId="1568" xr:uid="{00000000-0005-0000-0000-000067040000}"/>
    <cellStyle name="20% - Énfasis4 4 9" xfId="1569" xr:uid="{00000000-0005-0000-0000-000068040000}"/>
    <cellStyle name="20% - Énfasis4 5" xfId="1570" xr:uid="{00000000-0005-0000-0000-000069040000}"/>
    <cellStyle name="20% - Énfasis4 5 2" xfId="1571" xr:uid="{00000000-0005-0000-0000-00006A040000}"/>
    <cellStyle name="20% - Énfasis4 5 3" xfId="1572" xr:uid="{00000000-0005-0000-0000-00006B040000}"/>
    <cellStyle name="20% - Énfasis4 5 4" xfId="1573" xr:uid="{00000000-0005-0000-0000-00006C040000}"/>
    <cellStyle name="20% - Énfasis4 5 5" xfId="1574" xr:uid="{00000000-0005-0000-0000-00006D040000}"/>
    <cellStyle name="20% - Énfasis4 5 6" xfId="1575" xr:uid="{00000000-0005-0000-0000-00006E040000}"/>
    <cellStyle name="20% - Énfasis4 5 7" xfId="1576" xr:uid="{00000000-0005-0000-0000-00006F040000}"/>
    <cellStyle name="20% - Énfasis4 5 8" xfId="1577" xr:uid="{00000000-0005-0000-0000-000070040000}"/>
    <cellStyle name="20% - Énfasis4 5 9" xfId="1578" xr:uid="{00000000-0005-0000-0000-000071040000}"/>
    <cellStyle name="20% - Énfasis4 5 9 2" xfId="1579" xr:uid="{00000000-0005-0000-0000-000072040000}"/>
    <cellStyle name="20% - Énfasis4 6" xfId="1580" xr:uid="{00000000-0005-0000-0000-000073040000}"/>
    <cellStyle name="20% - Énfasis4 6 2" xfId="1581" xr:uid="{00000000-0005-0000-0000-000074040000}"/>
    <cellStyle name="20% - Énfasis4 6 3" xfId="1582" xr:uid="{00000000-0005-0000-0000-000075040000}"/>
    <cellStyle name="20% - Énfasis4 6 4" xfId="1583" xr:uid="{00000000-0005-0000-0000-000076040000}"/>
    <cellStyle name="20% - Énfasis4 6 5" xfId="1584" xr:uid="{00000000-0005-0000-0000-000077040000}"/>
    <cellStyle name="20% - Énfasis4 6 6" xfId="1585" xr:uid="{00000000-0005-0000-0000-000078040000}"/>
    <cellStyle name="20% - Énfasis4 6 7" xfId="1586" xr:uid="{00000000-0005-0000-0000-000079040000}"/>
    <cellStyle name="20% - Énfasis4 6 8" xfId="1587" xr:uid="{00000000-0005-0000-0000-00007A040000}"/>
    <cellStyle name="20% - Énfasis4 6 9" xfId="1588" xr:uid="{00000000-0005-0000-0000-00007B040000}"/>
    <cellStyle name="20% - Énfasis4 6 9 2" xfId="1589" xr:uid="{00000000-0005-0000-0000-00007C040000}"/>
    <cellStyle name="20% - Énfasis4 7" xfId="1590" xr:uid="{00000000-0005-0000-0000-00007D040000}"/>
    <cellStyle name="20% - Énfasis4 7 2" xfId="1591" xr:uid="{00000000-0005-0000-0000-00007E040000}"/>
    <cellStyle name="20% - Énfasis4 7 3" xfId="1592" xr:uid="{00000000-0005-0000-0000-00007F040000}"/>
    <cellStyle name="20% - Énfasis4 7 4" xfId="1593" xr:uid="{00000000-0005-0000-0000-000080040000}"/>
    <cellStyle name="20% - Énfasis4 7 5" xfId="1594" xr:uid="{00000000-0005-0000-0000-000081040000}"/>
    <cellStyle name="20% - Énfasis4 7 6" xfId="1595" xr:uid="{00000000-0005-0000-0000-000082040000}"/>
    <cellStyle name="20% - Énfasis4 7 7" xfId="1596" xr:uid="{00000000-0005-0000-0000-000083040000}"/>
    <cellStyle name="20% - Énfasis4 7 8" xfId="1597" xr:uid="{00000000-0005-0000-0000-000084040000}"/>
    <cellStyle name="20% - Énfasis4 7 9" xfId="1598" xr:uid="{00000000-0005-0000-0000-000085040000}"/>
    <cellStyle name="20% - Énfasis4 7 9 2" xfId="1599" xr:uid="{00000000-0005-0000-0000-000086040000}"/>
    <cellStyle name="20% - Énfasis4 8" xfId="1600" xr:uid="{00000000-0005-0000-0000-000087040000}"/>
    <cellStyle name="20% - Énfasis4 9" xfId="1601" xr:uid="{00000000-0005-0000-0000-000088040000}"/>
    <cellStyle name="20% - Énfasis4_A.68" xfId="1602" xr:uid="{00000000-0005-0000-0000-000089040000}"/>
    <cellStyle name="20% - Énfasis5" xfId="45" xr:uid="{00000000-0005-0000-0000-00008A040000}"/>
    <cellStyle name="20% - Énfasis5 10" xfId="1603" xr:uid="{00000000-0005-0000-0000-00008B040000}"/>
    <cellStyle name="20% - Énfasis5 11" xfId="1604" xr:uid="{00000000-0005-0000-0000-00008C040000}"/>
    <cellStyle name="20% - Énfasis5 12" xfId="1605" xr:uid="{00000000-0005-0000-0000-00008D040000}"/>
    <cellStyle name="20% - Énfasis5 12 2" xfId="1606" xr:uid="{00000000-0005-0000-0000-00008E040000}"/>
    <cellStyle name="20% - Énfasis5 13" xfId="1607" xr:uid="{00000000-0005-0000-0000-00008F040000}"/>
    <cellStyle name="20% - Énfasis5 13 2" xfId="1608" xr:uid="{00000000-0005-0000-0000-000090040000}"/>
    <cellStyle name="20% - Énfasis5 14" xfId="1609" xr:uid="{00000000-0005-0000-0000-000091040000}"/>
    <cellStyle name="20% - Énfasis5 14 2" xfId="1610" xr:uid="{00000000-0005-0000-0000-000092040000}"/>
    <cellStyle name="20% - Énfasis5 15" xfId="1611" xr:uid="{00000000-0005-0000-0000-000093040000}"/>
    <cellStyle name="20% - Énfasis5 15 2" xfId="1612" xr:uid="{00000000-0005-0000-0000-000094040000}"/>
    <cellStyle name="20% - Énfasis5 16" xfId="1613" xr:uid="{00000000-0005-0000-0000-000095040000}"/>
    <cellStyle name="20% - Énfasis5 16 2" xfId="1614" xr:uid="{00000000-0005-0000-0000-000096040000}"/>
    <cellStyle name="20% - Énfasis5 17" xfId="1615" xr:uid="{00000000-0005-0000-0000-000097040000}"/>
    <cellStyle name="20% - Énfasis5 17 2" xfId="1616" xr:uid="{00000000-0005-0000-0000-000098040000}"/>
    <cellStyle name="20% - Énfasis5 18" xfId="1617" xr:uid="{00000000-0005-0000-0000-000099040000}"/>
    <cellStyle name="20% - Énfasis5 18 2" xfId="1618" xr:uid="{00000000-0005-0000-0000-00009A040000}"/>
    <cellStyle name="20% - Énfasis5 19" xfId="1619" xr:uid="{00000000-0005-0000-0000-00009B040000}"/>
    <cellStyle name="20% - Énfasis5 19 2" xfId="1620" xr:uid="{00000000-0005-0000-0000-00009C040000}"/>
    <cellStyle name="20% - Énfasis5 2" xfId="1621" xr:uid="{00000000-0005-0000-0000-00009D040000}"/>
    <cellStyle name="20% - Énfasis5 2 10" xfId="1622" xr:uid="{00000000-0005-0000-0000-00009E040000}"/>
    <cellStyle name="20% - Énfasis5 2 10 2" xfId="1623" xr:uid="{00000000-0005-0000-0000-00009F040000}"/>
    <cellStyle name="20% - Énfasis5 2 11" xfId="1624" xr:uid="{00000000-0005-0000-0000-0000A0040000}"/>
    <cellStyle name="20% - Énfasis5 2 11 2" xfId="1625" xr:uid="{00000000-0005-0000-0000-0000A1040000}"/>
    <cellStyle name="20% - Énfasis5 2 12" xfId="1626" xr:uid="{00000000-0005-0000-0000-0000A2040000}"/>
    <cellStyle name="20% - Énfasis5 2 12 2" xfId="1627" xr:uid="{00000000-0005-0000-0000-0000A3040000}"/>
    <cellStyle name="20% - Énfasis5 2 13" xfId="1628" xr:uid="{00000000-0005-0000-0000-0000A4040000}"/>
    <cellStyle name="20% - Énfasis5 2 13 2" xfId="1629" xr:uid="{00000000-0005-0000-0000-0000A5040000}"/>
    <cellStyle name="20% - Énfasis5 2 14" xfId="1630" xr:uid="{00000000-0005-0000-0000-0000A6040000}"/>
    <cellStyle name="20% - Énfasis5 2 15" xfId="1631" xr:uid="{00000000-0005-0000-0000-0000A7040000}"/>
    <cellStyle name="20% - Énfasis5 2 2" xfId="46" xr:uid="{00000000-0005-0000-0000-0000A8040000}"/>
    <cellStyle name="20% - Énfasis5 2 3" xfId="47" xr:uid="{00000000-0005-0000-0000-0000A9040000}"/>
    <cellStyle name="20% - Énfasis5 2 4" xfId="48" xr:uid="{00000000-0005-0000-0000-0000AA040000}"/>
    <cellStyle name="20% - Énfasis5 2 5" xfId="49" xr:uid="{00000000-0005-0000-0000-0000AB040000}"/>
    <cellStyle name="20% - Énfasis5 2 6" xfId="50" xr:uid="{00000000-0005-0000-0000-0000AC040000}"/>
    <cellStyle name="20% - Énfasis5 2 7" xfId="1632" xr:uid="{00000000-0005-0000-0000-0000AD040000}"/>
    <cellStyle name="20% - Énfasis5 2 7 2" xfId="1633" xr:uid="{00000000-0005-0000-0000-0000AE040000}"/>
    <cellStyle name="20% - Énfasis5 2 8" xfId="1634" xr:uid="{00000000-0005-0000-0000-0000AF040000}"/>
    <cellStyle name="20% - Énfasis5 2 8 2" xfId="1635" xr:uid="{00000000-0005-0000-0000-0000B0040000}"/>
    <cellStyle name="20% - Énfasis5 2 9" xfId="1636" xr:uid="{00000000-0005-0000-0000-0000B1040000}"/>
    <cellStyle name="20% - Énfasis5 2 9 2" xfId="1637" xr:uid="{00000000-0005-0000-0000-0000B2040000}"/>
    <cellStyle name="20% - Énfasis5 20" xfId="1638" xr:uid="{00000000-0005-0000-0000-0000B3040000}"/>
    <cellStyle name="20% - Énfasis5 20 2" xfId="1639" xr:uid="{00000000-0005-0000-0000-0000B4040000}"/>
    <cellStyle name="20% - Énfasis5 21" xfId="1640" xr:uid="{00000000-0005-0000-0000-0000B5040000}"/>
    <cellStyle name="20% - Énfasis5 21 2" xfId="1641" xr:uid="{00000000-0005-0000-0000-0000B6040000}"/>
    <cellStyle name="20% - Énfasis5 22" xfId="1642" xr:uid="{00000000-0005-0000-0000-0000B7040000}"/>
    <cellStyle name="20% - Énfasis5 22 2" xfId="1643" xr:uid="{00000000-0005-0000-0000-0000B8040000}"/>
    <cellStyle name="20% - Énfasis5 23" xfId="1644" xr:uid="{00000000-0005-0000-0000-0000B9040000}"/>
    <cellStyle name="20% - Énfasis5 23 2" xfId="1645" xr:uid="{00000000-0005-0000-0000-0000BA040000}"/>
    <cellStyle name="20% - Énfasis5 24" xfId="1646" xr:uid="{00000000-0005-0000-0000-0000BB040000}"/>
    <cellStyle name="20% - Énfasis5 24 2" xfId="1647" xr:uid="{00000000-0005-0000-0000-0000BC040000}"/>
    <cellStyle name="20% - Énfasis5 25" xfId="1648" xr:uid="{00000000-0005-0000-0000-0000BD040000}"/>
    <cellStyle name="20% - Énfasis5 26" xfId="1649" xr:uid="{00000000-0005-0000-0000-0000BE040000}"/>
    <cellStyle name="20% - Énfasis5 3" xfId="51" xr:uid="{00000000-0005-0000-0000-0000BF040000}"/>
    <cellStyle name="20% - Énfasis5 3 2" xfId="1650" xr:uid="{00000000-0005-0000-0000-0000C0040000}"/>
    <cellStyle name="20% - Énfasis5 3 3" xfId="1651" xr:uid="{00000000-0005-0000-0000-0000C1040000}"/>
    <cellStyle name="20% - Énfasis5 3 4" xfId="1652" xr:uid="{00000000-0005-0000-0000-0000C2040000}"/>
    <cellStyle name="20% - Énfasis5 3 5" xfId="1653" xr:uid="{00000000-0005-0000-0000-0000C3040000}"/>
    <cellStyle name="20% - Énfasis5 4" xfId="52" xr:uid="{00000000-0005-0000-0000-0000C4040000}"/>
    <cellStyle name="20% - Énfasis5 4 10" xfId="1654" xr:uid="{00000000-0005-0000-0000-0000C5040000}"/>
    <cellStyle name="20% - Énfasis5 4 11" xfId="1655" xr:uid="{00000000-0005-0000-0000-0000C6040000}"/>
    <cellStyle name="20% - Énfasis5 4 12" xfId="1656" xr:uid="{00000000-0005-0000-0000-0000C7040000}"/>
    <cellStyle name="20% - Énfasis5 4 13" xfId="1657" xr:uid="{00000000-0005-0000-0000-0000C8040000}"/>
    <cellStyle name="20% - Énfasis5 4 13 2" xfId="1658" xr:uid="{00000000-0005-0000-0000-0000C9040000}"/>
    <cellStyle name="20% - Énfasis5 4 2" xfId="1659" xr:uid="{00000000-0005-0000-0000-0000CA040000}"/>
    <cellStyle name="20% - Énfasis5 4 3" xfId="1660" xr:uid="{00000000-0005-0000-0000-0000CB040000}"/>
    <cellStyle name="20% - Énfasis5 4 4" xfId="1661" xr:uid="{00000000-0005-0000-0000-0000CC040000}"/>
    <cellStyle name="20% - Énfasis5 4 5" xfId="1662" xr:uid="{00000000-0005-0000-0000-0000CD040000}"/>
    <cellStyle name="20% - Énfasis5 4 6" xfId="1663" xr:uid="{00000000-0005-0000-0000-0000CE040000}"/>
    <cellStyle name="20% - Énfasis5 4 7" xfId="1664" xr:uid="{00000000-0005-0000-0000-0000CF040000}"/>
    <cellStyle name="20% - Énfasis5 4 8" xfId="1665" xr:uid="{00000000-0005-0000-0000-0000D0040000}"/>
    <cellStyle name="20% - Énfasis5 4 9" xfId="1666" xr:uid="{00000000-0005-0000-0000-0000D1040000}"/>
    <cellStyle name="20% - Énfasis5 5" xfId="1667" xr:uid="{00000000-0005-0000-0000-0000D2040000}"/>
    <cellStyle name="20% - Énfasis5 5 2" xfId="1668" xr:uid="{00000000-0005-0000-0000-0000D3040000}"/>
    <cellStyle name="20% - Énfasis5 5 3" xfId="1669" xr:uid="{00000000-0005-0000-0000-0000D4040000}"/>
    <cellStyle name="20% - Énfasis5 5 4" xfId="1670" xr:uid="{00000000-0005-0000-0000-0000D5040000}"/>
    <cellStyle name="20% - Énfasis5 5 5" xfId="1671" xr:uid="{00000000-0005-0000-0000-0000D6040000}"/>
    <cellStyle name="20% - Énfasis5 5 6" xfId="1672" xr:uid="{00000000-0005-0000-0000-0000D7040000}"/>
    <cellStyle name="20% - Énfasis5 5 7" xfId="1673" xr:uid="{00000000-0005-0000-0000-0000D8040000}"/>
    <cellStyle name="20% - Énfasis5 5 8" xfId="1674" xr:uid="{00000000-0005-0000-0000-0000D9040000}"/>
    <cellStyle name="20% - Énfasis5 5 9" xfId="1675" xr:uid="{00000000-0005-0000-0000-0000DA040000}"/>
    <cellStyle name="20% - Énfasis5 5 9 2" xfId="1676" xr:uid="{00000000-0005-0000-0000-0000DB040000}"/>
    <cellStyle name="20% - Énfasis5 6" xfId="1677" xr:uid="{00000000-0005-0000-0000-0000DC040000}"/>
    <cellStyle name="20% - Énfasis5 6 2" xfId="1678" xr:uid="{00000000-0005-0000-0000-0000DD040000}"/>
    <cellStyle name="20% - Énfasis5 6 3" xfId="1679" xr:uid="{00000000-0005-0000-0000-0000DE040000}"/>
    <cellStyle name="20% - Énfasis5 6 4" xfId="1680" xr:uid="{00000000-0005-0000-0000-0000DF040000}"/>
    <cellStyle name="20% - Énfasis5 6 5" xfId="1681" xr:uid="{00000000-0005-0000-0000-0000E0040000}"/>
    <cellStyle name="20% - Énfasis5 6 6" xfId="1682" xr:uid="{00000000-0005-0000-0000-0000E1040000}"/>
    <cellStyle name="20% - Énfasis5 6 7" xfId="1683" xr:uid="{00000000-0005-0000-0000-0000E2040000}"/>
    <cellStyle name="20% - Énfasis5 6 8" xfId="1684" xr:uid="{00000000-0005-0000-0000-0000E3040000}"/>
    <cellStyle name="20% - Énfasis5 6 9" xfId="1685" xr:uid="{00000000-0005-0000-0000-0000E4040000}"/>
    <cellStyle name="20% - Énfasis5 6 9 2" xfId="1686" xr:uid="{00000000-0005-0000-0000-0000E5040000}"/>
    <cellStyle name="20% - Énfasis5 7" xfId="1687" xr:uid="{00000000-0005-0000-0000-0000E6040000}"/>
    <cellStyle name="20% - Énfasis5 7 2" xfId="1688" xr:uid="{00000000-0005-0000-0000-0000E7040000}"/>
    <cellStyle name="20% - Énfasis5 7 3" xfId="1689" xr:uid="{00000000-0005-0000-0000-0000E8040000}"/>
    <cellStyle name="20% - Énfasis5 7 4" xfId="1690" xr:uid="{00000000-0005-0000-0000-0000E9040000}"/>
    <cellStyle name="20% - Énfasis5 7 5" xfId="1691" xr:uid="{00000000-0005-0000-0000-0000EA040000}"/>
    <cellStyle name="20% - Énfasis5 7 6" xfId="1692" xr:uid="{00000000-0005-0000-0000-0000EB040000}"/>
    <cellStyle name="20% - Énfasis5 7 7" xfId="1693" xr:uid="{00000000-0005-0000-0000-0000EC040000}"/>
    <cellStyle name="20% - Énfasis5 7 8" xfId="1694" xr:uid="{00000000-0005-0000-0000-0000ED040000}"/>
    <cellStyle name="20% - Énfasis5 7 9" xfId="1695" xr:uid="{00000000-0005-0000-0000-0000EE040000}"/>
    <cellStyle name="20% - Énfasis5 7 9 2" xfId="1696" xr:uid="{00000000-0005-0000-0000-0000EF040000}"/>
    <cellStyle name="20% - Énfasis5 8" xfId="1697" xr:uid="{00000000-0005-0000-0000-0000F0040000}"/>
    <cellStyle name="20% - Énfasis5 9" xfId="1698" xr:uid="{00000000-0005-0000-0000-0000F1040000}"/>
    <cellStyle name="20% - Énfasis6" xfId="53" xr:uid="{00000000-0005-0000-0000-0000F2040000}"/>
    <cellStyle name="20% - Énfasis6 10" xfId="1699" xr:uid="{00000000-0005-0000-0000-0000F3040000}"/>
    <cellStyle name="20% - Énfasis6 11" xfId="1700" xr:uid="{00000000-0005-0000-0000-0000F4040000}"/>
    <cellStyle name="20% - Énfasis6 12" xfId="1701" xr:uid="{00000000-0005-0000-0000-0000F5040000}"/>
    <cellStyle name="20% - Énfasis6 12 2" xfId="1702" xr:uid="{00000000-0005-0000-0000-0000F6040000}"/>
    <cellStyle name="20% - Énfasis6 13" xfId="1703" xr:uid="{00000000-0005-0000-0000-0000F7040000}"/>
    <cellStyle name="20% - Énfasis6 13 2" xfId="1704" xr:uid="{00000000-0005-0000-0000-0000F8040000}"/>
    <cellStyle name="20% - Énfasis6 14" xfId="1705" xr:uid="{00000000-0005-0000-0000-0000F9040000}"/>
    <cellStyle name="20% - Énfasis6 14 2" xfId="1706" xr:uid="{00000000-0005-0000-0000-0000FA040000}"/>
    <cellStyle name="20% - Énfasis6 15" xfId="1707" xr:uid="{00000000-0005-0000-0000-0000FB040000}"/>
    <cellStyle name="20% - Énfasis6 15 2" xfId="1708" xr:uid="{00000000-0005-0000-0000-0000FC040000}"/>
    <cellStyle name="20% - Énfasis6 16" xfId="1709" xr:uid="{00000000-0005-0000-0000-0000FD040000}"/>
    <cellStyle name="20% - Énfasis6 16 2" xfId="1710" xr:uid="{00000000-0005-0000-0000-0000FE040000}"/>
    <cellStyle name="20% - Énfasis6 17" xfId="1711" xr:uid="{00000000-0005-0000-0000-0000FF040000}"/>
    <cellStyle name="20% - Énfasis6 17 2" xfId="1712" xr:uid="{00000000-0005-0000-0000-000000050000}"/>
    <cellStyle name="20% - Énfasis6 18" xfId="1713" xr:uid="{00000000-0005-0000-0000-000001050000}"/>
    <cellStyle name="20% - Énfasis6 18 2" xfId="1714" xr:uid="{00000000-0005-0000-0000-000002050000}"/>
    <cellStyle name="20% - Énfasis6 19" xfId="1715" xr:uid="{00000000-0005-0000-0000-000003050000}"/>
    <cellStyle name="20% - Énfasis6 19 2" xfId="1716" xr:uid="{00000000-0005-0000-0000-000004050000}"/>
    <cellStyle name="20% - Énfasis6 2" xfId="1717" xr:uid="{00000000-0005-0000-0000-000005050000}"/>
    <cellStyle name="20% - Énfasis6 2 10" xfId="1718" xr:uid="{00000000-0005-0000-0000-000006050000}"/>
    <cellStyle name="20% - Énfasis6 2 10 2" xfId="1719" xr:uid="{00000000-0005-0000-0000-000007050000}"/>
    <cellStyle name="20% - Énfasis6 2 11" xfId="1720" xr:uid="{00000000-0005-0000-0000-000008050000}"/>
    <cellStyle name="20% - Énfasis6 2 11 2" xfId="1721" xr:uid="{00000000-0005-0000-0000-000009050000}"/>
    <cellStyle name="20% - Énfasis6 2 12" xfId="1722" xr:uid="{00000000-0005-0000-0000-00000A050000}"/>
    <cellStyle name="20% - Énfasis6 2 12 2" xfId="1723" xr:uid="{00000000-0005-0000-0000-00000B050000}"/>
    <cellStyle name="20% - Énfasis6 2 13" xfId="1724" xr:uid="{00000000-0005-0000-0000-00000C050000}"/>
    <cellStyle name="20% - Énfasis6 2 13 2" xfId="1725" xr:uid="{00000000-0005-0000-0000-00000D050000}"/>
    <cellStyle name="20% - Énfasis6 2 14" xfId="1726" xr:uid="{00000000-0005-0000-0000-00000E050000}"/>
    <cellStyle name="20% - Énfasis6 2 15" xfId="1727" xr:uid="{00000000-0005-0000-0000-00000F050000}"/>
    <cellStyle name="20% - Énfasis6 2 2" xfId="54" xr:uid="{00000000-0005-0000-0000-000010050000}"/>
    <cellStyle name="20% - Énfasis6 2 3" xfId="55" xr:uid="{00000000-0005-0000-0000-000011050000}"/>
    <cellStyle name="20% - Énfasis6 2 4" xfId="56" xr:uid="{00000000-0005-0000-0000-000012050000}"/>
    <cellStyle name="20% - Énfasis6 2 5" xfId="57" xr:uid="{00000000-0005-0000-0000-000013050000}"/>
    <cellStyle name="20% - Énfasis6 2 6" xfId="58" xr:uid="{00000000-0005-0000-0000-000014050000}"/>
    <cellStyle name="20% - Énfasis6 2 7" xfId="1728" xr:uid="{00000000-0005-0000-0000-000015050000}"/>
    <cellStyle name="20% - Énfasis6 2 7 2" xfId="1729" xr:uid="{00000000-0005-0000-0000-000016050000}"/>
    <cellStyle name="20% - Énfasis6 2 8" xfId="1730" xr:uid="{00000000-0005-0000-0000-000017050000}"/>
    <cellStyle name="20% - Énfasis6 2 8 2" xfId="1731" xr:uid="{00000000-0005-0000-0000-000018050000}"/>
    <cellStyle name="20% - Énfasis6 2 9" xfId="1732" xr:uid="{00000000-0005-0000-0000-000019050000}"/>
    <cellStyle name="20% - Énfasis6 2 9 2" xfId="1733" xr:uid="{00000000-0005-0000-0000-00001A050000}"/>
    <cellStyle name="20% - Énfasis6 20" xfId="1734" xr:uid="{00000000-0005-0000-0000-00001B050000}"/>
    <cellStyle name="20% - Énfasis6 20 2" xfId="1735" xr:uid="{00000000-0005-0000-0000-00001C050000}"/>
    <cellStyle name="20% - Énfasis6 21" xfId="1736" xr:uid="{00000000-0005-0000-0000-00001D050000}"/>
    <cellStyle name="20% - Énfasis6 21 2" xfId="1737" xr:uid="{00000000-0005-0000-0000-00001E050000}"/>
    <cellStyle name="20% - Énfasis6 22" xfId="1738" xr:uid="{00000000-0005-0000-0000-00001F050000}"/>
    <cellStyle name="20% - Énfasis6 22 2" xfId="1739" xr:uid="{00000000-0005-0000-0000-000020050000}"/>
    <cellStyle name="20% - Énfasis6 23" xfId="1740" xr:uid="{00000000-0005-0000-0000-000021050000}"/>
    <cellStyle name="20% - Énfasis6 23 2" xfId="1741" xr:uid="{00000000-0005-0000-0000-000022050000}"/>
    <cellStyle name="20% - Énfasis6 24" xfId="1742" xr:uid="{00000000-0005-0000-0000-000023050000}"/>
    <cellStyle name="20% - Énfasis6 24 2" xfId="1743" xr:uid="{00000000-0005-0000-0000-000024050000}"/>
    <cellStyle name="20% - Énfasis6 25" xfId="1744" xr:uid="{00000000-0005-0000-0000-000025050000}"/>
    <cellStyle name="20% - Énfasis6 26" xfId="1745" xr:uid="{00000000-0005-0000-0000-000026050000}"/>
    <cellStyle name="20% - Énfasis6 3" xfId="59" xr:uid="{00000000-0005-0000-0000-000027050000}"/>
    <cellStyle name="20% - Énfasis6 3 2" xfId="1746" xr:uid="{00000000-0005-0000-0000-000028050000}"/>
    <cellStyle name="20% - Énfasis6 3 3" xfId="1747" xr:uid="{00000000-0005-0000-0000-000029050000}"/>
    <cellStyle name="20% - Énfasis6 3 4" xfId="1748" xr:uid="{00000000-0005-0000-0000-00002A050000}"/>
    <cellStyle name="20% - Énfasis6 3 5" xfId="1749" xr:uid="{00000000-0005-0000-0000-00002B050000}"/>
    <cellStyle name="20% - Énfasis6 4" xfId="60" xr:uid="{00000000-0005-0000-0000-00002C050000}"/>
    <cellStyle name="20% - Énfasis6 4 10" xfId="1750" xr:uid="{00000000-0005-0000-0000-00002D050000}"/>
    <cellStyle name="20% - Énfasis6 4 11" xfId="1751" xr:uid="{00000000-0005-0000-0000-00002E050000}"/>
    <cellStyle name="20% - Énfasis6 4 12" xfId="1752" xr:uid="{00000000-0005-0000-0000-00002F050000}"/>
    <cellStyle name="20% - Énfasis6 4 13" xfId="1753" xr:uid="{00000000-0005-0000-0000-000030050000}"/>
    <cellStyle name="20% - Énfasis6 4 13 2" xfId="1754" xr:uid="{00000000-0005-0000-0000-000031050000}"/>
    <cellStyle name="20% - Énfasis6 4 2" xfId="1755" xr:uid="{00000000-0005-0000-0000-000032050000}"/>
    <cellStyle name="20% - Énfasis6 4 3" xfId="1756" xr:uid="{00000000-0005-0000-0000-000033050000}"/>
    <cellStyle name="20% - Énfasis6 4 4" xfId="1757" xr:uid="{00000000-0005-0000-0000-000034050000}"/>
    <cellStyle name="20% - Énfasis6 4 5" xfId="1758" xr:uid="{00000000-0005-0000-0000-000035050000}"/>
    <cellStyle name="20% - Énfasis6 4 6" xfId="1759" xr:uid="{00000000-0005-0000-0000-000036050000}"/>
    <cellStyle name="20% - Énfasis6 4 7" xfId="1760" xr:uid="{00000000-0005-0000-0000-000037050000}"/>
    <cellStyle name="20% - Énfasis6 4 8" xfId="1761" xr:uid="{00000000-0005-0000-0000-000038050000}"/>
    <cellStyle name="20% - Énfasis6 4 9" xfId="1762" xr:uid="{00000000-0005-0000-0000-000039050000}"/>
    <cellStyle name="20% - Énfasis6 5" xfId="1763" xr:uid="{00000000-0005-0000-0000-00003A050000}"/>
    <cellStyle name="20% - Énfasis6 5 2" xfId="1764" xr:uid="{00000000-0005-0000-0000-00003B050000}"/>
    <cellStyle name="20% - Énfasis6 5 3" xfId="1765" xr:uid="{00000000-0005-0000-0000-00003C050000}"/>
    <cellStyle name="20% - Énfasis6 5 4" xfId="1766" xr:uid="{00000000-0005-0000-0000-00003D050000}"/>
    <cellStyle name="20% - Énfasis6 5 5" xfId="1767" xr:uid="{00000000-0005-0000-0000-00003E050000}"/>
    <cellStyle name="20% - Énfasis6 5 6" xfId="1768" xr:uid="{00000000-0005-0000-0000-00003F050000}"/>
    <cellStyle name="20% - Énfasis6 5 7" xfId="1769" xr:uid="{00000000-0005-0000-0000-000040050000}"/>
    <cellStyle name="20% - Énfasis6 5 8" xfId="1770" xr:uid="{00000000-0005-0000-0000-000041050000}"/>
    <cellStyle name="20% - Énfasis6 5 9" xfId="1771" xr:uid="{00000000-0005-0000-0000-000042050000}"/>
    <cellStyle name="20% - Énfasis6 5 9 2" xfId="1772" xr:uid="{00000000-0005-0000-0000-000043050000}"/>
    <cellStyle name="20% - Énfasis6 6" xfId="1773" xr:uid="{00000000-0005-0000-0000-000044050000}"/>
    <cellStyle name="20% - Énfasis6 6 2" xfId="1774" xr:uid="{00000000-0005-0000-0000-000045050000}"/>
    <cellStyle name="20% - Énfasis6 6 3" xfId="1775" xr:uid="{00000000-0005-0000-0000-000046050000}"/>
    <cellStyle name="20% - Énfasis6 6 4" xfId="1776" xr:uid="{00000000-0005-0000-0000-000047050000}"/>
    <cellStyle name="20% - Énfasis6 6 5" xfId="1777" xr:uid="{00000000-0005-0000-0000-000048050000}"/>
    <cellStyle name="20% - Énfasis6 6 6" xfId="1778" xr:uid="{00000000-0005-0000-0000-000049050000}"/>
    <cellStyle name="20% - Énfasis6 6 7" xfId="1779" xr:uid="{00000000-0005-0000-0000-00004A050000}"/>
    <cellStyle name="20% - Énfasis6 6 8" xfId="1780" xr:uid="{00000000-0005-0000-0000-00004B050000}"/>
    <cellStyle name="20% - Énfasis6 6 9" xfId="1781" xr:uid="{00000000-0005-0000-0000-00004C050000}"/>
    <cellStyle name="20% - Énfasis6 6 9 2" xfId="1782" xr:uid="{00000000-0005-0000-0000-00004D050000}"/>
    <cellStyle name="20% - Énfasis6 7" xfId="1783" xr:uid="{00000000-0005-0000-0000-00004E050000}"/>
    <cellStyle name="20% - Énfasis6 7 2" xfId="1784" xr:uid="{00000000-0005-0000-0000-00004F050000}"/>
    <cellStyle name="20% - Énfasis6 7 3" xfId="1785" xr:uid="{00000000-0005-0000-0000-000050050000}"/>
    <cellStyle name="20% - Énfasis6 7 4" xfId="1786" xr:uid="{00000000-0005-0000-0000-000051050000}"/>
    <cellStyle name="20% - Énfasis6 7 5" xfId="1787" xr:uid="{00000000-0005-0000-0000-000052050000}"/>
    <cellStyle name="20% - Énfasis6 7 6" xfId="1788" xr:uid="{00000000-0005-0000-0000-000053050000}"/>
    <cellStyle name="20% - Énfasis6 7 7" xfId="1789" xr:uid="{00000000-0005-0000-0000-000054050000}"/>
    <cellStyle name="20% - Énfasis6 7 8" xfId="1790" xr:uid="{00000000-0005-0000-0000-000055050000}"/>
    <cellStyle name="20% - Énfasis6 7 9" xfId="1791" xr:uid="{00000000-0005-0000-0000-000056050000}"/>
    <cellStyle name="20% - Énfasis6 7 9 2" xfId="1792" xr:uid="{00000000-0005-0000-0000-000057050000}"/>
    <cellStyle name="20% - Énfasis6 8" xfId="1793" xr:uid="{00000000-0005-0000-0000-000058050000}"/>
    <cellStyle name="20% - Énfasis6 9" xfId="1794" xr:uid="{00000000-0005-0000-0000-000059050000}"/>
    <cellStyle name="3 indents" xfId="1068" xr:uid="{00000000-0005-0000-0000-00005A050000}"/>
    <cellStyle name="3 indents 2" xfId="5732" xr:uid="{00000000-0005-0000-0000-00005B050000}"/>
    <cellStyle name="4 indents" xfId="1069" xr:uid="{00000000-0005-0000-0000-00005C050000}"/>
    <cellStyle name="4 indents 2" xfId="5733" xr:uid="{00000000-0005-0000-0000-00005D050000}"/>
    <cellStyle name="40% - Accent1" xfId="833" builtinId="31" customBuiltin="1"/>
    <cellStyle name="40% - Accent1 10" xfId="10574" xr:uid="{00000000-0005-0000-0000-00005F050000}"/>
    <cellStyle name="40% - Accent1 10 2" xfId="21693" xr:uid="{00000000-0005-0000-0000-000060050000}"/>
    <cellStyle name="40% - Accent1 11" xfId="16160" xr:uid="{00000000-0005-0000-0000-000061050000}"/>
    <cellStyle name="40% - Accent1 12" xfId="16175" xr:uid="{00000000-0005-0000-0000-000062050000}"/>
    <cellStyle name="40% - Accent1 13" xfId="27229" xr:uid="{00000000-0005-0000-0000-000063050000}"/>
    <cellStyle name="40% - Accent1 2" xfId="61" xr:uid="{00000000-0005-0000-0000-000064050000}"/>
    <cellStyle name="40% - Accent1 3" xfId="1055" xr:uid="{00000000-0005-0000-0000-000065050000}"/>
    <cellStyle name="40% - Accent1 3 2" xfId="5151" xr:uid="{00000000-0005-0000-0000-000066050000}"/>
    <cellStyle name="40% - Accent1 3 2 2" xfId="6722" xr:uid="{00000000-0005-0000-0000-000067050000}"/>
    <cellStyle name="40% - Accent1 3 2 2 2" xfId="9385" xr:uid="{00000000-0005-0000-0000-000068050000}"/>
    <cellStyle name="40% - Accent1 3 2 2 2 2" xfId="14955" xr:uid="{00000000-0005-0000-0000-000069050000}"/>
    <cellStyle name="40% - Accent1 3 2 2 2 2 2" xfId="26053" xr:uid="{00000000-0005-0000-0000-00006A050000}"/>
    <cellStyle name="40% - Accent1 3 2 2 2 3" xfId="20527" xr:uid="{00000000-0005-0000-0000-00006B050000}"/>
    <cellStyle name="40% - Accent1 3 2 2 3" xfId="12422" xr:uid="{00000000-0005-0000-0000-00006C050000}"/>
    <cellStyle name="40% - Accent1 3 2 2 3 2" xfId="23521" xr:uid="{00000000-0005-0000-0000-00006D050000}"/>
    <cellStyle name="40% - Accent1 3 2 2 4" xfId="17996" xr:uid="{00000000-0005-0000-0000-00006E050000}"/>
    <cellStyle name="40% - Accent1 3 2 3" xfId="8386" xr:uid="{00000000-0005-0000-0000-00006F050000}"/>
    <cellStyle name="40% - Accent1 3 2 3 2" xfId="13956" xr:uid="{00000000-0005-0000-0000-000070050000}"/>
    <cellStyle name="40% - Accent1 3 2 3 2 2" xfId="25054" xr:uid="{00000000-0005-0000-0000-000071050000}"/>
    <cellStyle name="40% - Accent1 3 2 3 3" xfId="19528" xr:uid="{00000000-0005-0000-0000-000072050000}"/>
    <cellStyle name="40% - Accent1 3 2 4" xfId="11417" xr:uid="{00000000-0005-0000-0000-000073050000}"/>
    <cellStyle name="40% - Accent1 3 2 4 2" xfId="22520" xr:uid="{00000000-0005-0000-0000-000074050000}"/>
    <cellStyle name="40% - Accent1 3 2 5" xfId="16994" xr:uid="{00000000-0005-0000-0000-000075050000}"/>
    <cellStyle name="40% - Accent1 3 3" xfId="6331" xr:uid="{00000000-0005-0000-0000-000076050000}"/>
    <cellStyle name="40% - Accent1 3 3 2" xfId="8996" xr:uid="{00000000-0005-0000-0000-000077050000}"/>
    <cellStyle name="40% - Accent1 3 3 2 2" xfId="14566" xr:uid="{00000000-0005-0000-0000-000078050000}"/>
    <cellStyle name="40% - Accent1 3 3 2 2 2" xfId="25664" xr:uid="{00000000-0005-0000-0000-000079050000}"/>
    <cellStyle name="40% - Accent1 3 3 2 3" xfId="20138" xr:uid="{00000000-0005-0000-0000-00007A050000}"/>
    <cellStyle name="40% - Accent1 3 3 3" xfId="12033" xr:uid="{00000000-0005-0000-0000-00007B050000}"/>
    <cellStyle name="40% - Accent1 3 3 3 2" xfId="23132" xr:uid="{00000000-0005-0000-0000-00007C050000}"/>
    <cellStyle name="40% - Accent1 3 3 4" xfId="17607" xr:uid="{00000000-0005-0000-0000-00007D050000}"/>
    <cellStyle name="40% - Accent1 3 4" xfId="7193" xr:uid="{00000000-0005-0000-0000-00007E050000}"/>
    <cellStyle name="40% - Accent1 3 4 2" xfId="9846" xr:uid="{00000000-0005-0000-0000-00007F050000}"/>
    <cellStyle name="40% - Accent1 3 4 2 2" xfId="15416" xr:uid="{00000000-0005-0000-0000-000080050000}"/>
    <cellStyle name="40% - Accent1 3 4 2 2 2" xfId="26514" xr:uid="{00000000-0005-0000-0000-000081050000}"/>
    <cellStyle name="40% - Accent1 3 4 2 3" xfId="20988" xr:uid="{00000000-0005-0000-0000-000082050000}"/>
    <cellStyle name="40% - Accent1 3 4 3" xfId="12883" xr:uid="{00000000-0005-0000-0000-000083050000}"/>
    <cellStyle name="40% - Accent1 3 4 3 2" xfId="23982" xr:uid="{00000000-0005-0000-0000-000084050000}"/>
    <cellStyle name="40% - Accent1 3 4 4" xfId="18457" xr:uid="{00000000-0005-0000-0000-000085050000}"/>
    <cellStyle name="40% - Accent1 3 5" xfId="7881" xr:uid="{00000000-0005-0000-0000-000086050000}"/>
    <cellStyle name="40% - Accent1 3 5 2" xfId="13484" xr:uid="{00000000-0005-0000-0000-000087050000}"/>
    <cellStyle name="40% - Accent1 3 5 2 2" xfId="24583" xr:uid="{00000000-0005-0000-0000-000088050000}"/>
    <cellStyle name="40% - Accent1 3 5 3" xfId="19058" xr:uid="{00000000-0005-0000-0000-000089050000}"/>
    <cellStyle name="40% - Accent1 3 6" xfId="10396" xr:uid="{00000000-0005-0000-0000-00008A050000}"/>
    <cellStyle name="40% - Accent1 3 6 2" xfId="15942" xr:uid="{00000000-0005-0000-0000-00008B050000}"/>
    <cellStyle name="40% - Accent1 3 6 2 2" xfId="27040" xr:uid="{00000000-0005-0000-0000-00008C050000}"/>
    <cellStyle name="40% - Accent1 3 6 3" xfId="21514" xr:uid="{00000000-0005-0000-0000-00008D050000}"/>
    <cellStyle name="40% - Accent1 3 7" xfId="10849" xr:uid="{00000000-0005-0000-0000-00008E050000}"/>
    <cellStyle name="40% - Accent1 3 7 2" xfId="21964" xr:uid="{00000000-0005-0000-0000-00008F050000}"/>
    <cellStyle name="40% - Accent1 3 8" xfId="16444" xr:uid="{00000000-0005-0000-0000-000090050000}"/>
    <cellStyle name="40% - Accent1 3 9" xfId="27471" xr:uid="{00000000-0005-0000-0000-000091050000}"/>
    <cellStyle name="40% - Accent1 4" xfId="1795" xr:uid="{00000000-0005-0000-0000-000092050000}"/>
    <cellStyle name="40% - Accent1 4 2" xfId="6600" xr:uid="{00000000-0005-0000-0000-000093050000}"/>
    <cellStyle name="40% - Accent1 4 2 2" xfId="9263" xr:uid="{00000000-0005-0000-0000-000094050000}"/>
    <cellStyle name="40% - Accent1 4 2 2 2" xfId="14833" xr:uid="{00000000-0005-0000-0000-000095050000}"/>
    <cellStyle name="40% - Accent1 4 2 2 2 2" xfId="25931" xr:uid="{00000000-0005-0000-0000-000096050000}"/>
    <cellStyle name="40% - Accent1 4 2 2 3" xfId="20405" xr:uid="{00000000-0005-0000-0000-000097050000}"/>
    <cellStyle name="40% - Accent1 4 2 3" xfId="12300" xr:uid="{00000000-0005-0000-0000-000098050000}"/>
    <cellStyle name="40% - Accent1 4 2 3 2" xfId="23399" xr:uid="{00000000-0005-0000-0000-000099050000}"/>
    <cellStyle name="40% - Accent1 4 2 4" xfId="17874" xr:uid="{00000000-0005-0000-0000-00009A050000}"/>
    <cellStyle name="40% - Accent1 4 3" xfId="7071" xr:uid="{00000000-0005-0000-0000-00009B050000}"/>
    <cellStyle name="40% - Accent1 4 3 2" xfId="9724" xr:uid="{00000000-0005-0000-0000-00009C050000}"/>
    <cellStyle name="40% - Accent1 4 3 2 2" xfId="15294" xr:uid="{00000000-0005-0000-0000-00009D050000}"/>
    <cellStyle name="40% - Accent1 4 3 2 2 2" xfId="26392" xr:uid="{00000000-0005-0000-0000-00009E050000}"/>
    <cellStyle name="40% - Accent1 4 3 2 3" xfId="20866" xr:uid="{00000000-0005-0000-0000-00009F050000}"/>
    <cellStyle name="40% - Accent1 4 3 3" xfId="12761" xr:uid="{00000000-0005-0000-0000-0000A0050000}"/>
    <cellStyle name="40% - Accent1 4 3 3 2" xfId="23860" xr:uid="{00000000-0005-0000-0000-0000A1050000}"/>
    <cellStyle name="40% - Accent1 4 3 4" xfId="18335" xr:uid="{00000000-0005-0000-0000-0000A2050000}"/>
    <cellStyle name="40% - Accent1 4 4" xfId="7767" xr:uid="{00000000-0005-0000-0000-0000A3050000}"/>
    <cellStyle name="40% - Accent1 4 4 2" xfId="13371" xr:uid="{00000000-0005-0000-0000-0000A4050000}"/>
    <cellStyle name="40% - Accent1 4 4 2 2" xfId="24470" xr:uid="{00000000-0005-0000-0000-0000A5050000}"/>
    <cellStyle name="40% - Accent1 4 4 3" xfId="18945" xr:uid="{00000000-0005-0000-0000-0000A6050000}"/>
    <cellStyle name="40% - Accent1 4 5" xfId="10274" xr:uid="{00000000-0005-0000-0000-0000A7050000}"/>
    <cellStyle name="40% - Accent1 4 5 2" xfId="15820" xr:uid="{00000000-0005-0000-0000-0000A8050000}"/>
    <cellStyle name="40% - Accent1 4 5 2 2" xfId="26918" xr:uid="{00000000-0005-0000-0000-0000A9050000}"/>
    <cellStyle name="40% - Accent1 4 5 3" xfId="21392" xr:uid="{00000000-0005-0000-0000-0000AA050000}"/>
    <cellStyle name="40% - Accent1 4 6" xfId="10897" xr:uid="{00000000-0005-0000-0000-0000AB050000}"/>
    <cellStyle name="40% - Accent1 4 6 2" xfId="22009" xr:uid="{00000000-0005-0000-0000-0000AC050000}"/>
    <cellStyle name="40% - Accent1 4 7" xfId="16487" xr:uid="{00000000-0005-0000-0000-0000AD050000}"/>
    <cellStyle name="40% - Accent1 4 8" xfId="27349" xr:uid="{00000000-0005-0000-0000-0000AE050000}"/>
    <cellStyle name="40% - Accent1 5" xfId="5820" xr:uid="{00000000-0005-0000-0000-0000AF050000}"/>
    <cellStyle name="40% - Accent1 5 2" xfId="6369" xr:uid="{00000000-0005-0000-0000-0000B0050000}"/>
    <cellStyle name="40% - Accent1 5 2 2" xfId="9032" xr:uid="{00000000-0005-0000-0000-0000B1050000}"/>
    <cellStyle name="40% - Accent1 5 2 2 2" xfId="14602" xr:uid="{00000000-0005-0000-0000-0000B2050000}"/>
    <cellStyle name="40% - Accent1 5 2 2 2 2" xfId="25700" xr:uid="{00000000-0005-0000-0000-0000B3050000}"/>
    <cellStyle name="40% - Accent1 5 2 2 3" xfId="20174" xr:uid="{00000000-0005-0000-0000-0000B4050000}"/>
    <cellStyle name="40% - Accent1 5 2 3" xfId="12069" xr:uid="{00000000-0005-0000-0000-0000B5050000}"/>
    <cellStyle name="40% - Accent1 5 2 3 2" xfId="23168" xr:uid="{00000000-0005-0000-0000-0000B6050000}"/>
    <cellStyle name="40% - Accent1 5 2 4" xfId="17643" xr:uid="{00000000-0005-0000-0000-0000B7050000}"/>
    <cellStyle name="40% - Accent1 5 3" xfId="8677" xr:uid="{00000000-0005-0000-0000-0000B8050000}"/>
    <cellStyle name="40% - Accent1 5 3 2" xfId="14247" xr:uid="{00000000-0005-0000-0000-0000B9050000}"/>
    <cellStyle name="40% - Accent1 5 3 2 2" xfId="25345" xr:uid="{00000000-0005-0000-0000-0000BA050000}"/>
    <cellStyle name="40% - Accent1 5 3 3" xfId="19819" xr:uid="{00000000-0005-0000-0000-0000BB050000}"/>
    <cellStyle name="40% - Accent1 5 4" xfId="11710" xr:uid="{00000000-0005-0000-0000-0000BC050000}"/>
    <cellStyle name="40% - Accent1 5 4 2" xfId="22811" xr:uid="{00000000-0005-0000-0000-0000BD050000}"/>
    <cellStyle name="40% - Accent1 5 5" xfId="17286" xr:uid="{00000000-0005-0000-0000-0000BE050000}"/>
    <cellStyle name="40% - Accent1 6" xfId="6152" xr:uid="{00000000-0005-0000-0000-0000BF050000}"/>
    <cellStyle name="40% - Accent1 6 2" xfId="8817" xr:uid="{00000000-0005-0000-0000-0000C0050000}"/>
    <cellStyle name="40% - Accent1 6 2 2" xfId="14387" xr:uid="{00000000-0005-0000-0000-0000C1050000}"/>
    <cellStyle name="40% - Accent1 6 2 2 2" xfId="25485" xr:uid="{00000000-0005-0000-0000-0000C2050000}"/>
    <cellStyle name="40% - Accent1 6 2 3" xfId="19959" xr:uid="{00000000-0005-0000-0000-0000C3050000}"/>
    <cellStyle name="40% - Accent1 6 3" xfId="11854" xr:uid="{00000000-0005-0000-0000-0000C4050000}"/>
    <cellStyle name="40% - Accent1 6 3 2" xfId="22953" xr:uid="{00000000-0005-0000-0000-0000C5050000}"/>
    <cellStyle name="40% - Accent1 6 4" xfId="17428" xr:uid="{00000000-0005-0000-0000-0000C6050000}"/>
    <cellStyle name="40% - Accent1 7" xfId="6941" xr:uid="{00000000-0005-0000-0000-0000C7050000}"/>
    <cellStyle name="40% - Accent1 7 2" xfId="9604" xr:uid="{00000000-0005-0000-0000-0000C8050000}"/>
    <cellStyle name="40% - Accent1 7 2 2" xfId="15174" xr:uid="{00000000-0005-0000-0000-0000C9050000}"/>
    <cellStyle name="40% - Accent1 7 2 2 2" xfId="26272" xr:uid="{00000000-0005-0000-0000-0000CA050000}"/>
    <cellStyle name="40% - Accent1 7 2 3" xfId="20746" xr:uid="{00000000-0005-0000-0000-0000CB050000}"/>
    <cellStyle name="40% - Accent1 7 3" xfId="12641" xr:uid="{00000000-0005-0000-0000-0000CC050000}"/>
    <cellStyle name="40% - Accent1 7 3 2" xfId="23740" xr:uid="{00000000-0005-0000-0000-0000CD050000}"/>
    <cellStyle name="40% - Accent1 7 4" xfId="18215" xr:uid="{00000000-0005-0000-0000-0000CE050000}"/>
    <cellStyle name="40% - Accent1 8" xfId="7384" xr:uid="{00000000-0005-0000-0000-0000CF050000}"/>
    <cellStyle name="40% - Accent1 8 2" xfId="13072" xr:uid="{00000000-0005-0000-0000-0000D0050000}"/>
    <cellStyle name="40% - Accent1 8 2 2" xfId="24171" xr:uid="{00000000-0005-0000-0000-0000D1050000}"/>
    <cellStyle name="40% - Accent1 8 3" xfId="18646" xr:uid="{00000000-0005-0000-0000-0000D2050000}"/>
    <cellStyle name="40% - Accent1 9" xfId="10148" xr:uid="{00000000-0005-0000-0000-0000D3050000}"/>
    <cellStyle name="40% - Accent1 9 2" xfId="15699" xr:uid="{00000000-0005-0000-0000-0000D4050000}"/>
    <cellStyle name="40% - Accent1 9 2 2" xfId="26797" xr:uid="{00000000-0005-0000-0000-0000D5050000}"/>
    <cellStyle name="40% - Accent1 9 3" xfId="21271" xr:uid="{00000000-0005-0000-0000-0000D6050000}"/>
    <cellStyle name="40% - Accent2" xfId="837" builtinId="35" customBuiltin="1"/>
    <cellStyle name="40% - Accent2 10" xfId="10576" xr:uid="{00000000-0005-0000-0000-0000D8050000}"/>
    <cellStyle name="40% - Accent2 10 2" xfId="21695" xr:uid="{00000000-0005-0000-0000-0000D9050000}"/>
    <cellStyle name="40% - Accent2 11" xfId="16162" xr:uid="{00000000-0005-0000-0000-0000DA050000}"/>
    <cellStyle name="40% - Accent2 12" xfId="16177" xr:uid="{00000000-0005-0000-0000-0000DB050000}"/>
    <cellStyle name="40% - Accent2 13" xfId="27230" xr:uid="{00000000-0005-0000-0000-0000DC050000}"/>
    <cellStyle name="40% - Accent2 2" xfId="62" xr:uid="{00000000-0005-0000-0000-0000DD050000}"/>
    <cellStyle name="40% - Accent2 3" xfId="1056" xr:uid="{00000000-0005-0000-0000-0000DE050000}"/>
    <cellStyle name="40% - Accent2 3 2" xfId="5153" xr:uid="{00000000-0005-0000-0000-0000DF050000}"/>
    <cellStyle name="40% - Accent2 3 2 2" xfId="6724" xr:uid="{00000000-0005-0000-0000-0000E0050000}"/>
    <cellStyle name="40% - Accent2 3 2 2 2" xfId="9387" xr:uid="{00000000-0005-0000-0000-0000E1050000}"/>
    <cellStyle name="40% - Accent2 3 2 2 2 2" xfId="14957" xr:uid="{00000000-0005-0000-0000-0000E2050000}"/>
    <cellStyle name="40% - Accent2 3 2 2 2 2 2" xfId="26055" xr:uid="{00000000-0005-0000-0000-0000E3050000}"/>
    <cellStyle name="40% - Accent2 3 2 2 2 3" xfId="20529" xr:uid="{00000000-0005-0000-0000-0000E4050000}"/>
    <cellStyle name="40% - Accent2 3 2 2 3" xfId="12424" xr:uid="{00000000-0005-0000-0000-0000E5050000}"/>
    <cellStyle name="40% - Accent2 3 2 2 3 2" xfId="23523" xr:uid="{00000000-0005-0000-0000-0000E6050000}"/>
    <cellStyle name="40% - Accent2 3 2 2 4" xfId="17998" xr:uid="{00000000-0005-0000-0000-0000E7050000}"/>
    <cellStyle name="40% - Accent2 3 2 3" xfId="8388" xr:uid="{00000000-0005-0000-0000-0000E8050000}"/>
    <cellStyle name="40% - Accent2 3 2 3 2" xfId="13958" xr:uid="{00000000-0005-0000-0000-0000E9050000}"/>
    <cellStyle name="40% - Accent2 3 2 3 2 2" xfId="25056" xr:uid="{00000000-0005-0000-0000-0000EA050000}"/>
    <cellStyle name="40% - Accent2 3 2 3 3" xfId="19530" xr:uid="{00000000-0005-0000-0000-0000EB050000}"/>
    <cellStyle name="40% - Accent2 3 2 4" xfId="11419" xr:uid="{00000000-0005-0000-0000-0000EC050000}"/>
    <cellStyle name="40% - Accent2 3 2 4 2" xfId="22522" xr:uid="{00000000-0005-0000-0000-0000ED050000}"/>
    <cellStyle name="40% - Accent2 3 2 5" xfId="16996" xr:uid="{00000000-0005-0000-0000-0000EE050000}"/>
    <cellStyle name="40% - Accent2 3 3" xfId="6332" xr:uid="{00000000-0005-0000-0000-0000EF050000}"/>
    <cellStyle name="40% - Accent2 3 3 2" xfId="8997" xr:uid="{00000000-0005-0000-0000-0000F0050000}"/>
    <cellStyle name="40% - Accent2 3 3 2 2" xfId="14567" xr:uid="{00000000-0005-0000-0000-0000F1050000}"/>
    <cellStyle name="40% - Accent2 3 3 2 2 2" xfId="25665" xr:uid="{00000000-0005-0000-0000-0000F2050000}"/>
    <cellStyle name="40% - Accent2 3 3 2 3" xfId="20139" xr:uid="{00000000-0005-0000-0000-0000F3050000}"/>
    <cellStyle name="40% - Accent2 3 3 3" xfId="12034" xr:uid="{00000000-0005-0000-0000-0000F4050000}"/>
    <cellStyle name="40% - Accent2 3 3 3 2" xfId="23133" xr:uid="{00000000-0005-0000-0000-0000F5050000}"/>
    <cellStyle name="40% - Accent2 3 3 4" xfId="17608" xr:uid="{00000000-0005-0000-0000-0000F6050000}"/>
    <cellStyle name="40% - Accent2 3 4" xfId="7195" xr:uid="{00000000-0005-0000-0000-0000F7050000}"/>
    <cellStyle name="40% - Accent2 3 4 2" xfId="9848" xr:uid="{00000000-0005-0000-0000-0000F8050000}"/>
    <cellStyle name="40% - Accent2 3 4 2 2" xfId="15418" xr:uid="{00000000-0005-0000-0000-0000F9050000}"/>
    <cellStyle name="40% - Accent2 3 4 2 2 2" xfId="26516" xr:uid="{00000000-0005-0000-0000-0000FA050000}"/>
    <cellStyle name="40% - Accent2 3 4 2 3" xfId="20990" xr:uid="{00000000-0005-0000-0000-0000FB050000}"/>
    <cellStyle name="40% - Accent2 3 4 3" xfId="12885" xr:uid="{00000000-0005-0000-0000-0000FC050000}"/>
    <cellStyle name="40% - Accent2 3 4 3 2" xfId="23984" xr:uid="{00000000-0005-0000-0000-0000FD050000}"/>
    <cellStyle name="40% - Accent2 3 4 4" xfId="18459" xr:uid="{00000000-0005-0000-0000-0000FE050000}"/>
    <cellStyle name="40% - Accent2 3 5" xfId="7883" xr:uid="{00000000-0005-0000-0000-0000FF050000}"/>
    <cellStyle name="40% - Accent2 3 5 2" xfId="13486" xr:uid="{00000000-0005-0000-0000-000000060000}"/>
    <cellStyle name="40% - Accent2 3 5 2 2" xfId="24585" xr:uid="{00000000-0005-0000-0000-000001060000}"/>
    <cellStyle name="40% - Accent2 3 5 3" xfId="19060" xr:uid="{00000000-0005-0000-0000-000002060000}"/>
    <cellStyle name="40% - Accent2 3 6" xfId="10398" xr:uid="{00000000-0005-0000-0000-000003060000}"/>
    <cellStyle name="40% - Accent2 3 6 2" xfId="15944" xr:uid="{00000000-0005-0000-0000-000004060000}"/>
    <cellStyle name="40% - Accent2 3 6 2 2" xfId="27042" xr:uid="{00000000-0005-0000-0000-000005060000}"/>
    <cellStyle name="40% - Accent2 3 6 3" xfId="21516" xr:uid="{00000000-0005-0000-0000-000006060000}"/>
    <cellStyle name="40% - Accent2 3 7" xfId="10850" xr:uid="{00000000-0005-0000-0000-000007060000}"/>
    <cellStyle name="40% - Accent2 3 7 2" xfId="21965" xr:uid="{00000000-0005-0000-0000-000008060000}"/>
    <cellStyle name="40% - Accent2 3 8" xfId="16445" xr:uid="{00000000-0005-0000-0000-000009060000}"/>
    <cellStyle name="40% - Accent2 3 9" xfId="27473" xr:uid="{00000000-0005-0000-0000-00000A060000}"/>
    <cellStyle name="40% - Accent2 4" xfId="1796" xr:uid="{00000000-0005-0000-0000-00000B060000}"/>
    <cellStyle name="40% - Accent2 4 2" xfId="6602" xr:uid="{00000000-0005-0000-0000-00000C060000}"/>
    <cellStyle name="40% - Accent2 4 2 2" xfId="9265" xr:uid="{00000000-0005-0000-0000-00000D060000}"/>
    <cellStyle name="40% - Accent2 4 2 2 2" xfId="14835" xr:uid="{00000000-0005-0000-0000-00000E060000}"/>
    <cellStyle name="40% - Accent2 4 2 2 2 2" xfId="25933" xr:uid="{00000000-0005-0000-0000-00000F060000}"/>
    <cellStyle name="40% - Accent2 4 2 2 3" xfId="20407" xr:uid="{00000000-0005-0000-0000-000010060000}"/>
    <cellStyle name="40% - Accent2 4 2 3" xfId="12302" xr:uid="{00000000-0005-0000-0000-000011060000}"/>
    <cellStyle name="40% - Accent2 4 2 3 2" xfId="23401" xr:uid="{00000000-0005-0000-0000-000012060000}"/>
    <cellStyle name="40% - Accent2 4 2 4" xfId="17876" xr:uid="{00000000-0005-0000-0000-000013060000}"/>
    <cellStyle name="40% - Accent2 4 3" xfId="7073" xr:uid="{00000000-0005-0000-0000-000014060000}"/>
    <cellStyle name="40% - Accent2 4 3 2" xfId="9726" xr:uid="{00000000-0005-0000-0000-000015060000}"/>
    <cellStyle name="40% - Accent2 4 3 2 2" xfId="15296" xr:uid="{00000000-0005-0000-0000-000016060000}"/>
    <cellStyle name="40% - Accent2 4 3 2 2 2" xfId="26394" xr:uid="{00000000-0005-0000-0000-000017060000}"/>
    <cellStyle name="40% - Accent2 4 3 2 3" xfId="20868" xr:uid="{00000000-0005-0000-0000-000018060000}"/>
    <cellStyle name="40% - Accent2 4 3 3" xfId="12763" xr:uid="{00000000-0005-0000-0000-000019060000}"/>
    <cellStyle name="40% - Accent2 4 3 3 2" xfId="23862" xr:uid="{00000000-0005-0000-0000-00001A060000}"/>
    <cellStyle name="40% - Accent2 4 3 4" xfId="18337" xr:uid="{00000000-0005-0000-0000-00001B060000}"/>
    <cellStyle name="40% - Accent2 4 4" xfId="7769" xr:uid="{00000000-0005-0000-0000-00001C060000}"/>
    <cellStyle name="40% - Accent2 4 4 2" xfId="13373" xr:uid="{00000000-0005-0000-0000-00001D060000}"/>
    <cellStyle name="40% - Accent2 4 4 2 2" xfId="24472" xr:uid="{00000000-0005-0000-0000-00001E060000}"/>
    <cellStyle name="40% - Accent2 4 4 3" xfId="18947" xr:uid="{00000000-0005-0000-0000-00001F060000}"/>
    <cellStyle name="40% - Accent2 4 5" xfId="10276" xr:uid="{00000000-0005-0000-0000-000020060000}"/>
    <cellStyle name="40% - Accent2 4 5 2" xfId="15822" xr:uid="{00000000-0005-0000-0000-000021060000}"/>
    <cellStyle name="40% - Accent2 4 5 2 2" xfId="26920" xr:uid="{00000000-0005-0000-0000-000022060000}"/>
    <cellStyle name="40% - Accent2 4 5 3" xfId="21394" xr:uid="{00000000-0005-0000-0000-000023060000}"/>
    <cellStyle name="40% - Accent2 4 6" xfId="10898" xr:uid="{00000000-0005-0000-0000-000024060000}"/>
    <cellStyle name="40% - Accent2 4 6 2" xfId="22010" xr:uid="{00000000-0005-0000-0000-000025060000}"/>
    <cellStyle name="40% - Accent2 4 7" xfId="16488" xr:uid="{00000000-0005-0000-0000-000026060000}"/>
    <cellStyle name="40% - Accent2 4 8" xfId="27351" xr:uid="{00000000-0005-0000-0000-000027060000}"/>
    <cellStyle name="40% - Accent2 5" xfId="5822" xr:uid="{00000000-0005-0000-0000-000028060000}"/>
    <cellStyle name="40% - Accent2 5 2" xfId="6371" xr:uid="{00000000-0005-0000-0000-000029060000}"/>
    <cellStyle name="40% - Accent2 5 2 2" xfId="9034" xr:uid="{00000000-0005-0000-0000-00002A060000}"/>
    <cellStyle name="40% - Accent2 5 2 2 2" xfId="14604" xr:uid="{00000000-0005-0000-0000-00002B060000}"/>
    <cellStyle name="40% - Accent2 5 2 2 2 2" xfId="25702" xr:uid="{00000000-0005-0000-0000-00002C060000}"/>
    <cellStyle name="40% - Accent2 5 2 2 3" xfId="20176" xr:uid="{00000000-0005-0000-0000-00002D060000}"/>
    <cellStyle name="40% - Accent2 5 2 3" xfId="12071" xr:uid="{00000000-0005-0000-0000-00002E060000}"/>
    <cellStyle name="40% - Accent2 5 2 3 2" xfId="23170" xr:uid="{00000000-0005-0000-0000-00002F060000}"/>
    <cellStyle name="40% - Accent2 5 2 4" xfId="17645" xr:uid="{00000000-0005-0000-0000-000030060000}"/>
    <cellStyle name="40% - Accent2 5 3" xfId="8679" xr:uid="{00000000-0005-0000-0000-000031060000}"/>
    <cellStyle name="40% - Accent2 5 3 2" xfId="14249" xr:uid="{00000000-0005-0000-0000-000032060000}"/>
    <cellStyle name="40% - Accent2 5 3 2 2" xfId="25347" xr:uid="{00000000-0005-0000-0000-000033060000}"/>
    <cellStyle name="40% - Accent2 5 3 3" xfId="19821" xr:uid="{00000000-0005-0000-0000-000034060000}"/>
    <cellStyle name="40% - Accent2 5 4" xfId="11712" xr:uid="{00000000-0005-0000-0000-000035060000}"/>
    <cellStyle name="40% - Accent2 5 4 2" xfId="22813" xr:uid="{00000000-0005-0000-0000-000036060000}"/>
    <cellStyle name="40% - Accent2 5 5" xfId="17288" xr:uid="{00000000-0005-0000-0000-000037060000}"/>
    <cellStyle name="40% - Accent2 6" xfId="6154" xr:uid="{00000000-0005-0000-0000-000038060000}"/>
    <cellStyle name="40% - Accent2 6 2" xfId="8819" xr:uid="{00000000-0005-0000-0000-000039060000}"/>
    <cellStyle name="40% - Accent2 6 2 2" xfId="14389" xr:uid="{00000000-0005-0000-0000-00003A060000}"/>
    <cellStyle name="40% - Accent2 6 2 2 2" xfId="25487" xr:uid="{00000000-0005-0000-0000-00003B060000}"/>
    <cellStyle name="40% - Accent2 6 2 3" xfId="19961" xr:uid="{00000000-0005-0000-0000-00003C060000}"/>
    <cellStyle name="40% - Accent2 6 3" xfId="11856" xr:uid="{00000000-0005-0000-0000-00003D060000}"/>
    <cellStyle name="40% - Accent2 6 3 2" xfId="22955" xr:uid="{00000000-0005-0000-0000-00003E060000}"/>
    <cellStyle name="40% - Accent2 6 4" xfId="17430" xr:uid="{00000000-0005-0000-0000-00003F060000}"/>
    <cellStyle name="40% - Accent2 7" xfId="6942" xr:uid="{00000000-0005-0000-0000-000040060000}"/>
    <cellStyle name="40% - Accent2 7 2" xfId="9605" xr:uid="{00000000-0005-0000-0000-000041060000}"/>
    <cellStyle name="40% - Accent2 7 2 2" xfId="15175" xr:uid="{00000000-0005-0000-0000-000042060000}"/>
    <cellStyle name="40% - Accent2 7 2 2 2" xfId="26273" xr:uid="{00000000-0005-0000-0000-000043060000}"/>
    <cellStyle name="40% - Accent2 7 2 3" xfId="20747" xr:uid="{00000000-0005-0000-0000-000044060000}"/>
    <cellStyle name="40% - Accent2 7 3" xfId="12642" xr:uid="{00000000-0005-0000-0000-000045060000}"/>
    <cellStyle name="40% - Accent2 7 3 2" xfId="23741" xr:uid="{00000000-0005-0000-0000-000046060000}"/>
    <cellStyle name="40% - Accent2 7 4" xfId="18216" xr:uid="{00000000-0005-0000-0000-000047060000}"/>
    <cellStyle name="40% - Accent2 8" xfId="7388" xr:uid="{00000000-0005-0000-0000-000048060000}"/>
    <cellStyle name="40% - Accent2 8 2" xfId="13075" xr:uid="{00000000-0005-0000-0000-000049060000}"/>
    <cellStyle name="40% - Accent2 8 2 2" xfId="24174" xr:uid="{00000000-0005-0000-0000-00004A060000}"/>
    <cellStyle name="40% - Accent2 8 3" xfId="18649" xr:uid="{00000000-0005-0000-0000-00004B060000}"/>
    <cellStyle name="40% - Accent2 9" xfId="10150" xr:uid="{00000000-0005-0000-0000-00004C060000}"/>
    <cellStyle name="40% - Accent2 9 2" xfId="15701" xr:uid="{00000000-0005-0000-0000-00004D060000}"/>
    <cellStyle name="40% - Accent2 9 2 2" xfId="26799" xr:uid="{00000000-0005-0000-0000-00004E060000}"/>
    <cellStyle name="40% - Accent2 9 3" xfId="21273" xr:uid="{00000000-0005-0000-0000-00004F060000}"/>
    <cellStyle name="40% - Accent3" xfId="841" builtinId="39" customBuiltin="1"/>
    <cellStyle name="40% - Accent3 10" xfId="10578" xr:uid="{00000000-0005-0000-0000-000051060000}"/>
    <cellStyle name="40% - Accent3 10 2" xfId="21697" xr:uid="{00000000-0005-0000-0000-000052060000}"/>
    <cellStyle name="40% - Accent3 11" xfId="16164" xr:uid="{00000000-0005-0000-0000-000053060000}"/>
    <cellStyle name="40% - Accent3 12" xfId="16179" xr:uid="{00000000-0005-0000-0000-000054060000}"/>
    <cellStyle name="40% - Accent3 13" xfId="27231" xr:uid="{00000000-0005-0000-0000-000055060000}"/>
    <cellStyle name="40% - Accent3 2" xfId="63" xr:uid="{00000000-0005-0000-0000-000056060000}"/>
    <cellStyle name="40% - Accent3 3" xfId="1057" xr:uid="{00000000-0005-0000-0000-000057060000}"/>
    <cellStyle name="40% - Accent3 3 2" xfId="5155" xr:uid="{00000000-0005-0000-0000-000058060000}"/>
    <cellStyle name="40% - Accent3 3 2 2" xfId="6726" xr:uid="{00000000-0005-0000-0000-000059060000}"/>
    <cellStyle name="40% - Accent3 3 2 2 2" xfId="9389" xr:uid="{00000000-0005-0000-0000-00005A060000}"/>
    <cellStyle name="40% - Accent3 3 2 2 2 2" xfId="14959" xr:uid="{00000000-0005-0000-0000-00005B060000}"/>
    <cellStyle name="40% - Accent3 3 2 2 2 2 2" xfId="26057" xr:uid="{00000000-0005-0000-0000-00005C060000}"/>
    <cellStyle name="40% - Accent3 3 2 2 2 3" xfId="20531" xr:uid="{00000000-0005-0000-0000-00005D060000}"/>
    <cellStyle name="40% - Accent3 3 2 2 3" xfId="12426" xr:uid="{00000000-0005-0000-0000-00005E060000}"/>
    <cellStyle name="40% - Accent3 3 2 2 3 2" xfId="23525" xr:uid="{00000000-0005-0000-0000-00005F060000}"/>
    <cellStyle name="40% - Accent3 3 2 2 4" xfId="18000" xr:uid="{00000000-0005-0000-0000-000060060000}"/>
    <cellStyle name="40% - Accent3 3 2 3" xfId="8390" xr:uid="{00000000-0005-0000-0000-000061060000}"/>
    <cellStyle name="40% - Accent3 3 2 3 2" xfId="13960" xr:uid="{00000000-0005-0000-0000-000062060000}"/>
    <cellStyle name="40% - Accent3 3 2 3 2 2" xfId="25058" xr:uid="{00000000-0005-0000-0000-000063060000}"/>
    <cellStyle name="40% - Accent3 3 2 3 3" xfId="19532" xr:uid="{00000000-0005-0000-0000-000064060000}"/>
    <cellStyle name="40% - Accent3 3 2 4" xfId="11421" xr:uid="{00000000-0005-0000-0000-000065060000}"/>
    <cellStyle name="40% - Accent3 3 2 4 2" xfId="22524" xr:uid="{00000000-0005-0000-0000-000066060000}"/>
    <cellStyle name="40% - Accent3 3 2 5" xfId="16998" xr:uid="{00000000-0005-0000-0000-000067060000}"/>
    <cellStyle name="40% - Accent3 3 3" xfId="6333" xr:uid="{00000000-0005-0000-0000-000068060000}"/>
    <cellStyle name="40% - Accent3 3 3 2" xfId="8998" xr:uid="{00000000-0005-0000-0000-000069060000}"/>
    <cellStyle name="40% - Accent3 3 3 2 2" xfId="14568" xr:uid="{00000000-0005-0000-0000-00006A060000}"/>
    <cellStyle name="40% - Accent3 3 3 2 2 2" xfId="25666" xr:uid="{00000000-0005-0000-0000-00006B060000}"/>
    <cellStyle name="40% - Accent3 3 3 2 3" xfId="20140" xr:uid="{00000000-0005-0000-0000-00006C060000}"/>
    <cellStyle name="40% - Accent3 3 3 3" xfId="12035" xr:uid="{00000000-0005-0000-0000-00006D060000}"/>
    <cellStyle name="40% - Accent3 3 3 3 2" xfId="23134" xr:uid="{00000000-0005-0000-0000-00006E060000}"/>
    <cellStyle name="40% - Accent3 3 3 4" xfId="17609" xr:uid="{00000000-0005-0000-0000-00006F060000}"/>
    <cellStyle name="40% - Accent3 3 4" xfId="7197" xr:uid="{00000000-0005-0000-0000-000070060000}"/>
    <cellStyle name="40% - Accent3 3 4 2" xfId="9850" xr:uid="{00000000-0005-0000-0000-000071060000}"/>
    <cellStyle name="40% - Accent3 3 4 2 2" xfId="15420" xr:uid="{00000000-0005-0000-0000-000072060000}"/>
    <cellStyle name="40% - Accent3 3 4 2 2 2" xfId="26518" xr:uid="{00000000-0005-0000-0000-000073060000}"/>
    <cellStyle name="40% - Accent3 3 4 2 3" xfId="20992" xr:uid="{00000000-0005-0000-0000-000074060000}"/>
    <cellStyle name="40% - Accent3 3 4 3" xfId="12887" xr:uid="{00000000-0005-0000-0000-000075060000}"/>
    <cellStyle name="40% - Accent3 3 4 3 2" xfId="23986" xr:uid="{00000000-0005-0000-0000-000076060000}"/>
    <cellStyle name="40% - Accent3 3 4 4" xfId="18461" xr:uid="{00000000-0005-0000-0000-000077060000}"/>
    <cellStyle name="40% - Accent3 3 5" xfId="7885" xr:uid="{00000000-0005-0000-0000-000078060000}"/>
    <cellStyle name="40% - Accent3 3 5 2" xfId="13488" xr:uid="{00000000-0005-0000-0000-000079060000}"/>
    <cellStyle name="40% - Accent3 3 5 2 2" xfId="24587" xr:uid="{00000000-0005-0000-0000-00007A060000}"/>
    <cellStyle name="40% - Accent3 3 5 3" xfId="19062" xr:uid="{00000000-0005-0000-0000-00007B060000}"/>
    <cellStyle name="40% - Accent3 3 6" xfId="10400" xr:uid="{00000000-0005-0000-0000-00007C060000}"/>
    <cellStyle name="40% - Accent3 3 6 2" xfId="15946" xr:uid="{00000000-0005-0000-0000-00007D060000}"/>
    <cellStyle name="40% - Accent3 3 6 2 2" xfId="27044" xr:uid="{00000000-0005-0000-0000-00007E060000}"/>
    <cellStyle name="40% - Accent3 3 6 3" xfId="21518" xr:uid="{00000000-0005-0000-0000-00007F060000}"/>
    <cellStyle name="40% - Accent3 3 7" xfId="10851" xr:uid="{00000000-0005-0000-0000-000080060000}"/>
    <cellStyle name="40% - Accent3 3 7 2" xfId="21966" xr:uid="{00000000-0005-0000-0000-000081060000}"/>
    <cellStyle name="40% - Accent3 3 8" xfId="16446" xr:uid="{00000000-0005-0000-0000-000082060000}"/>
    <cellStyle name="40% - Accent3 3 9" xfId="27475" xr:uid="{00000000-0005-0000-0000-000083060000}"/>
    <cellStyle name="40% - Accent3 4" xfId="1797" xr:uid="{00000000-0005-0000-0000-000084060000}"/>
    <cellStyle name="40% - Accent3 4 2" xfId="6604" xr:uid="{00000000-0005-0000-0000-000085060000}"/>
    <cellStyle name="40% - Accent3 4 2 2" xfId="9267" xr:uid="{00000000-0005-0000-0000-000086060000}"/>
    <cellStyle name="40% - Accent3 4 2 2 2" xfId="14837" xr:uid="{00000000-0005-0000-0000-000087060000}"/>
    <cellStyle name="40% - Accent3 4 2 2 2 2" xfId="25935" xr:uid="{00000000-0005-0000-0000-000088060000}"/>
    <cellStyle name="40% - Accent3 4 2 2 3" xfId="20409" xr:uid="{00000000-0005-0000-0000-000089060000}"/>
    <cellStyle name="40% - Accent3 4 2 3" xfId="12304" xr:uid="{00000000-0005-0000-0000-00008A060000}"/>
    <cellStyle name="40% - Accent3 4 2 3 2" xfId="23403" xr:uid="{00000000-0005-0000-0000-00008B060000}"/>
    <cellStyle name="40% - Accent3 4 2 4" xfId="17878" xr:uid="{00000000-0005-0000-0000-00008C060000}"/>
    <cellStyle name="40% - Accent3 4 3" xfId="7075" xr:uid="{00000000-0005-0000-0000-00008D060000}"/>
    <cellStyle name="40% - Accent3 4 3 2" xfId="9728" xr:uid="{00000000-0005-0000-0000-00008E060000}"/>
    <cellStyle name="40% - Accent3 4 3 2 2" xfId="15298" xr:uid="{00000000-0005-0000-0000-00008F060000}"/>
    <cellStyle name="40% - Accent3 4 3 2 2 2" xfId="26396" xr:uid="{00000000-0005-0000-0000-000090060000}"/>
    <cellStyle name="40% - Accent3 4 3 2 3" xfId="20870" xr:uid="{00000000-0005-0000-0000-000091060000}"/>
    <cellStyle name="40% - Accent3 4 3 3" xfId="12765" xr:uid="{00000000-0005-0000-0000-000092060000}"/>
    <cellStyle name="40% - Accent3 4 3 3 2" xfId="23864" xr:uid="{00000000-0005-0000-0000-000093060000}"/>
    <cellStyle name="40% - Accent3 4 3 4" xfId="18339" xr:uid="{00000000-0005-0000-0000-000094060000}"/>
    <cellStyle name="40% - Accent3 4 4" xfId="7771" xr:uid="{00000000-0005-0000-0000-000095060000}"/>
    <cellStyle name="40% - Accent3 4 4 2" xfId="13375" xr:uid="{00000000-0005-0000-0000-000096060000}"/>
    <cellStyle name="40% - Accent3 4 4 2 2" xfId="24474" xr:uid="{00000000-0005-0000-0000-000097060000}"/>
    <cellStyle name="40% - Accent3 4 4 3" xfId="18949" xr:uid="{00000000-0005-0000-0000-000098060000}"/>
    <cellStyle name="40% - Accent3 4 5" xfId="10278" xr:uid="{00000000-0005-0000-0000-000099060000}"/>
    <cellStyle name="40% - Accent3 4 5 2" xfId="15824" xr:uid="{00000000-0005-0000-0000-00009A060000}"/>
    <cellStyle name="40% - Accent3 4 5 2 2" xfId="26922" xr:uid="{00000000-0005-0000-0000-00009B060000}"/>
    <cellStyle name="40% - Accent3 4 5 3" xfId="21396" xr:uid="{00000000-0005-0000-0000-00009C060000}"/>
    <cellStyle name="40% - Accent3 4 6" xfId="10899" xr:uid="{00000000-0005-0000-0000-00009D060000}"/>
    <cellStyle name="40% - Accent3 4 6 2" xfId="22011" xr:uid="{00000000-0005-0000-0000-00009E060000}"/>
    <cellStyle name="40% - Accent3 4 7" xfId="16489" xr:uid="{00000000-0005-0000-0000-00009F060000}"/>
    <cellStyle name="40% - Accent3 4 8" xfId="27353" xr:uid="{00000000-0005-0000-0000-0000A0060000}"/>
    <cellStyle name="40% - Accent3 5" xfId="5824" xr:uid="{00000000-0005-0000-0000-0000A1060000}"/>
    <cellStyle name="40% - Accent3 5 2" xfId="6373" xr:uid="{00000000-0005-0000-0000-0000A2060000}"/>
    <cellStyle name="40% - Accent3 5 2 2" xfId="9036" xr:uid="{00000000-0005-0000-0000-0000A3060000}"/>
    <cellStyle name="40% - Accent3 5 2 2 2" xfId="14606" xr:uid="{00000000-0005-0000-0000-0000A4060000}"/>
    <cellStyle name="40% - Accent3 5 2 2 2 2" xfId="25704" xr:uid="{00000000-0005-0000-0000-0000A5060000}"/>
    <cellStyle name="40% - Accent3 5 2 2 3" xfId="20178" xr:uid="{00000000-0005-0000-0000-0000A6060000}"/>
    <cellStyle name="40% - Accent3 5 2 3" xfId="12073" xr:uid="{00000000-0005-0000-0000-0000A7060000}"/>
    <cellStyle name="40% - Accent3 5 2 3 2" xfId="23172" xr:uid="{00000000-0005-0000-0000-0000A8060000}"/>
    <cellStyle name="40% - Accent3 5 2 4" xfId="17647" xr:uid="{00000000-0005-0000-0000-0000A9060000}"/>
    <cellStyle name="40% - Accent3 5 3" xfId="8681" xr:uid="{00000000-0005-0000-0000-0000AA060000}"/>
    <cellStyle name="40% - Accent3 5 3 2" xfId="14251" xr:uid="{00000000-0005-0000-0000-0000AB060000}"/>
    <cellStyle name="40% - Accent3 5 3 2 2" xfId="25349" xr:uid="{00000000-0005-0000-0000-0000AC060000}"/>
    <cellStyle name="40% - Accent3 5 3 3" xfId="19823" xr:uid="{00000000-0005-0000-0000-0000AD060000}"/>
    <cellStyle name="40% - Accent3 5 4" xfId="11714" xr:uid="{00000000-0005-0000-0000-0000AE060000}"/>
    <cellStyle name="40% - Accent3 5 4 2" xfId="22815" xr:uid="{00000000-0005-0000-0000-0000AF060000}"/>
    <cellStyle name="40% - Accent3 5 5" xfId="17290" xr:uid="{00000000-0005-0000-0000-0000B0060000}"/>
    <cellStyle name="40% - Accent3 6" xfId="6156" xr:uid="{00000000-0005-0000-0000-0000B1060000}"/>
    <cellStyle name="40% - Accent3 6 2" xfId="8821" xr:uid="{00000000-0005-0000-0000-0000B2060000}"/>
    <cellStyle name="40% - Accent3 6 2 2" xfId="14391" xr:uid="{00000000-0005-0000-0000-0000B3060000}"/>
    <cellStyle name="40% - Accent3 6 2 2 2" xfId="25489" xr:uid="{00000000-0005-0000-0000-0000B4060000}"/>
    <cellStyle name="40% - Accent3 6 2 3" xfId="19963" xr:uid="{00000000-0005-0000-0000-0000B5060000}"/>
    <cellStyle name="40% - Accent3 6 3" xfId="11858" xr:uid="{00000000-0005-0000-0000-0000B6060000}"/>
    <cellStyle name="40% - Accent3 6 3 2" xfId="22957" xr:uid="{00000000-0005-0000-0000-0000B7060000}"/>
    <cellStyle name="40% - Accent3 6 4" xfId="17432" xr:uid="{00000000-0005-0000-0000-0000B8060000}"/>
    <cellStyle name="40% - Accent3 7" xfId="6943" xr:uid="{00000000-0005-0000-0000-0000B9060000}"/>
    <cellStyle name="40% - Accent3 7 2" xfId="9606" xr:uid="{00000000-0005-0000-0000-0000BA060000}"/>
    <cellStyle name="40% - Accent3 7 2 2" xfId="15176" xr:uid="{00000000-0005-0000-0000-0000BB060000}"/>
    <cellStyle name="40% - Accent3 7 2 2 2" xfId="26274" xr:uid="{00000000-0005-0000-0000-0000BC060000}"/>
    <cellStyle name="40% - Accent3 7 2 3" xfId="20748" xr:uid="{00000000-0005-0000-0000-0000BD060000}"/>
    <cellStyle name="40% - Accent3 7 3" xfId="12643" xr:uid="{00000000-0005-0000-0000-0000BE060000}"/>
    <cellStyle name="40% - Accent3 7 3 2" xfId="23742" xr:uid="{00000000-0005-0000-0000-0000BF060000}"/>
    <cellStyle name="40% - Accent3 7 4" xfId="18217" xr:uid="{00000000-0005-0000-0000-0000C0060000}"/>
    <cellStyle name="40% - Accent3 8" xfId="7391" xr:uid="{00000000-0005-0000-0000-0000C1060000}"/>
    <cellStyle name="40% - Accent3 8 2" xfId="13078" xr:uid="{00000000-0005-0000-0000-0000C2060000}"/>
    <cellStyle name="40% - Accent3 8 2 2" xfId="24177" xr:uid="{00000000-0005-0000-0000-0000C3060000}"/>
    <cellStyle name="40% - Accent3 8 3" xfId="18652" xr:uid="{00000000-0005-0000-0000-0000C4060000}"/>
    <cellStyle name="40% - Accent3 9" xfId="10152" xr:uid="{00000000-0005-0000-0000-0000C5060000}"/>
    <cellStyle name="40% - Accent3 9 2" xfId="15703" xr:uid="{00000000-0005-0000-0000-0000C6060000}"/>
    <cellStyle name="40% - Accent3 9 2 2" xfId="26801" xr:uid="{00000000-0005-0000-0000-0000C7060000}"/>
    <cellStyle name="40% - Accent3 9 3" xfId="21275" xr:uid="{00000000-0005-0000-0000-0000C8060000}"/>
    <cellStyle name="40% - Accent4" xfId="845" builtinId="43" customBuiltin="1"/>
    <cellStyle name="40% - Accent4 10" xfId="10580" xr:uid="{00000000-0005-0000-0000-0000CA060000}"/>
    <cellStyle name="40% - Accent4 10 2" xfId="21699" xr:uid="{00000000-0005-0000-0000-0000CB060000}"/>
    <cellStyle name="40% - Accent4 11" xfId="16166" xr:uid="{00000000-0005-0000-0000-0000CC060000}"/>
    <cellStyle name="40% - Accent4 12" xfId="16181" xr:uid="{00000000-0005-0000-0000-0000CD060000}"/>
    <cellStyle name="40% - Accent4 13" xfId="27232" xr:uid="{00000000-0005-0000-0000-0000CE060000}"/>
    <cellStyle name="40% - Accent4 2" xfId="64" xr:uid="{00000000-0005-0000-0000-0000CF060000}"/>
    <cellStyle name="40% - Accent4 3" xfId="1058" xr:uid="{00000000-0005-0000-0000-0000D0060000}"/>
    <cellStyle name="40% - Accent4 3 2" xfId="5157" xr:uid="{00000000-0005-0000-0000-0000D1060000}"/>
    <cellStyle name="40% - Accent4 3 2 2" xfId="6728" xr:uid="{00000000-0005-0000-0000-0000D2060000}"/>
    <cellStyle name="40% - Accent4 3 2 2 2" xfId="9391" xr:uid="{00000000-0005-0000-0000-0000D3060000}"/>
    <cellStyle name="40% - Accent4 3 2 2 2 2" xfId="14961" xr:uid="{00000000-0005-0000-0000-0000D4060000}"/>
    <cellStyle name="40% - Accent4 3 2 2 2 2 2" xfId="26059" xr:uid="{00000000-0005-0000-0000-0000D5060000}"/>
    <cellStyle name="40% - Accent4 3 2 2 2 3" xfId="20533" xr:uid="{00000000-0005-0000-0000-0000D6060000}"/>
    <cellStyle name="40% - Accent4 3 2 2 3" xfId="12428" xr:uid="{00000000-0005-0000-0000-0000D7060000}"/>
    <cellStyle name="40% - Accent4 3 2 2 3 2" xfId="23527" xr:uid="{00000000-0005-0000-0000-0000D8060000}"/>
    <cellStyle name="40% - Accent4 3 2 2 4" xfId="18002" xr:uid="{00000000-0005-0000-0000-0000D9060000}"/>
    <cellStyle name="40% - Accent4 3 2 3" xfId="8392" xr:uid="{00000000-0005-0000-0000-0000DA060000}"/>
    <cellStyle name="40% - Accent4 3 2 3 2" xfId="13962" xr:uid="{00000000-0005-0000-0000-0000DB060000}"/>
    <cellStyle name="40% - Accent4 3 2 3 2 2" xfId="25060" xr:uid="{00000000-0005-0000-0000-0000DC060000}"/>
    <cellStyle name="40% - Accent4 3 2 3 3" xfId="19534" xr:uid="{00000000-0005-0000-0000-0000DD060000}"/>
    <cellStyle name="40% - Accent4 3 2 4" xfId="11423" xr:uid="{00000000-0005-0000-0000-0000DE060000}"/>
    <cellStyle name="40% - Accent4 3 2 4 2" xfId="22526" xr:uid="{00000000-0005-0000-0000-0000DF060000}"/>
    <cellStyle name="40% - Accent4 3 2 5" xfId="17000" xr:uid="{00000000-0005-0000-0000-0000E0060000}"/>
    <cellStyle name="40% - Accent4 3 3" xfId="6334" xr:uid="{00000000-0005-0000-0000-0000E1060000}"/>
    <cellStyle name="40% - Accent4 3 3 2" xfId="8999" xr:uid="{00000000-0005-0000-0000-0000E2060000}"/>
    <cellStyle name="40% - Accent4 3 3 2 2" xfId="14569" xr:uid="{00000000-0005-0000-0000-0000E3060000}"/>
    <cellStyle name="40% - Accent4 3 3 2 2 2" xfId="25667" xr:uid="{00000000-0005-0000-0000-0000E4060000}"/>
    <cellStyle name="40% - Accent4 3 3 2 3" xfId="20141" xr:uid="{00000000-0005-0000-0000-0000E5060000}"/>
    <cellStyle name="40% - Accent4 3 3 3" xfId="12036" xr:uid="{00000000-0005-0000-0000-0000E6060000}"/>
    <cellStyle name="40% - Accent4 3 3 3 2" xfId="23135" xr:uid="{00000000-0005-0000-0000-0000E7060000}"/>
    <cellStyle name="40% - Accent4 3 3 4" xfId="17610" xr:uid="{00000000-0005-0000-0000-0000E8060000}"/>
    <cellStyle name="40% - Accent4 3 4" xfId="7199" xr:uid="{00000000-0005-0000-0000-0000E9060000}"/>
    <cellStyle name="40% - Accent4 3 4 2" xfId="9852" xr:uid="{00000000-0005-0000-0000-0000EA060000}"/>
    <cellStyle name="40% - Accent4 3 4 2 2" xfId="15422" xr:uid="{00000000-0005-0000-0000-0000EB060000}"/>
    <cellStyle name="40% - Accent4 3 4 2 2 2" xfId="26520" xr:uid="{00000000-0005-0000-0000-0000EC060000}"/>
    <cellStyle name="40% - Accent4 3 4 2 3" xfId="20994" xr:uid="{00000000-0005-0000-0000-0000ED060000}"/>
    <cellStyle name="40% - Accent4 3 4 3" xfId="12889" xr:uid="{00000000-0005-0000-0000-0000EE060000}"/>
    <cellStyle name="40% - Accent4 3 4 3 2" xfId="23988" xr:uid="{00000000-0005-0000-0000-0000EF060000}"/>
    <cellStyle name="40% - Accent4 3 4 4" xfId="18463" xr:uid="{00000000-0005-0000-0000-0000F0060000}"/>
    <cellStyle name="40% - Accent4 3 5" xfId="7887" xr:uid="{00000000-0005-0000-0000-0000F1060000}"/>
    <cellStyle name="40% - Accent4 3 5 2" xfId="13490" xr:uid="{00000000-0005-0000-0000-0000F2060000}"/>
    <cellStyle name="40% - Accent4 3 5 2 2" xfId="24589" xr:uid="{00000000-0005-0000-0000-0000F3060000}"/>
    <cellStyle name="40% - Accent4 3 5 3" xfId="19064" xr:uid="{00000000-0005-0000-0000-0000F4060000}"/>
    <cellStyle name="40% - Accent4 3 6" xfId="10402" xr:uid="{00000000-0005-0000-0000-0000F5060000}"/>
    <cellStyle name="40% - Accent4 3 6 2" xfId="15948" xr:uid="{00000000-0005-0000-0000-0000F6060000}"/>
    <cellStyle name="40% - Accent4 3 6 2 2" xfId="27046" xr:uid="{00000000-0005-0000-0000-0000F7060000}"/>
    <cellStyle name="40% - Accent4 3 6 3" xfId="21520" xr:uid="{00000000-0005-0000-0000-0000F8060000}"/>
    <cellStyle name="40% - Accent4 3 7" xfId="10852" xr:uid="{00000000-0005-0000-0000-0000F9060000}"/>
    <cellStyle name="40% - Accent4 3 7 2" xfId="21967" xr:uid="{00000000-0005-0000-0000-0000FA060000}"/>
    <cellStyle name="40% - Accent4 3 8" xfId="16447" xr:uid="{00000000-0005-0000-0000-0000FB060000}"/>
    <cellStyle name="40% - Accent4 3 9" xfId="27477" xr:uid="{00000000-0005-0000-0000-0000FC060000}"/>
    <cellStyle name="40% - Accent4 4" xfId="1798" xr:uid="{00000000-0005-0000-0000-0000FD060000}"/>
    <cellStyle name="40% - Accent4 4 2" xfId="6606" xr:uid="{00000000-0005-0000-0000-0000FE060000}"/>
    <cellStyle name="40% - Accent4 4 2 2" xfId="9269" xr:uid="{00000000-0005-0000-0000-0000FF060000}"/>
    <cellStyle name="40% - Accent4 4 2 2 2" xfId="14839" xr:uid="{00000000-0005-0000-0000-000000070000}"/>
    <cellStyle name="40% - Accent4 4 2 2 2 2" xfId="25937" xr:uid="{00000000-0005-0000-0000-000001070000}"/>
    <cellStyle name="40% - Accent4 4 2 2 3" xfId="20411" xr:uid="{00000000-0005-0000-0000-000002070000}"/>
    <cellStyle name="40% - Accent4 4 2 3" xfId="12306" xr:uid="{00000000-0005-0000-0000-000003070000}"/>
    <cellStyle name="40% - Accent4 4 2 3 2" xfId="23405" xr:uid="{00000000-0005-0000-0000-000004070000}"/>
    <cellStyle name="40% - Accent4 4 2 4" xfId="17880" xr:uid="{00000000-0005-0000-0000-000005070000}"/>
    <cellStyle name="40% - Accent4 4 3" xfId="7077" xr:uid="{00000000-0005-0000-0000-000006070000}"/>
    <cellStyle name="40% - Accent4 4 3 2" xfId="9730" xr:uid="{00000000-0005-0000-0000-000007070000}"/>
    <cellStyle name="40% - Accent4 4 3 2 2" xfId="15300" xr:uid="{00000000-0005-0000-0000-000008070000}"/>
    <cellStyle name="40% - Accent4 4 3 2 2 2" xfId="26398" xr:uid="{00000000-0005-0000-0000-000009070000}"/>
    <cellStyle name="40% - Accent4 4 3 2 3" xfId="20872" xr:uid="{00000000-0005-0000-0000-00000A070000}"/>
    <cellStyle name="40% - Accent4 4 3 3" xfId="12767" xr:uid="{00000000-0005-0000-0000-00000B070000}"/>
    <cellStyle name="40% - Accent4 4 3 3 2" xfId="23866" xr:uid="{00000000-0005-0000-0000-00000C070000}"/>
    <cellStyle name="40% - Accent4 4 3 4" xfId="18341" xr:uid="{00000000-0005-0000-0000-00000D070000}"/>
    <cellStyle name="40% - Accent4 4 4" xfId="7773" xr:uid="{00000000-0005-0000-0000-00000E070000}"/>
    <cellStyle name="40% - Accent4 4 4 2" xfId="13377" xr:uid="{00000000-0005-0000-0000-00000F070000}"/>
    <cellStyle name="40% - Accent4 4 4 2 2" xfId="24476" xr:uid="{00000000-0005-0000-0000-000010070000}"/>
    <cellStyle name="40% - Accent4 4 4 3" xfId="18951" xr:uid="{00000000-0005-0000-0000-000011070000}"/>
    <cellStyle name="40% - Accent4 4 5" xfId="10280" xr:uid="{00000000-0005-0000-0000-000012070000}"/>
    <cellStyle name="40% - Accent4 4 5 2" xfId="15826" xr:uid="{00000000-0005-0000-0000-000013070000}"/>
    <cellStyle name="40% - Accent4 4 5 2 2" xfId="26924" xr:uid="{00000000-0005-0000-0000-000014070000}"/>
    <cellStyle name="40% - Accent4 4 5 3" xfId="21398" xr:uid="{00000000-0005-0000-0000-000015070000}"/>
    <cellStyle name="40% - Accent4 4 6" xfId="10900" xr:uid="{00000000-0005-0000-0000-000016070000}"/>
    <cellStyle name="40% - Accent4 4 6 2" xfId="22012" xr:uid="{00000000-0005-0000-0000-000017070000}"/>
    <cellStyle name="40% - Accent4 4 7" xfId="16490" xr:uid="{00000000-0005-0000-0000-000018070000}"/>
    <cellStyle name="40% - Accent4 4 8" xfId="27355" xr:uid="{00000000-0005-0000-0000-000019070000}"/>
    <cellStyle name="40% - Accent4 5" xfId="5826" xr:uid="{00000000-0005-0000-0000-00001A070000}"/>
    <cellStyle name="40% - Accent4 5 2" xfId="6375" xr:uid="{00000000-0005-0000-0000-00001B070000}"/>
    <cellStyle name="40% - Accent4 5 2 2" xfId="9038" xr:uid="{00000000-0005-0000-0000-00001C070000}"/>
    <cellStyle name="40% - Accent4 5 2 2 2" xfId="14608" xr:uid="{00000000-0005-0000-0000-00001D070000}"/>
    <cellStyle name="40% - Accent4 5 2 2 2 2" xfId="25706" xr:uid="{00000000-0005-0000-0000-00001E070000}"/>
    <cellStyle name="40% - Accent4 5 2 2 3" xfId="20180" xr:uid="{00000000-0005-0000-0000-00001F070000}"/>
    <cellStyle name="40% - Accent4 5 2 3" xfId="12075" xr:uid="{00000000-0005-0000-0000-000020070000}"/>
    <cellStyle name="40% - Accent4 5 2 3 2" xfId="23174" xr:uid="{00000000-0005-0000-0000-000021070000}"/>
    <cellStyle name="40% - Accent4 5 2 4" xfId="17649" xr:uid="{00000000-0005-0000-0000-000022070000}"/>
    <cellStyle name="40% - Accent4 5 3" xfId="8683" xr:uid="{00000000-0005-0000-0000-000023070000}"/>
    <cellStyle name="40% - Accent4 5 3 2" xfId="14253" xr:uid="{00000000-0005-0000-0000-000024070000}"/>
    <cellStyle name="40% - Accent4 5 3 2 2" xfId="25351" xr:uid="{00000000-0005-0000-0000-000025070000}"/>
    <cellStyle name="40% - Accent4 5 3 3" xfId="19825" xr:uid="{00000000-0005-0000-0000-000026070000}"/>
    <cellStyle name="40% - Accent4 5 4" xfId="11716" xr:uid="{00000000-0005-0000-0000-000027070000}"/>
    <cellStyle name="40% - Accent4 5 4 2" xfId="22817" xr:uid="{00000000-0005-0000-0000-000028070000}"/>
    <cellStyle name="40% - Accent4 5 5" xfId="17292" xr:uid="{00000000-0005-0000-0000-000029070000}"/>
    <cellStyle name="40% - Accent4 6" xfId="6158" xr:uid="{00000000-0005-0000-0000-00002A070000}"/>
    <cellStyle name="40% - Accent4 6 2" xfId="8823" xr:uid="{00000000-0005-0000-0000-00002B070000}"/>
    <cellStyle name="40% - Accent4 6 2 2" xfId="14393" xr:uid="{00000000-0005-0000-0000-00002C070000}"/>
    <cellStyle name="40% - Accent4 6 2 2 2" xfId="25491" xr:uid="{00000000-0005-0000-0000-00002D070000}"/>
    <cellStyle name="40% - Accent4 6 2 3" xfId="19965" xr:uid="{00000000-0005-0000-0000-00002E070000}"/>
    <cellStyle name="40% - Accent4 6 3" xfId="11860" xr:uid="{00000000-0005-0000-0000-00002F070000}"/>
    <cellStyle name="40% - Accent4 6 3 2" xfId="22959" xr:uid="{00000000-0005-0000-0000-000030070000}"/>
    <cellStyle name="40% - Accent4 6 4" xfId="17434" xr:uid="{00000000-0005-0000-0000-000031070000}"/>
    <cellStyle name="40% - Accent4 7" xfId="6944" xr:uid="{00000000-0005-0000-0000-000032070000}"/>
    <cellStyle name="40% - Accent4 7 2" xfId="9607" xr:uid="{00000000-0005-0000-0000-000033070000}"/>
    <cellStyle name="40% - Accent4 7 2 2" xfId="15177" xr:uid="{00000000-0005-0000-0000-000034070000}"/>
    <cellStyle name="40% - Accent4 7 2 2 2" xfId="26275" xr:uid="{00000000-0005-0000-0000-000035070000}"/>
    <cellStyle name="40% - Accent4 7 2 3" xfId="20749" xr:uid="{00000000-0005-0000-0000-000036070000}"/>
    <cellStyle name="40% - Accent4 7 3" xfId="12644" xr:uid="{00000000-0005-0000-0000-000037070000}"/>
    <cellStyle name="40% - Accent4 7 3 2" xfId="23743" xr:uid="{00000000-0005-0000-0000-000038070000}"/>
    <cellStyle name="40% - Accent4 7 4" xfId="18218" xr:uid="{00000000-0005-0000-0000-000039070000}"/>
    <cellStyle name="40% - Accent4 8" xfId="7393" xr:uid="{00000000-0005-0000-0000-00003A070000}"/>
    <cellStyle name="40% - Accent4 8 2" xfId="13080" xr:uid="{00000000-0005-0000-0000-00003B070000}"/>
    <cellStyle name="40% - Accent4 8 2 2" xfId="24179" xr:uid="{00000000-0005-0000-0000-00003C070000}"/>
    <cellStyle name="40% - Accent4 8 3" xfId="18654" xr:uid="{00000000-0005-0000-0000-00003D070000}"/>
    <cellStyle name="40% - Accent4 9" xfId="10154" xr:uid="{00000000-0005-0000-0000-00003E070000}"/>
    <cellStyle name="40% - Accent4 9 2" xfId="15705" xr:uid="{00000000-0005-0000-0000-00003F070000}"/>
    <cellStyle name="40% - Accent4 9 2 2" xfId="26803" xr:uid="{00000000-0005-0000-0000-000040070000}"/>
    <cellStyle name="40% - Accent4 9 3" xfId="21277" xr:uid="{00000000-0005-0000-0000-000041070000}"/>
    <cellStyle name="40% - Accent5" xfId="849" builtinId="47" customBuiltin="1"/>
    <cellStyle name="40% - Accent5 10" xfId="10582" xr:uid="{00000000-0005-0000-0000-000043070000}"/>
    <cellStyle name="40% - Accent5 10 2" xfId="21701" xr:uid="{00000000-0005-0000-0000-000044070000}"/>
    <cellStyle name="40% - Accent5 11" xfId="16168" xr:uid="{00000000-0005-0000-0000-000045070000}"/>
    <cellStyle name="40% - Accent5 12" xfId="16183" xr:uid="{00000000-0005-0000-0000-000046070000}"/>
    <cellStyle name="40% - Accent5 13" xfId="27233" xr:uid="{00000000-0005-0000-0000-000047070000}"/>
    <cellStyle name="40% - Accent5 2" xfId="65" xr:uid="{00000000-0005-0000-0000-000048070000}"/>
    <cellStyle name="40% - Accent5 3" xfId="1059" xr:uid="{00000000-0005-0000-0000-000049070000}"/>
    <cellStyle name="40% - Accent5 3 2" xfId="5159" xr:uid="{00000000-0005-0000-0000-00004A070000}"/>
    <cellStyle name="40% - Accent5 3 2 2" xfId="6730" xr:uid="{00000000-0005-0000-0000-00004B070000}"/>
    <cellStyle name="40% - Accent5 3 2 2 2" xfId="9393" xr:uid="{00000000-0005-0000-0000-00004C070000}"/>
    <cellStyle name="40% - Accent5 3 2 2 2 2" xfId="14963" xr:uid="{00000000-0005-0000-0000-00004D070000}"/>
    <cellStyle name="40% - Accent5 3 2 2 2 2 2" xfId="26061" xr:uid="{00000000-0005-0000-0000-00004E070000}"/>
    <cellStyle name="40% - Accent5 3 2 2 2 3" xfId="20535" xr:uid="{00000000-0005-0000-0000-00004F070000}"/>
    <cellStyle name="40% - Accent5 3 2 2 3" xfId="12430" xr:uid="{00000000-0005-0000-0000-000050070000}"/>
    <cellStyle name="40% - Accent5 3 2 2 3 2" xfId="23529" xr:uid="{00000000-0005-0000-0000-000051070000}"/>
    <cellStyle name="40% - Accent5 3 2 2 4" xfId="18004" xr:uid="{00000000-0005-0000-0000-000052070000}"/>
    <cellStyle name="40% - Accent5 3 2 3" xfId="8394" xr:uid="{00000000-0005-0000-0000-000053070000}"/>
    <cellStyle name="40% - Accent5 3 2 3 2" xfId="13964" xr:uid="{00000000-0005-0000-0000-000054070000}"/>
    <cellStyle name="40% - Accent5 3 2 3 2 2" xfId="25062" xr:uid="{00000000-0005-0000-0000-000055070000}"/>
    <cellStyle name="40% - Accent5 3 2 3 3" xfId="19536" xr:uid="{00000000-0005-0000-0000-000056070000}"/>
    <cellStyle name="40% - Accent5 3 2 4" xfId="11425" xr:uid="{00000000-0005-0000-0000-000057070000}"/>
    <cellStyle name="40% - Accent5 3 2 4 2" xfId="22528" xr:uid="{00000000-0005-0000-0000-000058070000}"/>
    <cellStyle name="40% - Accent5 3 2 5" xfId="17002" xr:uid="{00000000-0005-0000-0000-000059070000}"/>
    <cellStyle name="40% - Accent5 3 3" xfId="6335" xr:uid="{00000000-0005-0000-0000-00005A070000}"/>
    <cellStyle name="40% - Accent5 3 3 2" xfId="9000" xr:uid="{00000000-0005-0000-0000-00005B070000}"/>
    <cellStyle name="40% - Accent5 3 3 2 2" xfId="14570" xr:uid="{00000000-0005-0000-0000-00005C070000}"/>
    <cellStyle name="40% - Accent5 3 3 2 2 2" xfId="25668" xr:uid="{00000000-0005-0000-0000-00005D070000}"/>
    <cellStyle name="40% - Accent5 3 3 2 3" xfId="20142" xr:uid="{00000000-0005-0000-0000-00005E070000}"/>
    <cellStyle name="40% - Accent5 3 3 3" xfId="12037" xr:uid="{00000000-0005-0000-0000-00005F070000}"/>
    <cellStyle name="40% - Accent5 3 3 3 2" xfId="23136" xr:uid="{00000000-0005-0000-0000-000060070000}"/>
    <cellStyle name="40% - Accent5 3 3 4" xfId="17611" xr:uid="{00000000-0005-0000-0000-000061070000}"/>
    <cellStyle name="40% - Accent5 3 4" xfId="7201" xr:uid="{00000000-0005-0000-0000-000062070000}"/>
    <cellStyle name="40% - Accent5 3 4 2" xfId="9854" xr:uid="{00000000-0005-0000-0000-000063070000}"/>
    <cellStyle name="40% - Accent5 3 4 2 2" xfId="15424" xr:uid="{00000000-0005-0000-0000-000064070000}"/>
    <cellStyle name="40% - Accent5 3 4 2 2 2" xfId="26522" xr:uid="{00000000-0005-0000-0000-000065070000}"/>
    <cellStyle name="40% - Accent5 3 4 2 3" xfId="20996" xr:uid="{00000000-0005-0000-0000-000066070000}"/>
    <cellStyle name="40% - Accent5 3 4 3" xfId="12891" xr:uid="{00000000-0005-0000-0000-000067070000}"/>
    <cellStyle name="40% - Accent5 3 4 3 2" xfId="23990" xr:uid="{00000000-0005-0000-0000-000068070000}"/>
    <cellStyle name="40% - Accent5 3 4 4" xfId="18465" xr:uid="{00000000-0005-0000-0000-000069070000}"/>
    <cellStyle name="40% - Accent5 3 5" xfId="7889" xr:uid="{00000000-0005-0000-0000-00006A070000}"/>
    <cellStyle name="40% - Accent5 3 5 2" xfId="13492" xr:uid="{00000000-0005-0000-0000-00006B070000}"/>
    <cellStyle name="40% - Accent5 3 5 2 2" xfId="24591" xr:uid="{00000000-0005-0000-0000-00006C070000}"/>
    <cellStyle name="40% - Accent5 3 5 3" xfId="19066" xr:uid="{00000000-0005-0000-0000-00006D070000}"/>
    <cellStyle name="40% - Accent5 3 6" xfId="10404" xr:uid="{00000000-0005-0000-0000-00006E070000}"/>
    <cellStyle name="40% - Accent5 3 6 2" xfId="15950" xr:uid="{00000000-0005-0000-0000-00006F070000}"/>
    <cellStyle name="40% - Accent5 3 6 2 2" xfId="27048" xr:uid="{00000000-0005-0000-0000-000070070000}"/>
    <cellStyle name="40% - Accent5 3 6 3" xfId="21522" xr:uid="{00000000-0005-0000-0000-000071070000}"/>
    <cellStyle name="40% - Accent5 3 7" xfId="10853" xr:uid="{00000000-0005-0000-0000-000072070000}"/>
    <cellStyle name="40% - Accent5 3 7 2" xfId="21968" xr:uid="{00000000-0005-0000-0000-000073070000}"/>
    <cellStyle name="40% - Accent5 3 8" xfId="16448" xr:uid="{00000000-0005-0000-0000-000074070000}"/>
    <cellStyle name="40% - Accent5 3 9" xfId="27479" xr:uid="{00000000-0005-0000-0000-000075070000}"/>
    <cellStyle name="40% - Accent5 4" xfId="1799" xr:uid="{00000000-0005-0000-0000-000076070000}"/>
    <cellStyle name="40% - Accent5 4 2" xfId="6608" xr:uid="{00000000-0005-0000-0000-000077070000}"/>
    <cellStyle name="40% - Accent5 4 2 2" xfId="9271" xr:uid="{00000000-0005-0000-0000-000078070000}"/>
    <cellStyle name="40% - Accent5 4 2 2 2" xfId="14841" xr:uid="{00000000-0005-0000-0000-000079070000}"/>
    <cellStyle name="40% - Accent5 4 2 2 2 2" xfId="25939" xr:uid="{00000000-0005-0000-0000-00007A070000}"/>
    <cellStyle name="40% - Accent5 4 2 2 3" xfId="20413" xr:uid="{00000000-0005-0000-0000-00007B070000}"/>
    <cellStyle name="40% - Accent5 4 2 3" xfId="12308" xr:uid="{00000000-0005-0000-0000-00007C070000}"/>
    <cellStyle name="40% - Accent5 4 2 3 2" xfId="23407" xr:uid="{00000000-0005-0000-0000-00007D070000}"/>
    <cellStyle name="40% - Accent5 4 2 4" xfId="17882" xr:uid="{00000000-0005-0000-0000-00007E070000}"/>
    <cellStyle name="40% - Accent5 4 3" xfId="7079" xr:uid="{00000000-0005-0000-0000-00007F070000}"/>
    <cellStyle name="40% - Accent5 4 3 2" xfId="9732" xr:uid="{00000000-0005-0000-0000-000080070000}"/>
    <cellStyle name="40% - Accent5 4 3 2 2" xfId="15302" xr:uid="{00000000-0005-0000-0000-000081070000}"/>
    <cellStyle name="40% - Accent5 4 3 2 2 2" xfId="26400" xr:uid="{00000000-0005-0000-0000-000082070000}"/>
    <cellStyle name="40% - Accent5 4 3 2 3" xfId="20874" xr:uid="{00000000-0005-0000-0000-000083070000}"/>
    <cellStyle name="40% - Accent5 4 3 3" xfId="12769" xr:uid="{00000000-0005-0000-0000-000084070000}"/>
    <cellStyle name="40% - Accent5 4 3 3 2" xfId="23868" xr:uid="{00000000-0005-0000-0000-000085070000}"/>
    <cellStyle name="40% - Accent5 4 3 4" xfId="18343" xr:uid="{00000000-0005-0000-0000-000086070000}"/>
    <cellStyle name="40% - Accent5 4 4" xfId="7775" xr:uid="{00000000-0005-0000-0000-000087070000}"/>
    <cellStyle name="40% - Accent5 4 4 2" xfId="13379" xr:uid="{00000000-0005-0000-0000-000088070000}"/>
    <cellStyle name="40% - Accent5 4 4 2 2" xfId="24478" xr:uid="{00000000-0005-0000-0000-000089070000}"/>
    <cellStyle name="40% - Accent5 4 4 3" xfId="18953" xr:uid="{00000000-0005-0000-0000-00008A070000}"/>
    <cellStyle name="40% - Accent5 4 5" xfId="10282" xr:uid="{00000000-0005-0000-0000-00008B070000}"/>
    <cellStyle name="40% - Accent5 4 5 2" xfId="15828" xr:uid="{00000000-0005-0000-0000-00008C070000}"/>
    <cellStyle name="40% - Accent5 4 5 2 2" xfId="26926" xr:uid="{00000000-0005-0000-0000-00008D070000}"/>
    <cellStyle name="40% - Accent5 4 5 3" xfId="21400" xr:uid="{00000000-0005-0000-0000-00008E070000}"/>
    <cellStyle name="40% - Accent5 4 6" xfId="10901" xr:uid="{00000000-0005-0000-0000-00008F070000}"/>
    <cellStyle name="40% - Accent5 4 6 2" xfId="22013" xr:uid="{00000000-0005-0000-0000-000090070000}"/>
    <cellStyle name="40% - Accent5 4 7" xfId="16491" xr:uid="{00000000-0005-0000-0000-000091070000}"/>
    <cellStyle name="40% - Accent5 4 8" xfId="27357" xr:uid="{00000000-0005-0000-0000-000092070000}"/>
    <cellStyle name="40% - Accent5 5" xfId="5828" xr:uid="{00000000-0005-0000-0000-000093070000}"/>
    <cellStyle name="40% - Accent5 5 2" xfId="6377" xr:uid="{00000000-0005-0000-0000-000094070000}"/>
    <cellStyle name="40% - Accent5 5 2 2" xfId="9040" xr:uid="{00000000-0005-0000-0000-000095070000}"/>
    <cellStyle name="40% - Accent5 5 2 2 2" xfId="14610" xr:uid="{00000000-0005-0000-0000-000096070000}"/>
    <cellStyle name="40% - Accent5 5 2 2 2 2" xfId="25708" xr:uid="{00000000-0005-0000-0000-000097070000}"/>
    <cellStyle name="40% - Accent5 5 2 2 3" xfId="20182" xr:uid="{00000000-0005-0000-0000-000098070000}"/>
    <cellStyle name="40% - Accent5 5 2 3" xfId="12077" xr:uid="{00000000-0005-0000-0000-000099070000}"/>
    <cellStyle name="40% - Accent5 5 2 3 2" xfId="23176" xr:uid="{00000000-0005-0000-0000-00009A070000}"/>
    <cellStyle name="40% - Accent5 5 2 4" xfId="17651" xr:uid="{00000000-0005-0000-0000-00009B070000}"/>
    <cellStyle name="40% - Accent5 5 3" xfId="8685" xr:uid="{00000000-0005-0000-0000-00009C070000}"/>
    <cellStyle name="40% - Accent5 5 3 2" xfId="14255" xr:uid="{00000000-0005-0000-0000-00009D070000}"/>
    <cellStyle name="40% - Accent5 5 3 2 2" xfId="25353" xr:uid="{00000000-0005-0000-0000-00009E070000}"/>
    <cellStyle name="40% - Accent5 5 3 3" xfId="19827" xr:uid="{00000000-0005-0000-0000-00009F070000}"/>
    <cellStyle name="40% - Accent5 5 4" xfId="11718" xr:uid="{00000000-0005-0000-0000-0000A0070000}"/>
    <cellStyle name="40% - Accent5 5 4 2" xfId="22819" xr:uid="{00000000-0005-0000-0000-0000A1070000}"/>
    <cellStyle name="40% - Accent5 5 5" xfId="17294" xr:uid="{00000000-0005-0000-0000-0000A2070000}"/>
    <cellStyle name="40% - Accent5 6" xfId="6160" xr:uid="{00000000-0005-0000-0000-0000A3070000}"/>
    <cellStyle name="40% - Accent5 6 2" xfId="8825" xr:uid="{00000000-0005-0000-0000-0000A4070000}"/>
    <cellStyle name="40% - Accent5 6 2 2" xfId="14395" xr:uid="{00000000-0005-0000-0000-0000A5070000}"/>
    <cellStyle name="40% - Accent5 6 2 2 2" xfId="25493" xr:uid="{00000000-0005-0000-0000-0000A6070000}"/>
    <cellStyle name="40% - Accent5 6 2 3" xfId="19967" xr:uid="{00000000-0005-0000-0000-0000A7070000}"/>
    <cellStyle name="40% - Accent5 6 3" xfId="11862" xr:uid="{00000000-0005-0000-0000-0000A8070000}"/>
    <cellStyle name="40% - Accent5 6 3 2" xfId="22961" xr:uid="{00000000-0005-0000-0000-0000A9070000}"/>
    <cellStyle name="40% - Accent5 6 4" xfId="17436" xr:uid="{00000000-0005-0000-0000-0000AA070000}"/>
    <cellStyle name="40% - Accent5 7" xfId="6945" xr:uid="{00000000-0005-0000-0000-0000AB070000}"/>
    <cellStyle name="40% - Accent5 7 2" xfId="9608" xr:uid="{00000000-0005-0000-0000-0000AC070000}"/>
    <cellStyle name="40% - Accent5 7 2 2" xfId="15178" xr:uid="{00000000-0005-0000-0000-0000AD070000}"/>
    <cellStyle name="40% - Accent5 7 2 2 2" xfId="26276" xr:uid="{00000000-0005-0000-0000-0000AE070000}"/>
    <cellStyle name="40% - Accent5 7 2 3" xfId="20750" xr:uid="{00000000-0005-0000-0000-0000AF070000}"/>
    <cellStyle name="40% - Accent5 7 3" xfId="12645" xr:uid="{00000000-0005-0000-0000-0000B0070000}"/>
    <cellStyle name="40% - Accent5 7 3 2" xfId="23744" xr:uid="{00000000-0005-0000-0000-0000B1070000}"/>
    <cellStyle name="40% - Accent5 7 4" xfId="18219" xr:uid="{00000000-0005-0000-0000-0000B2070000}"/>
    <cellStyle name="40% - Accent5 8" xfId="7397" xr:uid="{00000000-0005-0000-0000-0000B3070000}"/>
    <cellStyle name="40% - Accent5 8 2" xfId="13084" xr:uid="{00000000-0005-0000-0000-0000B4070000}"/>
    <cellStyle name="40% - Accent5 8 2 2" xfId="24183" xr:uid="{00000000-0005-0000-0000-0000B5070000}"/>
    <cellStyle name="40% - Accent5 8 3" xfId="18658" xr:uid="{00000000-0005-0000-0000-0000B6070000}"/>
    <cellStyle name="40% - Accent5 9" xfId="10156" xr:uid="{00000000-0005-0000-0000-0000B7070000}"/>
    <cellStyle name="40% - Accent5 9 2" xfId="15707" xr:uid="{00000000-0005-0000-0000-0000B8070000}"/>
    <cellStyle name="40% - Accent5 9 2 2" xfId="26805" xr:uid="{00000000-0005-0000-0000-0000B9070000}"/>
    <cellStyle name="40% - Accent5 9 3" xfId="21279" xr:uid="{00000000-0005-0000-0000-0000BA070000}"/>
    <cellStyle name="40% - Accent6" xfId="853" builtinId="51" customBuiltin="1"/>
    <cellStyle name="40% - Accent6 10" xfId="10584" xr:uid="{00000000-0005-0000-0000-0000BC070000}"/>
    <cellStyle name="40% - Accent6 10 2" xfId="21703" xr:uid="{00000000-0005-0000-0000-0000BD070000}"/>
    <cellStyle name="40% - Accent6 11" xfId="16170" xr:uid="{00000000-0005-0000-0000-0000BE070000}"/>
    <cellStyle name="40% - Accent6 12" xfId="16185" xr:uid="{00000000-0005-0000-0000-0000BF070000}"/>
    <cellStyle name="40% - Accent6 13" xfId="27234" xr:uid="{00000000-0005-0000-0000-0000C0070000}"/>
    <cellStyle name="40% - Accent6 2" xfId="66" xr:uid="{00000000-0005-0000-0000-0000C1070000}"/>
    <cellStyle name="40% - Accent6 3" xfId="1060" xr:uid="{00000000-0005-0000-0000-0000C2070000}"/>
    <cellStyle name="40% - Accent6 3 2" xfId="5161" xr:uid="{00000000-0005-0000-0000-0000C3070000}"/>
    <cellStyle name="40% - Accent6 3 2 2" xfId="6732" xr:uid="{00000000-0005-0000-0000-0000C4070000}"/>
    <cellStyle name="40% - Accent6 3 2 2 2" xfId="9395" xr:uid="{00000000-0005-0000-0000-0000C5070000}"/>
    <cellStyle name="40% - Accent6 3 2 2 2 2" xfId="14965" xr:uid="{00000000-0005-0000-0000-0000C6070000}"/>
    <cellStyle name="40% - Accent6 3 2 2 2 2 2" xfId="26063" xr:uid="{00000000-0005-0000-0000-0000C7070000}"/>
    <cellStyle name="40% - Accent6 3 2 2 2 3" xfId="20537" xr:uid="{00000000-0005-0000-0000-0000C8070000}"/>
    <cellStyle name="40% - Accent6 3 2 2 3" xfId="12432" xr:uid="{00000000-0005-0000-0000-0000C9070000}"/>
    <cellStyle name="40% - Accent6 3 2 2 3 2" xfId="23531" xr:uid="{00000000-0005-0000-0000-0000CA070000}"/>
    <cellStyle name="40% - Accent6 3 2 2 4" xfId="18006" xr:uid="{00000000-0005-0000-0000-0000CB070000}"/>
    <cellStyle name="40% - Accent6 3 2 3" xfId="8396" xr:uid="{00000000-0005-0000-0000-0000CC070000}"/>
    <cellStyle name="40% - Accent6 3 2 3 2" xfId="13966" xr:uid="{00000000-0005-0000-0000-0000CD070000}"/>
    <cellStyle name="40% - Accent6 3 2 3 2 2" xfId="25064" xr:uid="{00000000-0005-0000-0000-0000CE070000}"/>
    <cellStyle name="40% - Accent6 3 2 3 3" xfId="19538" xr:uid="{00000000-0005-0000-0000-0000CF070000}"/>
    <cellStyle name="40% - Accent6 3 2 4" xfId="11427" xr:uid="{00000000-0005-0000-0000-0000D0070000}"/>
    <cellStyle name="40% - Accent6 3 2 4 2" xfId="22530" xr:uid="{00000000-0005-0000-0000-0000D1070000}"/>
    <cellStyle name="40% - Accent6 3 2 5" xfId="17004" xr:uid="{00000000-0005-0000-0000-0000D2070000}"/>
    <cellStyle name="40% - Accent6 3 3" xfId="6336" xr:uid="{00000000-0005-0000-0000-0000D3070000}"/>
    <cellStyle name="40% - Accent6 3 3 2" xfId="9001" xr:uid="{00000000-0005-0000-0000-0000D4070000}"/>
    <cellStyle name="40% - Accent6 3 3 2 2" xfId="14571" xr:uid="{00000000-0005-0000-0000-0000D5070000}"/>
    <cellStyle name="40% - Accent6 3 3 2 2 2" xfId="25669" xr:uid="{00000000-0005-0000-0000-0000D6070000}"/>
    <cellStyle name="40% - Accent6 3 3 2 3" xfId="20143" xr:uid="{00000000-0005-0000-0000-0000D7070000}"/>
    <cellStyle name="40% - Accent6 3 3 3" xfId="12038" xr:uid="{00000000-0005-0000-0000-0000D8070000}"/>
    <cellStyle name="40% - Accent6 3 3 3 2" xfId="23137" xr:uid="{00000000-0005-0000-0000-0000D9070000}"/>
    <cellStyle name="40% - Accent6 3 3 4" xfId="17612" xr:uid="{00000000-0005-0000-0000-0000DA070000}"/>
    <cellStyle name="40% - Accent6 3 4" xfId="7203" xr:uid="{00000000-0005-0000-0000-0000DB070000}"/>
    <cellStyle name="40% - Accent6 3 4 2" xfId="9856" xr:uid="{00000000-0005-0000-0000-0000DC070000}"/>
    <cellStyle name="40% - Accent6 3 4 2 2" xfId="15426" xr:uid="{00000000-0005-0000-0000-0000DD070000}"/>
    <cellStyle name="40% - Accent6 3 4 2 2 2" xfId="26524" xr:uid="{00000000-0005-0000-0000-0000DE070000}"/>
    <cellStyle name="40% - Accent6 3 4 2 3" xfId="20998" xr:uid="{00000000-0005-0000-0000-0000DF070000}"/>
    <cellStyle name="40% - Accent6 3 4 3" xfId="12893" xr:uid="{00000000-0005-0000-0000-0000E0070000}"/>
    <cellStyle name="40% - Accent6 3 4 3 2" xfId="23992" xr:uid="{00000000-0005-0000-0000-0000E1070000}"/>
    <cellStyle name="40% - Accent6 3 4 4" xfId="18467" xr:uid="{00000000-0005-0000-0000-0000E2070000}"/>
    <cellStyle name="40% - Accent6 3 5" xfId="7891" xr:uid="{00000000-0005-0000-0000-0000E3070000}"/>
    <cellStyle name="40% - Accent6 3 5 2" xfId="13494" xr:uid="{00000000-0005-0000-0000-0000E4070000}"/>
    <cellStyle name="40% - Accent6 3 5 2 2" xfId="24593" xr:uid="{00000000-0005-0000-0000-0000E5070000}"/>
    <cellStyle name="40% - Accent6 3 5 3" xfId="19068" xr:uid="{00000000-0005-0000-0000-0000E6070000}"/>
    <cellStyle name="40% - Accent6 3 6" xfId="10406" xr:uid="{00000000-0005-0000-0000-0000E7070000}"/>
    <cellStyle name="40% - Accent6 3 6 2" xfId="15952" xr:uid="{00000000-0005-0000-0000-0000E8070000}"/>
    <cellStyle name="40% - Accent6 3 6 2 2" xfId="27050" xr:uid="{00000000-0005-0000-0000-0000E9070000}"/>
    <cellStyle name="40% - Accent6 3 6 3" xfId="21524" xr:uid="{00000000-0005-0000-0000-0000EA070000}"/>
    <cellStyle name="40% - Accent6 3 7" xfId="10854" xr:uid="{00000000-0005-0000-0000-0000EB070000}"/>
    <cellStyle name="40% - Accent6 3 7 2" xfId="21969" xr:uid="{00000000-0005-0000-0000-0000EC070000}"/>
    <cellStyle name="40% - Accent6 3 8" xfId="16449" xr:uid="{00000000-0005-0000-0000-0000ED070000}"/>
    <cellStyle name="40% - Accent6 3 9" xfId="27481" xr:uid="{00000000-0005-0000-0000-0000EE070000}"/>
    <cellStyle name="40% - Accent6 4" xfId="1800" xr:uid="{00000000-0005-0000-0000-0000EF070000}"/>
    <cellStyle name="40% - Accent6 4 2" xfId="6610" xr:uid="{00000000-0005-0000-0000-0000F0070000}"/>
    <cellStyle name="40% - Accent6 4 2 2" xfId="9273" xr:uid="{00000000-0005-0000-0000-0000F1070000}"/>
    <cellStyle name="40% - Accent6 4 2 2 2" xfId="14843" xr:uid="{00000000-0005-0000-0000-0000F2070000}"/>
    <cellStyle name="40% - Accent6 4 2 2 2 2" xfId="25941" xr:uid="{00000000-0005-0000-0000-0000F3070000}"/>
    <cellStyle name="40% - Accent6 4 2 2 3" xfId="20415" xr:uid="{00000000-0005-0000-0000-0000F4070000}"/>
    <cellStyle name="40% - Accent6 4 2 3" xfId="12310" xr:uid="{00000000-0005-0000-0000-0000F5070000}"/>
    <cellStyle name="40% - Accent6 4 2 3 2" xfId="23409" xr:uid="{00000000-0005-0000-0000-0000F6070000}"/>
    <cellStyle name="40% - Accent6 4 2 4" xfId="17884" xr:uid="{00000000-0005-0000-0000-0000F7070000}"/>
    <cellStyle name="40% - Accent6 4 3" xfId="7081" xr:uid="{00000000-0005-0000-0000-0000F8070000}"/>
    <cellStyle name="40% - Accent6 4 3 2" xfId="9734" xr:uid="{00000000-0005-0000-0000-0000F9070000}"/>
    <cellStyle name="40% - Accent6 4 3 2 2" xfId="15304" xr:uid="{00000000-0005-0000-0000-0000FA070000}"/>
    <cellStyle name="40% - Accent6 4 3 2 2 2" xfId="26402" xr:uid="{00000000-0005-0000-0000-0000FB070000}"/>
    <cellStyle name="40% - Accent6 4 3 2 3" xfId="20876" xr:uid="{00000000-0005-0000-0000-0000FC070000}"/>
    <cellStyle name="40% - Accent6 4 3 3" xfId="12771" xr:uid="{00000000-0005-0000-0000-0000FD070000}"/>
    <cellStyle name="40% - Accent6 4 3 3 2" xfId="23870" xr:uid="{00000000-0005-0000-0000-0000FE070000}"/>
    <cellStyle name="40% - Accent6 4 3 4" xfId="18345" xr:uid="{00000000-0005-0000-0000-0000FF070000}"/>
    <cellStyle name="40% - Accent6 4 4" xfId="7777" xr:uid="{00000000-0005-0000-0000-000000080000}"/>
    <cellStyle name="40% - Accent6 4 4 2" xfId="13381" xr:uid="{00000000-0005-0000-0000-000001080000}"/>
    <cellStyle name="40% - Accent6 4 4 2 2" xfId="24480" xr:uid="{00000000-0005-0000-0000-000002080000}"/>
    <cellStyle name="40% - Accent6 4 4 3" xfId="18955" xr:uid="{00000000-0005-0000-0000-000003080000}"/>
    <cellStyle name="40% - Accent6 4 5" xfId="10284" xr:uid="{00000000-0005-0000-0000-000004080000}"/>
    <cellStyle name="40% - Accent6 4 5 2" xfId="15830" xr:uid="{00000000-0005-0000-0000-000005080000}"/>
    <cellStyle name="40% - Accent6 4 5 2 2" xfId="26928" xr:uid="{00000000-0005-0000-0000-000006080000}"/>
    <cellStyle name="40% - Accent6 4 5 3" xfId="21402" xr:uid="{00000000-0005-0000-0000-000007080000}"/>
    <cellStyle name="40% - Accent6 4 6" xfId="10902" xr:uid="{00000000-0005-0000-0000-000008080000}"/>
    <cellStyle name="40% - Accent6 4 6 2" xfId="22014" xr:uid="{00000000-0005-0000-0000-000009080000}"/>
    <cellStyle name="40% - Accent6 4 7" xfId="16492" xr:uid="{00000000-0005-0000-0000-00000A080000}"/>
    <cellStyle name="40% - Accent6 4 8" xfId="27359" xr:uid="{00000000-0005-0000-0000-00000B080000}"/>
    <cellStyle name="40% - Accent6 5" xfId="5830" xr:uid="{00000000-0005-0000-0000-00000C080000}"/>
    <cellStyle name="40% - Accent6 5 2" xfId="6379" xr:uid="{00000000-0005-0000-0000-00000D080000}"/>
    <cellStyle name="40% - Accent6 5 2 2" xfId="9042" xr:uid="{00000000-0005-0000-0000-00000E080000}"/>
    <cellStyle name="40% - Accent6 5 2 2 2" xfId="14612" xr:uid="{00000000-0005-0000-0000-00000F080000}"/>
    <cellStyle name="40% - Accent6 5 2 2 2 2" xfId="25710" xr:uid="{00000000-0005-0000-0000-000010080000}"/>
    <cellStyle name="40% - Accent6 5 2 2 3" xfId="20184" xr:uid="{00000000-0005-0000-0000-000011080000}"/>
    <cellStyle name="40% - Accent6 5 2 3" xfId="12079" xr:uid="{00000000-0005-0000-0000-000012080000}"/>
    <cellStyle name="40% - Accent6 5 2 3 2" xfId="23178" xr:uid="{00000000-0005-0000-0000-000013080000}"/>
    <cellStyle name="40% - Accent6 5 2 4" xfId="17653" xr:uid="{00000000-0005-0000-0000-000014080000}"/>
    <cellStyle name="40% - Accent6 5 3" xfId="8687" xr:uid="{00000000-0005-0000-0000-000015080000}"/>
    <cellStyle name="40% - Accent6 5 3 2" xfId="14257" xr:uid="{00000000-0005-0000-0000-000016080000}"/>
    <cellStyle name="40% - Accent6 5 3 2 2" xfId="25355" xr:uid="{00000000-0005-0000-0000-000017080000}"/>
    <cellStyle name="40% - Accent6 5 3 3" xfId="19829" xr:uid="{00000000-0005-0000-0000-000018080000}"/>
    <cellStyle name="40% - Accent6 5 4" xfId="11720" xr:uid="{00000000-0005-0000-0000-000019080000}"/>
    <cellStyle name="40% - Accent6 5 4 2" xfId="22821" xr:uid="{00000000-0005-0000-0000-00001A080000}"/>
    <cellStyle name="40% - Accent6 5 5" xfId="17296" xr:uid="{00000000-0005-0000-0000-00001B080000}"/>
    <cellStyle name="40% - Accent6 6" xfId="6162" xr:uid="{00000000-0005-0000-0000-00001C080000}"/>
    <cellStyle name="40% - Accent6 6 2" xfId="8827" xr:uid="{00000000-0005-0000-0000-00001D080000}"/>
    <cellStyle name="40% - Accent6 6 2 2" xfId="14397" xr:uid="{00000000-0005-0000-0000-00001E080000}"/>
    <cellStyle name="40% - Accent6 6 2 2 2" xfId="25495" xr:uid="{00000000-0005-0000-0000-00001F080000}"/>
    <cellStyle name="40% - Accent6 6 2 3" xfId="19969" xr:uid="{00000000-0005-0000-0000-000020080000}"/>
    <cellStyle name="40% - Accent6 6 3" xfId="11864" xr:uid="{00000000-0005-0000-0000-000021080000}"/>
    <cellStyle name="40% - Accent6 6 3 2" xfId="22963" xr:uid="{00000000-0005-0000-0000-000022080000}"/>
    <cellStyle name="40% - Accent6 6 4" xfId="17438" xr:uid="{00000000-0005-0000-0000-000023080000}"/>
    <cellStyle name="40% - Accent6 7" xfId="6946" xr:uid="{00000000-0005-0000-0000-000024080000}"/>
    <cellStyle name="40% - Accent6 7 2" xfId="9609" xr:uid="{00000000-0005-0000-0000-000025080000}"/>
    <cellStyle name="40% - Accent6 7 2 2" xfId="15179" xr:uid="{00000000-0005-0000-0000-000026080000}"/>
    <cellStyle name="40% - Accent6 7 2 2 2" xfId="26277" xr:uid="{00000000-0005-0000-0000-000027080000}"/>
    <cellStyle name="40% - Accent6 7 2 3" xfId="20751" xr:uid="{00000000-0005-0000-0000-000028080000}"/>
    <cellStyle name="40% - Accent6 7 3" xfId="12646" xr:uid="{00000000-0005-0000-0000-000029080000}"/>
    <cellStyle name="40% - Accent6 7 3 2" xfId="23745" xr:uid="{00000000-0005-0000-0000-00002A080000}"/>
    <cellStyle name="40% - Accent6 7 4" xfId="18220" xr:uid="{00000000-0005-0000-0000-00002B080000}"/>
    <cellStyle name="40% - Accent6 8" xfId="7400" xr:uid="{00000000-0005-0000-0000-00002C080000}"/>
    <cellStyle name="40% - Accent6 8 2" xfId="13087" xr:uid="{00000000-0005-0000-0000-00002D080000}"/>
    <cellStyle name="40% - Accent6 8 2 2" xfId="24186" xr:uid="{00000000-0005-0000-0000-00002E080000}"/>
    <cellStyle name="40% - Accent6 8 3" xfId="18661" xr:uid="{00000000-0005-0000-0000-00002F080000}"/>
    <cellStyle name="40% - Accent6 9" xfId="10159" xr:uid="{00000000-0005-0000-0000-000030080000}"/>
    <cellStyle name="40% - Accent6 9 2" xfId="15709" xr:uid="{00000000-0005-0000-0000-000031080000}"/>
    <cellStyle name="40% - Accent6 9 2 2" xfId="26807" xr:uid="{00000000-0005-0000-0000-000032080000}"/>
    <cellStyle name="40% - Accent6 9 3" xfId="21281" xr:uid="{00000000-0005-0000-0000-000033080000}"/>
    <cellStyle name="40% - Énfasis1" xfId="67" xr:uid="{00000000-0005-0000-0000-000034080000}"/>
    <cellStyle name="40% - Énfasis1 10" xfId="1801" xr:uid="{00000000-0005-0000-0000-000035080000}"/>
    <cellStyle name="40% - Énfasis1 11" xfId="1802" xr:uid="{00000000-0005-0000-0000-000036080000}"/>
    <cellStyle name="40% - Énfasis1 12" xfId="1803" xr:uid="{00000000-0005-0000-0000-000037080000}"/>
    <cellStyle name="40% - Énfasis1 12 2" xfId="1804" xr:uid="{00000000-0005-0000-0000-000038080000}"/>
    <cellStyle name="40% - Énfasis1 13" xfId="1805" xr:uid="{00000000-0005-0000-0000-000039080000}"/>
    <cellStyle name="40% - Énfasis1 13 2" xfId="1806" xr:uid="{00000000-0005-0000-0000-00003A080000}"/>
    <cellStyle name="40% - Énfasis1 14" xfId="1807" xr:uid="{00000000-0005-0000-0000-00003B080000}"/>
    <cellStyle name="40% - Énfasis1 14 2" xfId="1808" xr:uid="{00000000-0005-0000-0000-00003C080000}"/>
    <cellStyle name="40% - Énfasis1 15" xfId="1809" xr:uid="{00000000-0005-0000-0000-00003D080000}"/>
    <cellStyle name="40% - Énfasis1 15 2" xfId="1810" xr:uid="{00000000-0005-0000-0000-00003E080000}"/>
    <cellStyle name="40% - Énfasis1 16" xfId="1811" xr:uid="{00000000-0005-0000-0000-00003F080000}"/>
    <cellStyle name="40% - Énfasis1 16 2" xfId="1812" xr:uid="{00000000-0005-0000-0000-000040080000}"/>
    <cellStyle name="40% - Énfasis1 17" xfId="1813" xr:uid="{00000000-0005-0000-0000-000041080000}"/>
    <cellStyle name="40% - Énfasis1 17 2" xfId="1814" xr:uid="{00000000-0005-0000-0000-000042080000}"/>
    <cellStyle name="40% - Énfasis1 18" xfId="1815" xr:uid="{00000000-0005-0000-0000-000043080000}"/>
    <cellStyle name="40% - Énfasis1 18 2" xfId="1816" xr:uid="{00000000-0005-0000-0000-000044080000}"/>
    <cellStyle name="40% - Énfasis1 19" xfId="1817" xr:uid="{00000000-0005-0000-0000-000045080000}"/>
    <cellStyle name="40% - Énfasis1 19 2" xfId="1818" xr:uid="{00000000-0005-0000-0000-000046080000}"/>
    <cellStyle name="40% - Énfasis1 2" xfId="1819" xr:uid="{00000000-0005-0000-0000-000047080000}"/>
    <cellStyle name="40% - Énfasis1 2 10" xfId="1820" xr:uid="{00000000-0005-0000-0000-000048080000}"/>
    <cellStyle name="40% - Énfasis1 2 10 2" xfId="1821" xr:uid="{00000000-0005-0000-0000-000049080000}"/>
    <cellStyle name="40% - Énfasis1 2 11" xfId="1822" xr:uid="{00000000-0005-0000-0000-00004A080000}"/>
    <cellStyle name="40% - Énfasis1 2 11 2" xfId="1823" xr:uid="{00000000-0005-0000-0000-00004B080000}"/>
    <cellStyle name="40% - Énfasis1 2 12" xfId="1824" xr:uid="{00000000-0005-0000-0000-00004C080000}"/>
    <cellStyle name="40% - Énfasis1 2 12 2" xfId="1825" xr:uid="{00000000-0005-0000-0000-00004D080000}"/>
    <cellStyle name="40% - Énfasis1 2 13" xfId="1826" xr:uid="{00000000-0005-0000-0000-00004E080000}"/>
    <cellStyle name="40% - Énfasis1 2 13 2" xfId="1827" xr:uid="{00000000-0005-0000-0000-00004F080000}"/>
    <cellStyle name="40% - Énfasis1 2 14" xfId="1828" xr:uid="{00000000-0005-0000-0000-000050080000}"/>
    <cellStyle name="40% - Énfasis1 2 15" xfId="1829" xr:uid="{00000000-0005-0000-0000-000051080000}"/>
    <cellStyle name="40% - Énfasis1 2 2" xfId="68" xr:uid="{00000000-0005-0000-0000-000052080000}"/>
    <cellStyle name="40% - Énfasis1 2 3" xfId="69" xr:uid="{00000000-0005-0000-0000-000053080000}"/>
    <cellStyle name="40% - Énfasis1 2 4" xfId="70" xr:uid="{00000000-0005-0000-0000-000054080000}"/>
    <cellStyle name="40% - Énfasis1 2 5" xfId="71" xr:uid="{00000000-0005-0000-0000-000055080000}"/>
    <cellStyle name="40% - Énfasis1 2 6" xfId="72" xr:uid="{00000000-0005-0000-0000-000056080000}"/>
    <cellStyle name="40% - Énfasis1 2 7" xfId="1830" xr:uid="{00000000-0005-0000-0000-000057080000}"/>
    <cellStyle name="40% - Énfasis1 2 7 2" xfId="1831" xr:uid="{00000000-0005-0000-0000-000058080000}"/>
    <cellStyle name="40% - Énfasis1 2 8" xfId="1832" xr:uid="{00000000-0005-0000-0000-000059080000}"/>
    <cellStyle name="40% - Énfasis1 2 8 2" xfId="1833" xr:uid="{00000000-0005-0000-0000-00005A080000}"/>
    <cellStyle name="40% - Énfasis1 2 9" xfId="1834" xr:uid="{00000000-0005-0000-0000-00005B080000}"/>
    <cellStyle name="40% - Énfasis1 2 9 2" xfId="1835" xr:uid="{00000000-0005-0000-0000-00005C080000}"/>
    <cellStyle name="40% - Énfasis1 20" xfId="1836" xr:uid="{00000000-0005-0000-0000-00005D080000}"/>
    <cellStyle name="40% - Énfasis1 20 2" xfId="1837" xr:uid="{00000000-0005-0000-0000-00005E080000}"/>
    <cellStyle name="40% - Énfasis1 21" xfId="1838" xr:uid="{00000000-0005-0000-0000-00005F080000}"/>
    <cellStyle name="40% - Énfasis1 21 2" xfId="1839" xr:uid="{00000000-0005-0000-0000-000060080000}"/>
    <cellStyle name="40% - Énfasis1 22" xfId="1840" xr:uid="{00000000-0005-0000-0000-000061080000}"/>
    <cellStyle name="40% - Énfasis1 22 2" xfId="1841" xr:uid="{00000000-0005-0000-0000-000062080000}"/>
    <cellStyle name="40% - Énfasis1 23" xfId="1842" xr:uid="{00000000-0005-0000-0000-000063080000}"/>
    <cellStyle name="40% - Énfasis1 23 2" xfId="1843" xr:uid="{00000000-0005-0000-0000-000064080000}"/>
    <cellStyle name="40% - Énfasis1 24" xfId="1844" xr:uid="{00000000-0005-0000-0000-000065080000}"/>
    <cellStyle name="40% - Énfasis1 24 2" xfId="1845" xr:uid="{00000000-0005-0000-0000-000066080000}"/>
    <cellStyle name="40% - Énfasis1 25" xfId="1846" xr:uid="{00000000-0005-0000-0000-000067080000}"/>
    <cellStyle name="40% - Énfasis1 26" xfId="1847" xr:uid="{00000000-0005-0000-0000-000068080000}"/>
    <cellStyle name="40% - Énfasis1 3" xfId="73" xr:uid="{00000000-0005-0000-0000-000069080000}"/>
    <cellStyle name="40% - Énfasis1 3 2" xfId="1848" xr:uid="{00000000-0005-0000-0000-00006A080000}"/>
    <cellStyle name="40% - Énfasis1 3 3" xfId="1849" xr:uid="{00000000-0005-0000-0000-00006B080000}"/>
    <cellStyle name="40% - Énfasis1 3 4" xfId="1850" xr:uid="{00000000-0005-0000-0000-00006C080000}"/>
    <cellStyle name="40% - Énfasis1 3 5" xfId="1851" xr:uid="{00000000-0005-0000-0000-00006D080000}"/>
    <cellStyle name="40% - Énfasis1 3_A.68" xfId="1852" xr:uid="{00000000-0005-0000-0000-00006E080000}"/>
    <cellStyle name="40% - Énfasis1 4" xfId="74" xr:uid="{00000000-0005-0000-0000-00006F080000}"/>
    <cellStyle name="40% - Énfasis1 4 10" xfId="1853" xr:uid="{00000000-0005-0000-0000-000070080000}"/>
    <cellStyle name="40% - Énfasis1 4 11" xfId="1854" xr:uid="{00000000-0005-0000-0000-000071080000}"/>
    <cellStyle name="40% - Énfasis1 4 12" xfId="1855" xr:uid="{00000000-0005-0000-0000-000072080000}"/>
    <cellStyle name="40% - Énfasis1 4 13" xfId="1856" xr:uid="{00000000-0005-0000-0000-000073080000}"/>
    <cellStyle name="40% - Énfasis1 4 13 2" xfId="1857" xr:uid="{00000000-0005-0000-0000-000074080000}"/>
    <cellStyle name="40% - Énfasis1 4 2" xfId="1858" xr:uid="{00000000-0005-0000-0000-000075080000}"/>
    <cellStyle name="40% - Énfasis1 4 3" xfId="1859" xr:uid="{00000000-0005-0000-0000-000076080000}"/>
    <cellStyle name="40% - Énfasis1 4 4" xfId="1860" xr:uid="{00000000-0005-0000-0000-000077080000}"/>
    <cellStyle name="40% - Énfasis1 4 5" xfId="1861" xr:uid="{00000000-0005-0000-0000-000078080000}"/>
    <cellStyle name="40% - Énfasis1 4 6" xfId="1862" xr:uid="{00000000-0005-0000-0000-000079080000}"/>
    <cellStyle name="40% - Énfasis1 4 7" xfId="1863" xr:uid="{00000000-0005-0000-0000-00007A080000}"/>
    <cellStyle name="40% - Énfasis1 4 8" xfId="1864" xr:uid="{00000000-0005-0000-0000-00007B080000}"/>
    <cellStyle name="40% - Énfasis1 4 9" xfId="1865" xr:uid="{00000000-0005-0000-0000-00007C080000}"/>
    <cellStyle name="40% - Énfasis1 5" xfId="1866" xr:uid="{00000000-0005-0000-0000-00007D080000}"/>
    <cellStyle name="40% - Énfasis1 5 2" xfId="1867" xr:uid="{00000000-0005-0000-0000-00007E080000}"/>
    <cellStyle name="40% - Énfasis1 5 3" xfId="1868" xr:uid="{00000000-0005-0000-0000-00007F080000}"/>
    <cellStyle name="40% - Énfasis1 5 4" xfId="1869" xr:uid="{00000000-0005-0000-0000-000080080000}"/>
    <cellStyle name="40% - Énfasis1 5 5" xfId="1870" xr:uid="{00000000-0005-0000-0000-000081080000}"/>
    <cellStyle name="40% - Énfasis1 5 6" xfId="1871" xr:uid="{00000000-0005-0000-0000-000082080000}"/>
    <cellStyle name="40% - Énfasis1 5 7" xfId="1872" xr:uid="{00000000-0005-0000-0000-000083080000}"/>
    <cellStyle name="40% - Énfasis1 5 8" xfId="1873" xr:uid="{00000000-0005-0000-0000-000084080000}"/>
    <cellStyle name="40% - Énfasis1 5 9" xfId="1874" xr:uid="{00000000-0005-0000-0000-000085080000}"/>
    <cellStyle name="40% - Énfasis1 5 9 2" xfId="1875" xr:uid="{00000000-0005-0000-0000-000086080000}"/>
    <cellStyle name="40% - Énfasis1 6" xfId="1876" xr:uid="{00000000-0005-0000-0000-000087080000}"/>
    <cellStyle name="40% - Énfasis1 6 2" xfId="1877" xr:uid="{00000000-0005-0000-0000-000088080000}"/>
    <cellStyle name="40% - Énfasis1 6 3" xfId="1878" xr:uid="{00000000-0005-0000-0000-000089080000}"/>
    <cellStyle name="40% - Énfasis1 6 4" xfId="1879" xr:uid="{00000000-0005-0000-0000-00008A080000}"/>
    <cellStyle name="40% - Énfasis1 6 5" xfId="1880" xr:uid="{00000000-0005-0000-0000-00008B080000}"/>
    <cellStyle name="40% - Énfasis1 6 6" xfId="1881" xr:uid="{00000000-0005-0000-0000-00008C080000}"/>
    <cellStyle name="40% - Énfasis1 6 7" xfId="1882" xr:uid="{00000000-0005-0000-0000-00008D080000}"/>
    <cellStyle name="40% - Énfasis1 6 8" xfId="1883" xr:uid="{00000000-0005-0000-0000-00008E080000}"/>
    <cellStyle name="40% - Énfasis1 6 9" xfId="1884" xr:uid="{00000000-0005-0000-0000-00008F080000}"/>
    <cellStyle name="40% - Énfasis1 6 9 2" xfId="1885" xr:uid="{00000000-0005-0000-0000-000090080000}"/>
    <cellStyle name="40% - Énfasis1 7" xfId="1886" xr:uid="{00000000-0005-0000-0000-000091080000}"/>
    <cellStyle name="40% - Énfasis1 7 2" xfId="1887" xr:uid="{00000000-0005-0000-0000-000092080000}"/>
    <cellStyle name="40% - Énfasis1 7 3" xfId="1888" xr:uid="{00000000-0005-0000-0000-000093080000}"/>
    <cellStyle name="40% - Énfasis1 7 4" xfId="1889" xr:uid="{00000000-0005-0000-0000-000094080000}"/>
    <cellStyle name="40% - Énfasis1 7 5" xfId="1890" xr:uid="{00000000-0005-0000-0000-000095080000}"/>
    <cellStyle name="40% - Énfasis1 7 6" xfId="1891" xr:uid="{00000000-0005-0000-0000-000096080000}"/>
    <cellStyle name="40% - Énfasis1 7 7" xfId="1892" xr:uid="{00000000-0005-0000-0000-000097080000}"/>
    <cellStyle name="40% - Énfasis1 7 8" xfId="1893" xr:uid="{00000000-0005-0000-0000-000098080000}"/>
    <cellStyle name="40% - Énfasis1 7 9" xfId="1894" xr:uid="{00000000-0005-0000-0000-000099080000}"/>
    <cellStyle name="40% - Énfasis1 7 9 2" xfId="1895" xr:uid="{00000000-0005-0000-0000-00009A080000}"/>
    <cellStyle name="40% - Énfasis1 8" xfId="1896" xr:uid="{00000000-0005-0000-0000-00009B080000}"/>
    <cellStyle name="40% - Énfasis1 9" xfId="1897" xr:uid="{00000000-0005-0000-0000-00009C080000}"/>
    <cellStyle name="40% - Énfasis1_A.68" xfId="1898" xr:uid="{00000000-0005-0000-0000-00009D080000}"/>
    <cellStyle name="40% - Énfasis2" xfId="75" xr:uid="{00000000-0005-0000-0000-00009E080000}"/>
    <cellStyle name="40% - Énfasis2 10" xfId="1899" xr:uid="{00000000-0005-0000-0000-00009F080000}"/>
    <cellStyle name="40% - Énfasis2 11" xfId="1900" xr:uid="{00000000-0005-0000-0000-0000A0080000}"/>
    <cellStyle name="40% - Énfasis2 12" xfId="1901" xr:uid="{00000000-0005-0000-0000-0000A1080000}"/>
    <cellStyle name="40% - Énfasis2 12 2" xfId="1902" xr:uid="{00000000-0005-0000-0000-0000A2080000}"/>
    <cellStyle name="40% - Énfasis2 13" xfId="1903" xr:uid="{00000000-0005-0000-0000-0000A3080000}"/>
    <cellStyle name="40% - Énfasis2 13 2" xfId="1904" xr:uid="{00000000-0005-0000-0000-0000A4080000}"/>
    <cellStyle name="40% - Énfasis2 14" xfId="1905" xr:uid="{00000000-0005-0000-0000-0000A5080000}"/>
    <cellStyle name="40% - Énfasis2 14 2" xfId="1906" xr:uid="{00000000-0005-0000-0000-0000A6080000}"/>
    <cellStyle name="40% - Énfasis2 15" xfId="1907" xr:uid="{00000000-0005-0000-0000-0000A7080000}"/>
    <cellStyle name="40% - Énfasis2 15 2" xfId="1908" xr:uid="{00000000-0005-0000-0000-0000A8080000}"/>
    <cellStyle name="40% - Énfasis2 16" xfId="1909" xr:uid="{00000000-0005-0000-0000-0000A9080000}"/>
    <cellStyle name="40% - Énfasis2 16 2" xfId="1910" xr:uid="{00000000-0005-0000-0000-0000AA080000}"/>
    <cellStyle name="40% - Énfasis2 17" xfId="1911" xr:uid="{00000000-0005-0000-0000-0000AB080000}"/>
    <cellStyle name="40% - Énfasis2 17 2" xfId="1912" xr:uid="{00000000-0005-0000-0000-0000AC080000}"/>
    <cellStyle name="40% - Énfasis2 18" xfId="1913" xr:uid="{00000000-0005-0000-0000-0000AD080000}"/>
    <cellStyle name="40% - Énfasis2 18 2" xfId="1914" xr:uid="{00000000-0005-0000-0000-0000AE080000}"/>
    <cellStyle name="40% - Énfasis2 19" xfId="1915" xr:uid="{00000000-0005-0000-0000-0000AF080000}"/>
    <cellStyle name="40% - Énfasis2 19 2" xfId="1916" xr:uid="{00000000-0005-0000-0000-0000B0080000}"/>
    <cellStyle name="40% - Énfasis2 2" xfId="1917" xr:uid="{00000000-0005-0000-0000-0000B1080000}"/>
    <cellStyle name="40% - Énfasis2 2 10" xfId="1918" xr:uid="{00000000-0005-0000-0000-0000B2080000}"/>
    <cellStyle name="40% - Énfasis2 2 10 2" xfId="1919" xr:uid="{00000000-0005-0000-0000-0000B3080000}"/>
    <cellStyle name="40% - Énfasis2 2 11" xfId="1920" xr:uid="{00000000-0005-0000-0000-0000B4080000}"/>
    <cellStyle name="40% - Énfasis2 2 11 2" xfId="1921" xr:uid="{00000000-0005-0000-0000-0000B5080000}"/>
    <cellStyle name="40% - Énfasis2 2 12" xfId="1922" xr:uid="{00000000-0005-0000-0000-0000B6080000}"/>
    <cellStyle name="40% - Énfasis2 2 12 2" xfId="1923" xr:uid="{00000000-0005-0000-0000-0000B7080000}"/>
    <cellStyle name="40% - Énfasis2 2 13" xfId="1924" xr:uid="{00000000-0005-0000-0000-0000B8080000}"/>
    <cellStyle name="40% - Énfasis2 2 13 2" xfId="1925" xr:uid="{00000000-0005-0000-0000-0000B9080000}"/>
    <cellStyle name="40% - Énfasis2 2 14" xfId="1926" xr:uid="{00000000-0005-0000-0000-0000BA080000}"/>
    <cellStyle name="40% - Énfasis2 2 15" xfId="1927" xr:uid="{00000000-0005-0000-0000-0000BB080000}"/>
    <cellStyle name="40% - Énfasis2 2 2" xfId="76" xr:uid="{00000000-0005-0000-0000-0000BC080000}"/>
    <cellStyle name="40% - Énfasis2 2 3" xfId="77" xr:uid="{00000000-0005-0000-0000-0000BD080000}"/>
    <cellStyle name="40% - Énfasis2 2 4" xfId="78" xr:uid="{00000000-0005-0000-0000-0000BE080000}"/>
    <cellStyle name="40% - Énfasis2 2 5" xfId="79" xr:uid="{00000000-0005-0000-0000-0000BF080000}"/>
    <cellStyle name="40% - Énfasis2 2 6" xfId="80" xr:uid="{00000000-0005-0000-0000-0000C0080000}"/>
    <cellStyle name="40% - Énfasis2 2 7" xfId="1928" xr:uid="{00000000-0005-0000-0000-0000C1080000}"/>
    <cellStyle name="40% - Énfasis2 2 7 2" xfId="1929" xr:uid="{00000000-0005-0000-0000-0000C2080000}"/>
    <cellStyle name="40% - Énfasis2 2 8" xfId="1930" xr:uid="{00000000-0005-0000-0000-0000C3080000}"/>
    <cellStyle name="40% - Énfasis2 2 8 2" xfId="1931" xr:uid="{00000000-0005-0000-0000-0000C4080000}"/>
    <cellStyle name="40% - Énfasis2 2 9" xfId="1932" xr:uid="{00000000-0005-0000-0000-0000C5080000}"/>
    <cellStyle name="40% - Énfasis2 2 9 2" xfId="1933" xr:uid="{00000000-0005-0000-0000-0000C6080000}"/>
    <cellStyle name="40% - Énfasis2 20" xfId="1934" xr:uid="{00000000-0005-0000-0000-0000C7080000}"/>
    <cellStyle name="40% - Énfasis2 20 2" xfId="1935" xr:uid="{00000000-0005-0000-0000-0000C8080000}"/>
    <cellStyle name="40% - Énfasis2 21" xfId="1936" xr:uid="{00000000-0005-0000-0000-0000C9080000}"/>
    <cellStyle name="40% - Énfasis2 21 2" xfId="1937" xr:uid="{00000000-0005-0000-0000-0000CA080000}"/>
    <cellStyle name="40% - Énfasis2 22" xfId="1938" xr:uid="{00000000-0005-0000-0000-0000CB080000}"/>
    <cellStyle name="40% - Énfasis2 22 2" xfId="1939" xr:uid="{00000000-0005-0000-0000-0000CC080000}"/>
    <cellStyle name="40% - Énfasis2 23" xfId="1940" xr:uid="{00000000-0005-0000-0000-0000CD080000}"/>
    <cellStyle name="40% - Énfasis2 23 2" xfId="1941" xr:uid="{00000000-0005-0000-0000-0000CE080000}"/>
    <cellStyle name="40% - Énfasis2 24" xfId="1942" xr:uid="{00000000-0005-0000-0000-0000CF080000}"/>
    <cellStyle name="40% - Énfasis2 24 2" xfId="1943" xr:uid="{00000000-0005-0000-0000-0000D0080000}"/>
    <cellStyle name="40% - Énfasis2 25" xfId="1944" xr:uid="{00000000-0005-0000-0000-0000D1080000}"/>
    <cellStyle name="40% - Énfasis2 26" xfId="1945" xr:uid="{00000000-0005-0000-0000-0000D2080000}"/>
    <cellStyle name="40% - Énfasis2 3" xfId="81" xr:uid="{00000000-0005-0000-0000-0000D3080000}"/>
    <cellStyle name="40% - Énfasis2 3 2" xfId="1946" xr:uid="{00000000-0005-0000-0000-0000D4080000}"/>
    <cellStyle name="40% - Énfasis2 3 3" xfId="1947" xr:uid="{00000000-0005-0000-0000-0000D5080000}"/>
    <cellStyle name="40% - Énfasis2 3 4" xfId="1948" xr:uid="{00000000-0005-0000-0000-0000D6080000}"/>
    <cellStyle name="40% - Énfasis2 3 5" xfId="1949" xr:uid="{00000000-0005-0000-0000-0000D7080000}"/>
    <cellStyle name="40% - Énfasis2 4" xfId="82" xr:uid="{00000000-0005-0000-0000-0000D8080000}"/>
    <cellStyle name="40% - Énfasis2 4 10" xfId="1950" xr:uid="{00000000-0005-0000-0000-0000D9080000}"/>
    <cellStyle name="40% - Énfasis2 4 11" xfId="1951" xr:uid="{00000000-0005-0000-0000-0000DA080000}"/>
    <cellStyle name="40% - Énfasis2 4 12" xfId="1952" xr:uid="{00000000-0005-0000-0000-0000DB080000}"/>
    <cellStyle name="40% - Énfasis2 4 13" xfId="1953" xr:uid="{00000000-0005-0000-0000-0000DC080000}"/>
    <cellStyle name="40% - Énfasis2 4 13 2" xfId="1954" xr:uid="{00000000-0005-0000-0000-0000DD080000}"/>
    <cellStyle name="40% - Énfasis2 4 2" xfId="1955" xr:uid="{00000000-0005-0000-0000-0000DE080000}"/>
    <cellStyle name="40% - Énfasis2 4 3" xfId="1956" xr:uid="{00000000-0005-0000-0000-0000DF080000}"/>
    <cellStyle name="40% - Énfasis2 4 4" xfId="1957" xr:uid="{00000000-0005-0000-0000-0000E0080000}"/>
    <cellStyle name="40% - Énfasis2 4 5" xfId="1958" xr:uid="{00000000-0005-0000-0000-0000E1080000}"/>
    <cellStyle name="40% - Énfasis2 4 6" xfId="1959" xr:uid="{00000000-0005-0000-0000-0000E2080000}"/>
    <cellStyle name="40% - Énfasis2 4 7" xfId="1960" xr:uid="{00000000-0005-0000-0000-0000E3080000}"/>
    <cellStyle name="40% - Énfasis2 4 8" xfId="1961" xr:uid="{00000000-0005-0000-0000-0000E4080000}"/>
    <cellStyle name="40% - Énfasis2 4 9" xfId="1962" xr:uid="{00000000-0005-0000-0000-0000E5080000}"/>
    <cellStyle name="40% - Énfasis2 5" xfId="1963" xr:uid="{00000000-0005-0000-0000-0000E6080000}"/>
    <cellStyle name="40% - Énfasis2 5 2" xfId="1964" xr:uid="{00000000-0005-0000-0000-0000E7080000}"/>
    <cellStyle name="40% - Énfasis2 5 3" xfId="1965" xr:uid="{00000000-0005-0000-0000-0000E8080000}"/>
    <cellStyle name="40% - Énfasis2 5 4" xfId="1966" xr:uid="{00000000-0005-0000-0000-0000E9080000}"/>
    <cellStyle name="40% - Énfasis2 5 5" xfId="1967" xr:uid="{00000000-0005-0000-0000-0000EA080000}"/>
    <cellStyle name="40% - Énfasis2 5 6" xfId="1968" xr:uid="{00000000-0005-0000-0000-0000EB080000}"/>
    <cellStyle name="40% - Énfasis2 5 7" xfId="1969" xr:uid="{00000000-0005-0000-0000-0000EC080000}"/>
    <cellStyle name="40% - Énfasis2 5 8" xfId="1970" xr:uid="{00000000-0005-0000-0000-0000ED080000}"/>
    <cellStyle name="40% - Énfasis2 5 9" xfId="1971" xr:uid="{00000000-0005-0000-0000-0000EE080000}"/>
    <cellStyle name="40% - Énfasis2 5 9 2" xfId="1972" xr:uid="{00000000-0005-0000-0000-0000EF080000}"/>
    <cellStyle name="40% - Énfasis2 6" xfId="1973" xr:uid="{00000000-0005-0000-0000-0000F0080000}"/>
    <cellStyle name="40% - Énfasis2 6 2" xfId="1974" xr:uid="{00000000-0005-0000-0000-0000F1080000}"/>
    <cellStyle name="40% - Énfasis2 6 3" xfId="1975" xr:uid="{00000000-0005-0000-0000-0000F2080000}"/>
    <cellStyle name="40% - Énfasis2 6 4" xfId="1976" xr:uid="{00000000-0005-0000-0000-0000F3080000}"/>
    <cellStyle name="40% - Énfasis2 6 5" xfId="1977" xr:uid="{00000000-0005-0000-0000-0000F4080000}"/>
    <cellStyle name="40% - Énfasis2 6 6" xfId="1978" xr:uid="{00000000-0005-0000-0000-0000F5080000}"/>
    <cellStyle name="40% - Énfasis2 6 7" xfId="1979" xr:uid="{00000000-0005-0000-0000-0000F6080000}"/>
    <cellStyle name="40% - Énfasis2 6 8" xfId="1980" xr:uid="{00000000-0005-0000-0000-0000F7080000}"/>
    <cellStyle name="40% - Énfasis2 6 9" xfId="1981" xr:uid="{00000000-0005-0000-0000-0000F8080000}"/>
    <cellStyle name="40% - Énfasis2 6 9 2" xfId="1982" xr:uid="{00000000-0005-0000-0000-0000F9080000}"/>
    <cellStyle name="40% - Énfasis2 7" xfId="1983" xr:uid="{00000000-0005-0000-0000-0000FA080000}"/>
    <cellStyle name="40% - Énfasis2 7 2" xfId="1984" xr:uid="{00000000-0005-0000-0000-0000FB080000}"/>
    <cellStyle name="40% - Énfasis2 7 3" xfId="1985" xr:uid="{00000000-0005-0000-0000-0000FC080000}"/>
    <cellStyle name="40% - Énfasis2 7 4" xfId="1986" xr:uid="{00000000-0005-0000-0000-0000FD080000}"/>
    <cellStyle name="40% - Énfasis2 7 5" xfId="1987" xr:uid="{00000000-0005-0000-0000-0000FE080000}"/>
    <cellStyle name="40% - Énfasis2 7 6" xfId="1988" xr:uid="{00000000-0005-0000-0000-0000FF080000}"/>
    <cellStyle name="40% - Énfasis2 7 7" xfId="1989" xr:uid="{00000000-0005-0000-0000-000000090000}"/>
    <cellStyle name="40% - Énfasis2 7 8" xfId="1990" xr:uid="{00000000-0005-0000-0000-000001090000}"/>
    <cellStyle name="40% - Énfasis2 7 9" xfId="1991" xr:uid="{00000000-0005-0000-0000-000002090000}"/>
    <cellStyle name="40% - Énfasis2 7 9 2" xfId="1992" xr:uid="{00000000-0005-0000-0000-000003090000}"/>
    <cellStyle name="40% - Énfasis2 8" xfId="1993" xr:uid="{00000000-0005-0000-0000-000004090000}"/>
    <cellStyle name="40% - Énfasis2 9" xfId="1994" xr:uid="{00000000-0005-0000-0000-000005090000}"/>
    <cellStyle name="40% - Énfasis3" xfId="83" xr:uid="{00000000-0005-0000-0000-000006090000}"/>
    <cellStyle name="40% - Énfasis3 10" xfId="1995" xr:uid="{00000000-0005-0000-0000-000007090000}"/>
    <cellStyle name="40% - Énfasis3 11" xfId="1996" xr:uid="{00000000-0005-0000-0000-000008090000}"/>
    <cellStyle name="40% - Énfasis3 12" xfId="1997" xr:uid="{00000000-0005-0000-0000-000009090000}"/>
    <cellStyle name="40% - Énfasis3 12 2" xfId="1998" xr:uid="{00000000-0005-0000-0000-00000A090000}"/>
    <cellStyle name="40% - Énfasis3 13" xfId="1999" xr:uid="{00000000-0005-0000-0000-00000B090000}"/>
    <cellStyle name="40% - Énfasis3 13 2" xfId="2000" xr:uid="{00000000-0005-0000-0000-00000C090000}"/>
    <cellStyle name="40% - Énfasis3 14" xfId="2001" xr:uid="{00000000-0005-0000-0000-00000D090000}"/>
    <cellStyle name="40% - Énfasis3 14 2" xfId="2002" xr:uid="{00000000-0005-0000-0000-00000E090000}"/>
    <cellStyle name="40% - Énfasis3 15" xfId="2003" xr:uid="{00000000-0005-0000-0000-00000F090000}"/>
    <cellStyle name="40% - Énfasis3 15 2" xfId="2004" xr:uid="{00000000-0005-0000-0000-000010090000}"/>
    <cellStyle name="40% - Énfasis3 16" xfId="2005" xr:uid="{00000000-0005-0000-0000-000011090000}"/>
    <cellStyle name="40% - Énfasis3 16 2" xfId="2006" xr:uid="{00000000-0005-0000-0000-000012090000}"/>
    <cellStyle name="40% - Énfasis3 17" xfId="2007" xr:uid="{00000000-0005-0000-0000-000013090000}"/>
    <cellStyle name="40% - Énfasis3 17 2" xfId="2008" xr:uid="{00000000-0005-0000-0000-000014090000}"/>
    <cellStyle name="40% - Énfasis3 18" xfId="2009" xr:uid="{00000000-0005-0000-0000-000015090000}"/>
    <cellStyle name="40% - Énfasis3 18 2" xfId="2010" xr:uid="{00000000-0005-0000-0000-000016090000}"/>
    <cellStyle name="40% - Énfasis3 19" xfId="2011" xr:uid="{00000000-0005-0000-0000-000017090000}"/>
    <cellStyle name="40% - Énfasis3 19 2" xfId="2012" xr:uid="{00000000-0005-0000-0000-000018090000}"/>
    <cellStyle name="40% - Énfasis3 2" xfId="2013" xr:uid="{00000000-0005-0000-0000-000019090000}"/>
    <cellStyle name="40% - Énfasis3 2 10" xfId="2014" xr:uid="{00000000-0005-0000-0000-00001A090000}"/>
    <cellStyle name="40% - Énfasis3 2 10 2" xfId="2015" xr:uid="{00000000-0005-0000-0000-00001B090000}"/>
    <cellStyle name="40% - Énfasis3 2 11" xfId="2016" xr:uid="{00000000-0005-0000-0000-00001C090000}"/>
    <cellStyle name="40% - Énfasis3 2 11 2" xfId="2017" xr:uid="{00000000-0005-0000-0000-00001D090000}"/>
    <cellStyle name="40% - Énfasis3 2 12" xfId="2018" xr:uid="{00000000-0005-0000-0000-00001E090000}"/>
    <cellStyle name="40% - Énfasis3 2 12 2" xfId="2019" xr:uid="{00000000-0005-0000-0000-00001F090000}"/>
    <cellStyle name="40% - Énfasis3 2 13" xfId="2020" xr:uid="{00000000-0005-0000-0000-000020090000}"/>
    <cellStyle name="40% - Énfasis3 2 13 2" xfId="2021" xr:uid="{00000000-0005-0000-0000-000021090000}"/>
    <cellStyle name="40% - Énfasis3 2 14" xfId="2022" xr:uid="{00000000-0005-0000-0000-000022090000}"/>
    <cellStyle name="40% - Énfasis3 2 15" xfId="2023" xr:uid="{00000000-0005-0000-0000-000023090000}"/>
    <cellStyle name="40% - Énfasis3 2 2" xfId="84" xr:uid="{00000000-0005-0000-0000-000024090000}"/>
    <cellStyle name="40% - Énfasis3 2 3" xfId="85" xr:uid="{00000000-0005-0000-0000-000025090000}"/>
    <cellStyle name="40% - Énfasis3 2 4" xfId="86" xr:uid="{00000000-0005-0000-0000-000026090000}"/>
    <cellStyle name="40% - Énfasis3 2 5" xfId="87" xr:uid="{00000000-0005-0000-0000-000027090000}"/>
    <cellStyle name="40% - Énfasis3 2 6" xfId="88" xr:uid="{00000000-0005-0000-0000-000028090000}"/>
    <cellStyle name="40% - Énfasis3 2 7" xfId="2024" xr:uid="{00000000-0005-0000-0000-000029090000}"/>
    <cellStyle name="40% - Énfasis3 2 7 2" xfId="2025" xr:uid="{00000000-0005-0000-0000-00002A090000}"/>
    <cellStyle name="40% - Énfasis3 2 8" xfId="2026" xr:uid="{00000000-0005-0000-0000-00002B090000}"/>
    <cellStyle name="40% - Énfasis3 2 8 2" xfId="2027" xr:uid="{00000000-0005-0000-0000-00002C090000}"/>
    <cellStyle name="40% - Énfasis3 2 9" xfId="2028" xr:uid="{00000000-0005-0000-0000-00002D090000}"/>
    <cellStyle name="40% - Énfasis3 2 9 2" xfId="2029" xr:uid="{00000000-0005-0000-0000-00002E090000}"/>
    <cellStyle name="40% - Énfasis3 20" xfId="2030" xr:uid="{00000000-0005-0000-0000-00002F090000}"/>
    <cellStyle name="40% - Énfasis3 20 2" xfId="2031" xr:uid="{00000000-0005-0000-0000-000030090000}"/>
    <cellStyle name="40% - Énfasis3 21" xfId="2032" xr:uid="{00000000-0005-0000-0000-000031090000}"/>
    <cellStyle name="40% - Énfasis3 21 2" xfId="2033" xr:uid="{00000000-0005-0000-0000-000032090000}"/>
    <cellStyle name="40% - Énfasis3 22" xfId="2034" xr:uid="{00000000-0005-0000-0000-000033090000}"/>
    <cellStyle name="40% - Énfasis3 22 2" xfId="2035" xr:uid="{00000000-0005-0000-0000-000034090000}"/>
    <cellStyle name="40% - Énfasis3 23" xfId="2036" xr:uid="{00000000-0005-0000-0000-000035090000}"/>
    <cellStyle name="40% - Énfasis3 23 2" xfId="2037" xr:uid="{00000000-0005-0000-0000-000036090000}"/>
    <cellStyle name="40% - Énfasis3 24" xfId="2038" xr:uid="{00000000-0005-0000-0000-000037090000}"/>
    <cellStyle name="40% - Énfasis3 24 2" xfId="2039" xr:uid="{00000000-0005-0000-0000-000038090000}"/>
    <cellStyle name="40% - Énfasis3 25" xfId="2040" xr:uid="{00000000-0005-0000-0000-000039090000}"/>
    <cellStyle name="40% - Énfasis3 26" xfId="2041" xr:uid="{00000000-0005-0000-0000-00003A090000}"/>
    <cellStyle name="40% - Énfasis3 3" xfId="89" xr:uid="{00000000-0005-0000-0000-00003B090000}"/>
    <cellStyle name="40% - Énfasis3 3 2" xfId="2042" xr:uid="{00000000-0005-0000-0000-00003C090000}"/>
    <cellStyle name="40% - Énfasis3 3 3" xfId="2043" xr:uid="{00000000-0005-0000-0000-00003D090000}"/>
    <cellStyle name="40% - Énfasis3 3 4" xfId="2044" xr:uid="{00000000-0005-0000-0000-00003E090000}"/>
    <cellStyle name="40% - Énfasis3 3 5" xfId="2045" xr:uid="{00000000-0005-0000-0000-00003F090000}"/>
    <cellStyle name="40% - Énfasis3 3_A.68" xfId="2046" xr:uid="{00000000-0005-0000-0000-000040090000}"/>
    <cellStyle name="40% - Énfasis3 4" xfId="90" xr:uid="{00000000-0005-0000-0000-000041090000}"/>
    <cellStyle name="40% - Énfasis3 4 10" xfId="2047" xr:uid="{00000000-0005-0000-0000-000042090000}"/>
    <cellStyle name="40% - Énfasis3 4 11" xfId="2048" xr:uid="{00000000-0005-0000-0000-000043090000}"/>
    <cellStyle name="40% - Énfasis3 4 12" xfId="2049" xr:uid="{00000000-0005-0000-0000-000044090000}"/>
    <cellStyle name="40% - Énfasis3 4 13" xfId="2050" xr:uid="{00000000-0005-0000-0000-000045090000}"/>
    <cellStyle name="40% - Énfasis3 4 13 2" xfId="2051" xr:uid="{00000000-0005-0000-0000-000046090000}"/>
    <cellStyle name="40% - Énfasis3 4 2" xfId="2052" xr:uid="{00000000-0005-0000-0000-000047090000}"/>
    <cellStyle name="40% - Énfasis3 4 3" xfId="2053" xr:uid="{00000000-0005-0000-0000-000048090000}"/>
    <cellStyle name="40% - Énfasis3 4 4" xfId="2054" xr:uid="{00000000-0005-0000-0000-000049090000}"/>
    <cellStyle name="40% - Énfasis3 4 5" xfId="2055" xr:uid="{00000000-0005-0000-0000-00004A090000}"/>
    <cellStyle name="40% - Énfasis3 4 6" xfId="2056" xr:uid="{00000000-0005-0000-0000-00004B090000}"/>
    <cellStyle name="40% - Énfasis3 4 7" xfId="2057" xr:uid="{00000000-0005-0000-0000-00004C090000}"/>
    <cellStyle name="40% - Énfasis3 4 8" xfId="2058" xr:uid="{00000000-0005-0000-0000-00004D090000}"/>
    <cellStyle name="40% - Énfasis3 4 9" xfId="2059" xr:uid="{00000000-0005-0000-0000-00004E090000}"/>
    <cellStyle name="40% - Énfasis3 5" xfId="2060" xr:uid="{00000000-0005-0000-0000-00004F090000}"/>
    <cellStyle name="40% - Énfasis3 5 2" xfId="2061" xr:uid="{00000000-0005-0000-0000-000050090000}"/>
    <cellStyle name="40% - Énfasis3 5 3" xfId="2062" xr:uid="{00000000-0005-0000-0000-000051090000}"/>
    <cellStyle name="40% - Énfasis3 5 4" xfId="2063" xr:uid="{00000000-0005-0000-0000-000052090000}"/>
    <cellStyle name="40% - Énfasis3 5 5" xfId="2064" xr:uid="{00000000-0005-0000-0000-000053090000}"/>
    <cellStyle name="40% - Énfasis3 5 6" xfId="2065" xr:uid="{00000000-0005-0000-0000-000054090000}"/>
    <cellStyle name="40% - Énfasis3 5 7" xfId="2066" xr:uid="{00000000-0005-0000-0000-000055090000}"/>
    <cellStyle name="40% - Énfasis3 5 8" xfId="2067" xr:uid="{00000000-0005-0000-0000-000056090000}"/>
    <cellStyle name="40% - Énfasis3 5 9" xfId="2068" xr:uid="{00000000-0005-0000-0000-000057090000}"/>
    <cellStyle name="40% - Énfasis3 5 9 2" xfId="2069" xr:uid="{00000000-0005-0000-0000-000058090000}"/>
    <cellStyle name="40% - Énfasis3 6" xfId="2070" xr:uid="{00000000-0005-0000-0000-000059090000}"/>
    <cellStyle name="40% - Énfasis3 6 2" xfId="2071" xr:uid="{00000000-0005-0000-0000-00005A090000}"/>
    <cellStyle name="40% - Énfasis3 6 3" xfId="2072" xr:uid="{00000000-0005-0000-0000-00005B090000}"/>
    <cellStyle name="40% - Énfasis3 6 4" xfId="2073" xr:uid="{00000000-0005-0000-0000-00005C090000}"/>
    <cellStyle name="40% - Énfasis3 6 5" xfId="2074" xr:uid="{00000000-0005-0000-0000-00005D090000}"/>
    <cellStyle name="40% - Énfasis3 6 6" xfId="2075" xr:uid="{00000000-0005-0000-0000-00005E090000}"/>
    <cellStyle name="40% - Énfasis3 6 7" xfId="2076" xr:uid="{00000000-0005-0000-0000-00005F090000}"/>
    <cellStyle name="40% - Énfasis3 6 8" xfId="2077" xr:uid="{00000000-0005-0000-0000-000060090000}"/>
    <cellStyle name="40% - Énfasis3 6 9" xfId="2078" xr:uid="{00000000-0005-0000-0000-000061090000}"/>
    <cellStyle name="40% - Énfasis3 6 9 2" xfId="2079" xr:uid="{00000000-0005-0000-0000-000062090000}"/>
    <cellStyle name="40% - Énfasis3 7" xfId="2080" xr:uid="{00000000-0005-0000-0000-000063090000}"/>
    <cellStyle name="40% - Énfasis3 7 2" xfId="2081" xr:uid="{00000000-0005-0000-0000-000064090000}"/>
    <cellStyle name="40% - Énfasis3 7 3" xfId="2082" xr:uid="{00000000-0005-0000-0000-000065090000}"/>
    <cellStyle name="40% - Énfasis3 7 4" xfId="2083" xr:uid="{00000000-0005-0000-0000-000066090000}"/>
    <cellStyle name="40% - Énfasis3 7 5" xfId="2084" xr:uid="{00000000-0005-0000-0000-000067090000}"/>
    <cellStyle name="40% - Énfasis3 7 6" xfId="2085" xr:uid="{00000000-0005-0000-0000-000068090000}"/>
    <cellStyle name="40% - Énfasis3 7 7" xfId="2086" xr:uid="{00000000-0005-0000-0000-000069090000}"/>
    <cellStyle name="40% - Énfasis3 7 8" xfId="2087" xr:uid="{00000000-0005-0000-0000-00006A090000}"/>
    <cellStyle name="40% - Énfasis3 7 9" xfId="2088" xr:uid="{00000000-0005-0000-0000-00006B090000}"/>
    <cellStyle name="40% - Énfasis3 7 9 2" xfId="2089" xr:uid="{00000000-0005-0000-0000-00006C090000}"/>
    <cellStyle name="40% - Énfasis3 8" xfId="2090" xr:uid="{00000000-0005-0000-0000-00006D090000}"/>
    <cellStyle name="40% - Énfasis3 9" xfId="2091" xr:uid="{00000000-0005-0000-0000-00006E090000}"/>
    <cellStyle name="40% - Énfasis3_A.68" xfId="2092" xr:uid="{00000000-0005-0000-0000-00006F090000}"/>
    <cellStyle name="40% - Énfasis4" xfId="91" xr:uid="{00000000-0005-0000-0000-000070090000}"/>
    <cellStyle name="40% - Énfasis4 10" xfId="2093" xr:uid="{00000000-0005-0000-0000-000071090000}"/>
    <cellStyle name="40% - Énfasis4 11" xfId="2094" xr:uid="{00000000-0005-0000-0000-000072090000}"/>
    <cellStyle name="40% - Énfasis4 12" xfId="2095" xr:uid="{00000000-0005-0000-0000-000073090000}"/>
    <cellStyle name="40% - Énfasis4 12 2" xfId="2096" xr:uid="{00000000-0005-0000-0000-000074090000}"/>
    <cellStyle name="40% - Énfasis4 13" xfId="2097" xr:uid="{00000000-0005-0000-0000-000075090000}"/>
    <cellStyle name="40% - Énfasis4 13 2" xfId="2098" xr:uid="{00000000-0005-0000-0000-000076090000}"/>
    <cellStyle name="40% - Énfasis4 14" xfId="2099" xr:uid="{00000000-0005-0000-0000-000077090000}"/>
    <cellStyle name="40% - Énfasis4 14 2" xfId="2100" xr:uid="{00000000-0005-0000-0000-000078090000}"/>
    <cellStyle name="40% - Énfasis4 15" xfId="2101" xr:uid="{00000000-0005-0000-0000-000079090000}"/>
    <cellStyle name="40% - Énfasis4 15 2" xfId="2102" xr:uid="{00000000-0005-0000-0000-00007A090000}"/>
    <cellStyle name="40% - Énfasis4 16" xfId="2103" xr:uid="{00000000-0005-0000-0000-00007B090000}"/>
    <cellStyle name="40% - Énfasis4 16 2" xfId="2104" xr:uid="{00000000-0005-0000-0000-00007C090000}"/>
    <cellStyle name="40% - Énfasis4 17" xfId="2105" xr:uid="{00000000-0005-0000-0000-00007D090000}"/>
    <cellStyle name="40% - Énfasis4 17 2" xfId="2106" xr:uid="{00000000-0005-0000-0000-00007E090000}"/>
    <cellStyle name="40% - Énfasis4 18" xfId="2107" xr:uid="{00000000-0005-0000-0000-00007F090000}"/>
    <cellStyle name="40% - Énfasis4 18 2" xfId="2108" xr:uid="{00000000-0005-0000-0000-000080090000}"/>
    <cellStyle name="40% - Énfasis4 19" xfId="2109" xr:uid="{00000000-0005-0000-0000-000081090000}"/>
    <cellStyle name="40% - Énfasis4 19 2" xfId="2110" xr:uid="{00000000-0005-0000-0000-000082090000}"/>
    <cellStyle name="40% - Énfasis4 2" xfId="2111" xr:uid="{00000000-0005-0000-0000-000083090000}"/>
    <cellStyle name="40% - Énfasis4 2 10" xfId="2112" xr:uid="{00000000-0005-0000-0000-000084090000}"/>
    <cellStyle name="40% - Énfasis4 2 10 2" xfId="2113" xr:uid="{00000000-0005-0000-0000-000085090000}"/>
    <cellStyle name="40% - Énfasis4 2 11" xfId="2114" xr:uid="{00000000-0005-0000-0000-000086090000}"/>
    <cellStyle name="40% - Énfasis4 2 11 2" xfId="2115" xr:uid="{00000000-0005-0000-0000-000087090000}"/>
    <cellStyle name="40% - Énfasis4 2 12" xfId="2116" xr:uid="{00000000-0005-0000-0000-000088090000}"/>
    <cellStyle name="40% - Énfasis4 2 12 2" xfId="2117" xr:uid="{00000000-0005-0000-0000-000089090000}"/>
    <cellStyle name="40% - Énfasis4 2 13" xfId="2118" xr:uid="{00000000-0005-0000-0000-00008A090000}"/>
    <cellStyle name="40% - Énfasis4 2 13 2" xfId="2119" xr:uid="{00000000-0005-0000-0000-00008B090000}"/>
    <cellStyle name="40% - Énfasis4 2 14" xfId="2120" xr:uid="{00000000-0005-0000-0000-00008C090000}"/>
    <cellStyle name="40% - Énfasis4 2 15" xfId="2121" xr:uid="{00000000-0005-0000-0000-00008D090000}"/>
    <cellStyle name="40% - Énfasis4 2 2" xfId="92" xr:uid="{00000000-0005-0000-0000-00008E090000}"/>
    <cellStyle name="40% - Énfasis4 2 3" xfId="93" xr:uid="{00000000-0005-0000-0000-00008F090000}"/>
    <cellStyle name="40% - Énfasis4 2 4" xfId="94" xr:uid="{00000000-0005-0000-0000-000090090000}"/>
    <cellStyle name="40% - Énfasis4 2 5" xfId="95" xr:uid="{00000000-0005-0000-0000-000091090000}"/>
    <cellStyle name="40% - Énfasis4 2 6" xfId="96" xr:uid="{00000000-0005-0000-0000-000092090000}"/>
    <cellStyle name="40% - Énfasis4 2 7" xfId="2122" xr:uid="{00000000-0005-0000-0000-000093090000}"/>
    <cellStyle name="40% - Énfasis4 2 7 2" xfId="2123" xr:uid="{00000000-0005-0000-0000-000094090000}"/>
    <cellStyle name="40% - Énfasis4 2 8" xfId="2124" xr:uid="{00000000-0005-0000-0000-000095090000}"/>
    <cellStyle name="40% - Énfasis4 2 8 2" xfId="2125" xr:uid="{00000000-0005-0000-0000-000096090000}"/>
    <cellStyle name="40% - Énfasis4 2 9" xfId="2126" xr:uid="{00000000-0005-0000-0000-000097090000}"/>
    <cellStyle name="40% - Énfasis4 2 9 2" xfId="2127" xr:uid="{00000000-0005-0000-0000-000098090000}"/>
    <cellStyle name="40% - Énfasis4 20" xfId="2128" xr:uid="{00000000-0005-0000-0000-000099090000}"/>
    <cellStyle name="40% - Énfasis4 20 2" xfId="2129" xr:uid="{00000000-0005-0000-0000-00009A090000}"/>
    <cellStyle name="40% - Énfasis4 21" xfId="2130" xr:uid="{00000000-0005-0000-0000-00009B090000}"/>
    <cellStyle name="40% - Énfasis4 21 2" xfId="2131" xr:uid="{00000000-0005-0000-0000-00009C090000}"/>
    <cellStyle name="40% - Énfasis4 22" xfId="2132" xr:uid="{00000000-0005-0000-0000-00009D090000}"/>
    <cellStyle name="40% - Énfasis4 22 2" xfId="2133" xr:uid="{00000000-0005-0000-0000-00009E090000}"/>
    <cellStyle name="40% - Énfasis4 23" xfId="2134" xr:uid="{00000000-0005-0000-0000-00009F090000}"/>
    <cellStyle name="40% - Énfasis4 23 2" xfId="2135" xr:uid="{00000000-0005-0000-0000-0000A0090000}"/>
    <cellStyle name="40% - Énfasis4 24" xfId="2136" xr:uid="{00000000-0005-0000-0000-0000A1090000}"/>
    <cellStyle name="40% - Énfasis4 24 2" xfId="2137" xr:uid="{00000000-0005-0000-0000-0000A2090000}"/>
    <cellStyle name="40% - Énfasis4 25" xfId="2138" xr:uid="{00000000-0005-0000-0000-0000A3090000}"/>
    <cellStyle name="40% - Énfasis4 3" xfId="97" xr:uid="{00000000-0005-0000-0000-0000A4090000}"/>
    <cellStyle name="40% - Énfasis4 3 2" xfId="2139" xr:uid="{00000000-0005-0000-0000-0000A5090000}"/>
    <cellStyle name="40% - Énfasis4 3 3" xfId="2140" xr:uid="{00000000-0005-0000-0000-0000A6090000}"/>
    <cellStyle name="40% - Énfasis4 3 4" xfId="2141" xr:uid="{00000000-0005-0000-0000-0000A7090000}"/>
    <cellStyle name="40% - Énfasis4 3 5" xfId="2142" xr:uid="{00000000-0005-0000-0000-0000A8090000}"/>
    <cellStyle name="40% - Énfasis4 3_A.68" xfId="2143" xr:uid="{00000000-0005-0000-0000-0000A9090000}"/>
    <cellStyle name="40% - Énfasis4 4" xfId="98" xr:uid="{00000000-0005-0000-0000-0000AA090000}"/>
    <cellStyle name="40% - Énfasis4 4 10" xfId="2144" xr:uid="{00000000-0005-0000-0000-0000AB090000}"/>
    <cellStyle name="40% - Énfasis4 4 11" xfId="2145" xr:uid="{00000000-0005-0000-0000-0000AC090000}"/>
    <cellStyle name="40% - Énfasis4 4 12" xfId="2146" xr:uid="{00000000-0005-0000-0000-0000AD090000}"/>
    <cellStyle name="40% - Énfasis4 4 13" xfId="2147" xr:uid="{00000000-0005-0000-0000-0000AE090000}"/>
    <cellStyle name="40% - Énfasis4 4 13 2" xfId="2148" xr:uid="{00000000-0005-0000-0000-0000AF090000}"/>
    <cellStyle name="40% - Énfasis4 4 2" xfId="2149" xr:uid="{00000000-0005-0000-0000-0000B0090000}"/>
    <cellStyle name="40% - Énfasis4 4 3" xfId="2150" xr:uid="{00000000-0005-0000-0000-0000B1090000}"/>
    <cellStyle name="40% - Énfasis4 4 4" xfId="2151" xr:uid="{00000000-0005-0000-0000-0000B2090000}"/>
    <cellStyle name="40% - Énfasis4 4 5" xfId="2152" xr:uid="{00000000-0005-0000-0000-0000B3090000}"/>
    <cellStyle name="40% - Énfasis4 4 6" xfId="2153" xr:uid="{00000000-0005-0000-0000-0000B4090000}"/>
    <cellStyle name="40% - Énfasis4 4 7" xfId="2154" xr:uid="{00000000-0005-0000-0000-0000B5090000}"/>
    <cellStyle name="40% - Énfasis4 4 8" xfId="2155" xr:uid="{00000000-0005-0000-0000-0000B6090000}"/>
    <cellStyle name="40% - Énfasis4 4 9" xfId="2156" xr:uid="{00000000-0005-0000-0000-0000B7090000}"/>
    <cellStyle name="40% - Énfasis4 5" xfId="2157" xr:uid="{00000000-0005-0000-0000-0000B8090000}"/>
    <cellStyle name="40% - Énfasis4 5 2" xfId="2158" xr:uid="{00000000-0005-0000-0000-0000B9090000}"/>
    <cellStyle name="40% - Énfasis4 5 3" xfId="2159" xr:uid="{00000000-0005-0000-0000-0000BA090000}"/>
    <cellStyle name="40% - Énfasis4 5 4" xfId="2160" xr:uid="{00000000-0005-0000-0000-0000BB090000}"/>
    <cellStyle name="40% - Énfasis4 5 5" xfId="2161" xr:uid="{00000000-0005-0000-0000-0000BC090000}"/>
    <cellStyle name="40% - Énfasis4 5 6" xfId="2162" xr:uid="{00000000-0005-0000-0000-0000BD090000}"/>
    <cellStyle name="40% - Énfasis4 5 7" xfId="2163" xr:uid="{00000000-0005-0000-0000-0000BE090000}"/>
    <cellStyle name="40% - Énfasis4 5 8" xfId="2164" xr:uid="{00000000-0005-0000-0000-0000BF090000}"/>
    <cellStyle name="40% - Énfasis4 5 9" xfId="2165" xr:uid="{00000000-0005-0000-0000-0000C0090000}"/>
    <cellStyle name="40% - Énfasis4 5 9 2" xfId="2166" xr:uid="{00000000-0005-0000-0000-0000C1090000}"/>
    <cellStyle name="40% - Énfasis4 6" xfId="2167" xr:uid="{00000000-0005-0000-0000-0000C2090000}"/>
    <cellStyle name="40% - Énfasis4 6 2" xfId="2168" xr:uid="{00000000-0005-0000-0000-0000C3090000}"/>
    <cellStyle name="40% - Énfasis4 6 3" xfId="2169" xr:uid="{00000000-0005-0000-0000-0000C4090000}"/>
    <cellStyle name="40% - Énfasis4 6 4" xfId="2170" xr:uid="{00000000-0005-0000-0000-0000C5090000}"/>
    <cellStyle name="40% - Énfasis4 6 5" xfId="2171" xr:uid="{00000000-0005-0000-0000-0000C6090000}"/>
    <cellStyle name="40% - Énfasis4 6 6" xfId="2172" xr:uid="{00000000-0005-0000-0000-0000C7090000}"/>
    <cellStyle name="40% - Énfasis4 6 7" xfId="2173" xr:uid="{00000000-0005-0000-0000-0000C8090000}"/>
    <cellStyle name="40% - Énfasis4 6 8" xfId="2174" xr:uid="{00000000-0005-0000-0000-0000C9090000}"/>
    <cellStyle name="40% - Énfasis4 6 9" xfId="2175" xr:uid="{00000000-0005-0000-0000-0000CA090000}"/>
    <cellStyle name="40% - Énfasis4 6 9 2" xfId="2176" xr:uid="{00000000-0005-0000-0000-0000CB090000}"/>
    <cellStyle name="40% - Énfasis4 7" xfId="2177" xr:uid="{00000000-0005-0000-0000-0000CC090000}"/>
    <cellStyle name="40% - Énfasis4 7 2" xfId="2178" xr:uid="{00000000-0005-0000-0000-0000CD090000}"/>
    <cellStyle name="40% - Énfasis4 7 3" xfId="2179" xr:uid="{00000000-0005-0000-0000-0000CE090000}"/>
    <cellStyle name="40% - Énfasis4 7 4" xfId="2180" xr:uid="{00000000-0005-0000-0000-0000CF090000}"/>
    <cellStyle name="40% - Énfasis4 7 5" xfId="2181" xr:uid="{00000000-0005-0000-0000-0000D0090000}"/>
    <cellStyle name="40% - Énfasis4 7 6" xfId="2182" xr:uid="{00000000-0005-0000-0000-0000D1090000}"/>
    <cellStyle name="40% - Énfasis4 7 7" xfId="2183" xr:uid="{00000000-0005-0000-0000-0000D2090000}"/>
    <cellStyle name="40% - Énfasis4 7 8" xfId="2184" xr:uid="{00000000-0005-0000-0000-0000D3090000}"/>
    <cellStyle name="40% - Énfasis4 7 9" xfId="2185" xr:uid="{00000000-0005-0000-0000-0000D4090000}"/>
    <cellStyle name="40% - Énfasis4 7 9 2" xfId="2186" xr:uid="{00000000-0005-0000-0000-0000D5090000}"/>
    <cellStyle name="40% - Énfasis4 8" xfId="2187" xr:uid="{00000000-0005-0000-0000-0000D6090000}"/>
    <cellStyle name="40% - Énfasis4 9" xfId="2188" xr:uid="{00000000-0005-0000-0000-0000D7090000}"/>
    <cellStyle name="40% - Énfasis4_A.68" xfId="2189" xr:uid="{00000000-0005-0000-0000-0000D8090000}"/>
    <cellStyle name="40% - Énfasis5" xfId="99" xr:uid="{00000000-0005-0000-0000-0000D9090000}"/>
    <cellStyle name="40% - Énfasis5 10" xfId="2190" xr:uid="{00000000-0005-0000-0000-0000DA090000}"/>
    <cellStyle name="40% - Énfasis5 11" xfId="2191" xr:uid="{00000000-0005-0000-0000-0000DB090000}"/>
    <cellStyle name="40% - Énfasis5 12" xfId="2192" xr:uid="{00000000-0005-0000-0000-0000DC090000}"/>
    <cellStyle name="40% - Énfasis5 12 2" xfId="2193" xr:uid="{00000000-0005-0000-0000-0000DD090000}"/>
    <cellStyle name="40% - Énfasis5 13" xfId="2194" xr:uid="{00000000-0005-0000-0000-0000DE090000}"/>
    <cellStyle name="40% - Énfasis5 13 2" xfId="2195" xr:uid="{00000000-0005-0000-0000-0000DF090000}"/>
    <cellStyle name="40% - Énfasis5 14" xfId="2196" xr:uid="{00000000-0005-0000-0000-0000E0090000}"/>
    <cellStyle name="40% - Énfasis5 14 2" xfId="2197" xr:uid="{00000000-0005-0000-0000-0000E1090000}"/>
    <cellStyle name="40% - Énfasis5 15" xfId="2198" xr:uid="{00000000-0005-0000-0000-0000E2090000}"/>
    <cellStyle name="40% - Énfasis5 15 2" xfId="2199" xr:uid="{00000000-0005-0000-0000-0000E3090000}"/>
    <cellStyle name="40% - Énfasis5 16" xfId="2200" xr:uid="{00000000-0005-0000-0000-0000E4090000}"/>
    <cellStyle name="40% - Énfasis5 16 2" xfId="2201" xr:uid="{00000000-0005-0000-0000-0000E5090000}"/>
    <cellStyle name="40% - Énfasis5 17" xfId="2202" xr:uid="{00000000-0005-0000-0000-0000E6090000}"/>
    <cellStyle name="40% - Énfasis5 17 2" xfId="2203" xr:uid="{00000000-0005-0000-0000-0000E7090000}"/>
    <cellStyle name="40% - Énfasis5 18" xfId="2204" xr:uid="{00000000-0005-0000-0000-0000E8090000}"/>
    <cellStyle name="40% - Énfasis5 18 2" xfId="2205" xr:uid="{00000000-0005-0000-0000-0000E9090000}"/>
    <cellStyle name="40% - Énfasis5 19" xfId="2206" xr:uid="{00000000-0005-0000-0000-0000EA090000}"/>
    <cellStyle name="40% - Énfasis5 19 2" xfId="2207" xr:uid="{00000000-0005-0000-0000-0000EB090000}"/>
    <cellStyle name="40% - Énfasis5 2" xfId="2208" xr:uid="{00000000-0005-0000-0000-0000EC090000}"/>
    <cellStyle name="40% - Énfasis5 2 10" xfId="2209" xr:uid="{00000000-0005-0000-0000-0000ED090000}"/>
    <cellStyle name="40% - Énfasis5 2 10 2" xfId="2210" xr:uid="{00000000-0005-0000-0000-0000EE090000}"/>
    <cellStyle name="40% - Énfasis5 2 11" xfId="2211" xr:uid="{00000000-0005-0000-0000-0000EF090000}"/>
    <cellStyle name="40% - Énfasis5 2 11 2" xfId="2212" xr:uid="{00000000-0005-0000-0000-0000F0090000}"/>
    <cellStyle name="40% - Énfasis5 2 12" xfId="2213" xr:uid="{00000000-0005-0000-0000-0000F1090000}"/>
    <cellStyle name="40% - Énfasis5 2 12 2" xfId="2214" xr:uid="{00000000-0005-0000-0000-0000F2090000}"/>
    <cellStyle name="40% - Énfasis5 2 13" xfId="2215" xr:uid="{00000000-0005-0000-0000-0000F3090000}"/>
    <cellStyle name="40% - Énfasis5 2 13 2" xfId="2216" xr:uid="{00000000-0005-0000-0000-0000F4090000}"/>
    <cellStyle name="40% - Énfasis5 2 14" xfId="2217" xr:uid="{00000000-0005-0000-0000-0000F5090000}"/>
    <cellStyle name="40% - Énfasis5 2 15" xfId="2218" xr:uid="{00000000-0005-0000-0000-0000F6090000}"/>
    <cellStyle name="40% - Énfasis5 2 2" xfId="100" xr:uid="{00000000-0005-0000-0000-0000F7090000}"/>
    <cellStyle name="40% - Énfasis5 2 3" xfId="101" xr:uid="{00000000-0005-0000-0000-0000F8090000}"/>
    <cellStyle name="40% - Énfasis5 2 4" xfId="102" xr:uid="{00000000-0005-0000-0000-0000F9090000}"/>
    <cellStyle name="40% - Énfasis5 2 5" xfId="103" xr:uid="{00000000-0005-0000-0000-0000FA090000}"/>
    <cellStyle name="40% - Énfasis5 2 6" xfId="104" xr:uid="{00000000-0005-0000-0000-0000FB090000}"/>
    <cellStyle name="40% - Énfasis5 2 7" xfId="2219" xr:uid="{00000000-0005-0000-0000-0000FC090000}"/>
    <cellStyle name="40% - Énfasis5 2 7 2" xfId="2220" xr:uid="{00000000-0005-0000-0000-0000FD090000}"/>
    <cellStyle name="40% - Énfasis5 2 8" xfId="2221" xr:uid="{00000000-0005-0000-0000-0000FE090000}"/>
    <cellStyle name="40% - Énfasis5 2 8 2" xfId="2222" xr:uid="{00000000-0005-0000-0000-0000FF090000}"/>
    <cellStyle name="40% - Énfasis5 2 9" xfId="2223" xr:uid="{00000000-0005-0000-0000-0000000A0000}"/>
    <cellStyle name="40% - Énfasis5 2 9 2" xfId="2224" xr:uid="{00000000-0005-0000-0000-0000010A0000}"/>
    <cellStyle name="40% - Énfasis5 20" xfId="2225" xr:uid="{00000000-0005-0000-0000-0000020A0000}"/>
    <cellStyle name="40% - Énfasis5 20 2" xfId="2226" xr:uid="{00000000-0005-0000-0000-0000030A0000}"/>
    <cellStyle name="40% - Énfasis5 21" xfId="2227" xr:uid="{00000000-0005-0000-0000-0000040A0000}"/>
    <cellStyle name="40% - Énfasis5 21 2" xfId="2228" xr:uid="{00000000-0005-0000-0000-0000050A0000}"/>
    <cellStyle name="40% - Énfasis5 22" xfId="2229" xr:uid="{00000000-0005-0000-0000-0000060A0000}"/>
    <cellStyle name="40% - Énfasis5 22 2" xfId="2230" xr:uid="{00000000-0005-0000-0000-0000070A0000}"/>
    <cellStyle name="40% - Énfasis5 23" xfId="2231" xr:uid="{00000000-0005-0000-0000-0000080A0000}"/>
    <cellStyle name="40% - Énfasis5 23 2" xfId="2232" xr:uid="{00000000-0005-0000-0000-0000090A0000}"/>
    <cellStyle name="40% - Énfasis5 24" xfId="2233" xr:uid="{00000000-0005-0000-0000-00000A0A0000}"/>
    <cellStyle name="40% - Énfasis5 24 2" xfId="2234" xr:uid="{00000000-0005-0000-0000-00000B0A0000}"/>
    <cellStyle name="40% - Énfasis5 25" xfId="2235" xr:uid="{00000000-0005-0000-0000-00000C0A0000}"/>
    <cellStyle name="40% - Énfasis5 3" xfId="105" xr:uid="{00000000-0005-0000-0000-00000D0A0000}"/>
    <cellStyle name="40% - Énfasis5 3 2" xfId="2236" xr:uid="{00000000-0005-0000-0000-00000E0A0000}"/>
    <cellStyle name="40% - Énfasis5 3 3" xfId="2237" xr:uid="{00000000-0005-0000-0000-00000F0A0000}"/>
    <cellStyle name="40% - Énfasis5 3 4" xfId="2238" xr:uid="{00000000-0005-0000-0000-0000100A0000}"/>
    <cellStyle name="40% - Énfasis5 3 5" xfId="2239" xr:uid="{00000000-0005-0000-0000-0000110A0000}"/>
    <cellStyle name="40% - Énfasis5 4" xfId="106" xr:uid="{00000000-0005-0000-0000-0000120A0000}"/>
    <cellStyle name="40% - Énfasis5 4 10" xfId="2240" xr:uid="{00000000-0005-0000-0000-0000130A0000}"/>
    <cellStyle name="40% - Énfasis5 4 11" xfId="2241" xr:uid="{00000000-0005-0000-0000-0000140A0000}"/>
    <cellStyle name="40% - Énfasis5 4 12" xfId="2242" xr:uid="{00000000-0005-0000-0000-0000150A0000}"/>
    <cellStyle name="40% - Énfasis5 4 13" xfId="2243" xr:uid="{00000000-0005-0000-0000-0000160A0000}"/>
    <cellStyle name="40% - Énfasis5 4 13 2" xfId="2244" xr:uid="{00000000-0005-0000-0000-0000170A0000}"/>
    <cellStyle name="40% - Énfasis5 4 2" xfId="2245" xr:uid="{00000000-0005-0000-0000-0000180A0000}"/>
    <cellStyle name="40% - Énfasis5 4 3" xfId="2246" xr:uid="{00000000-0005-0000-0000-0000190A0000}"/>
    <cellStyle name="40% - Énfasis5 4 4" xfId="2247" xr:uid="{00000000-0005-0000-0000-00001A0A0000}"/>
    <cellStyle name="40% - Énfasis5 4 5" xfId="2248" xr:uid="{00000000-0005-0000-0000-00001B0A0000}"/>
    <cellStyle name="40% - Énfasis5 4 6" xfId="2249" xr:uid="{00000000-0005-0000-0000-00001C0A0000}"/>
    <cellStyle name="40% - Énfasis5 4 7" xfId="2250" xr:uid="{00000000-0005-0000-0000-00001D0A0000}"/>
    <cellStyle name="40% - Énfasis5 4 8" xfId="2251" xr:uid="{00000000-0005-0000-0000-00001E0A0000}"/>
    <cellStyle name="40% - Énfasis5 4 9" xfId="2252" xr:uid="{00000000-0005-0000-0000-00001F0A0000}"/>
    <cellStyle name="40% - Énfasis5 5" xfId="2253" xr:uid="{00000000-0005-0000-0000-0000200A0000}"/>
    <cellStyle name="40% - Énfasis5 5 2" xfId="2254" xr:uid="{00000000-0005-0000-0000-0000210A0000}"/>
    <cellStyle name="40% - Énfasis5 5 3" xfId="2255" xr:uid="{00000000-0005-0000-0000-0000220A0000}"/>
    <cellStyle name="40% - Énfasis5 5 4" xfId="2256" xr:uid="{00000000-0005-0000-0000-0000230A0000}"/>
    <cellStyle name="40% - Énfasis5 5 5" xfId="2257" xr:uid="{00000000-0005-0000-0000-0000240A0000}"/>
    <cellStyle name="40% - Énfasis5 5 6" xfId="2258" xr:uid="{00000000-0005-0000-0000-0000250A0000}"/>
    <cellStyle name="40% - Énfasis5 5 7" xfId="2259" xr:uid="{00000000-0005-0000-0000-0000260A0000}"/>
    <cellStyle name="40% - Énfasis5 5 8" xfId="2260" xr:uid="{00000000-0005-0000-0000-0000270A0000}"/>
    <cellStyle name="40% - Énfasis5 5 9" xfId="2261" xr:uid="{00000000-0005-0000-0000-0000280A0000}"/>
    <cellStyle name="40% - Énfasis5 5 9 2" xfId="2262" xr:uid="{00000000-0005-0000-0000-0000290A0000}"/>
    <cellStyle name="40% - Énfasis5 6" xfId="2263" xr:uid="{00000000-0005-0000-0000-00002A0A0000}"/>
    <cellStyle name="40% - Énfasis5 6 2" xfId="2264" xr:uid="{00000000-0005-0000-0000-00002B0A0000}"/>
    <cellStyle name="40% - Énfasis5 6 3" xfId="2265" xr:uid="{00000000-0005-0000-0000-00002C0A0000}"/>
    <cellStyle name="40% - Énfasis5 6 4" xfId="2266" xr:uid="{00000000-0005-0000-0000-00002D0A0000}"/>
    <cellStyle name="40% - Énfasis5 6 5" xfId="2267" xr:uid="{00000000-0005-0000-0000-00002E0A0000}"/>
    <cellStyle name="40% - Énfasis5 6 6" xfId="2268" xr:uid="{00000000-0005-0000-0000-00002F0A0000}"/>
    <cellStyle name="40% - Énfasis5 6 7" xfId="2269" xr:uid="{00000000-0005-0000-0000-0000300A0000}"/>
    <cellStyle name="40% - Énfasis5 6 8" xfId="2270" xr:uid="{00000000-0005-0000-0000-0000310A0000}"/>
    <cellStyle name="40% - Énfasis5 6 9" xfId="2271" xr:uid="{00000000-0005-0000-0000-0000320A0000}"/>
    <cellStyle name="40% - Énfasis5 6 9 2" xfId="2272" xr:uid="{00000000-0005-0000-0000-0000330A0000}"/>
    <cellStyle name="40% - Énfasis5 7" xfId="2273" xr:uid="{00000000-0005-0000-0000-0000340A0000}"/>
    <cellStyle name="40% - Énfasis5 7 2" xfId="2274" xr:uid="{00000000-0005-0000-0000-0000350A0000}"/>
    <cellStyle name="40% - Énfasis5 7 3" xfId="2275" xr:uid="{00000000-0005-0000-0000-0000360A0000}"/>
    <cellStyle name="40% - Énfasis5 7 4" xfId="2276" xr:uid="{00000000-0005-0000-0000-0000370A0000}"/>
    <cellStyle name="40% - Énfasis5 7 5" xfId="2277" xr:uid="{00000000-0005-0000-0000-0000380A0000}"/>
    <cellStyle name="40% - Énfasis5 7 6" xfId="2278" xr:uid="{00000000-0005-0000-0000-0000390A0000}"/>
    <cellStyle name="40% - Énfasis5 7 7" xfId="2279" xr:uid="{00000000-0005-0000-0000-00003A0A0000}"/>
    <cellStyle name="40% - Énfasis5 7 8" xfId="2280" xr:uid="{00000000-0005-0000-0000-00003B0A0000}"/>
    <cellStyle name="40% - Énfasis5 7 9" xfId="2281" xr:uid="{00000000-0005-0000-0000-00003C0A0000}"/>
    <cellStyle name="40% - Énfasis5 7 9 2" xfId="2282" xr:uid="{00000000-0005-0000-0000-00003D0A0000}"/>
    <cellStyle name="40% - Énfasis5 8" xfId="2283" xr:uid="{00000000-0005-0000-0000-00003E0A0000}"/>
    <cellStyle name="40% - Énfasis5 9" xfId="2284" xr:uid="{00000000-0005-0000-0000-00003F0A0000}"/>
    <cellStyle name="40% - Énfasis6" xfId="107" xr:uid="{00000000-0005-0000-0000-0000400A0000}"/>
    <cellStyle name="40% - Énfasis6 10" xfId="2285" xr:uid="{00000000-0005-0000-0000-0000410A0000}"/>
    <cellStyle name="40% - Énfasis6 11" xfId="2286" xr:uid="{00000000-0005-0000-0000-0000420A0000}"/>
    <cellStyle name="40% - Énfasis6 12" xfId="2287" xr:uid="{00000000-0005-0000-0000-0000430A0000}"/>
    <cellStyle name="40% - Énfasis6 12 2" xfId="2288" xr:uid="{00000000-0005-0000-0000-0000440A0000}"/>
    <cellStyle name="40% - Énfasis6 13" xfId="2289" xr:uid="{00000000-0005-0000-0000-0000450A0000}"/>
    <cellStyle name="40% - Énfasis6 13 2" xfId="2290" xr:uid="{00000000-0005-0000-0000-0000460A0000}"/>
    <cellStyle name="40% - Énfasis6 14" xfId="2291" xr:uid="{00000000-0005-0000-0000-0000470A0000}"/>
    <cellStyle name="40% - Énfasis6 14 2" xfId="2292" xr:uid="{00000000-0005-0000-0000-0000480A0000}"/>
    <cellStyle name="40% - Énfasis6 15" xfId="2293" xr:uid="{00000000-0005-0000-0000-0000490A0000}"/>
    <cellStyle name="40% - Énfasis6 15 2" xfId="2294" xr:uid="{00000000-0005-0000-0000-00004A0A0000}"/>
    <cellStyle name="40% - Énfasis6 16" xfId="2295" xr:uid="{00000000-0005-0000-0000-00004B0A0000}"/>
    <cellStyle name="40% - Énfasis6 16 2" xfId="2296" xr:uid="{00000000-0005-0000-0000-00004C0A0000}"/>
    <cellStyle name="40% - Énfasis6 17" xfId="2297" xr:uid="{00000000-0005-0000-0000-00004D0A0000}"/>
    <cellStyle name="40% - Énfasis6 17 2" xfId="2298" xr:uid="{00000000-0005-0000-0000-00004E0A0000}"/>
    <cellStyle name="40% - Énfasis6 18" xfId="2299" xr:uid="{00000000-0005-0000-0000-00004F0A0000}"/>
    <cellStyle name="40% - Énfasis6 18 2" xfId="2300" xr:uid="{00000000-0005-0000-0000-0000500A0000}"/>
    <cellStyle name="40% - Énfasis6 19" xfId="2301" xr:uid="{00000000-0005-0000-0000-0000510A0000}"/>
    <cellStyle name="40% - Énfasis6 19 2" xfId="2302" xr:uid="{00000000-0005-0000-0000-0000520A0000}"/>
    <cellStyle name="40% - Énfasis6 2" xfId="2303" xr:uid="{00000000-0005-0000-0000-0000530A0000}"/>
    <cellStyle name="40% - Énfasis6 2 10" xfId="2304" xr:uid="{00000000-0005-0000-0000-0000540A0000}"/>
    <cellStyle name="40% - Énfasis6 2 10 2" xfId="2305" xr:uid="{00000000-0005-0000-0000-0000550A0000}"/>
    <cellStyle name="40% - Énfasis6 2 11" xfId="2306" xr:uid="{00000000-0005-0000-0000-0000560A0000}"/>
    <cellStyle name="40% - Énfasis6 2 11 2" xfId="2307" xr:uid="{00000000-0005-0000-0000-0000570A0000}"/>
    <cellStyle name="40% - Énfasis6 2 12" xfId="2308" xr:uid="{00000000-0005-0000-0000-0000580A0000}"/>
    <cellStyle name="40% - Énfasis6 2 12 2" xfId="2309" xr:uid="{00000000-0005-0000-0000-0000590A0000}"/>
    <cellStyle name="40% - Énfasis6 2 13" xfId="2310" xr:uid="{00000000-0005-0000-0000-00005A0A0000}"/>
    <cellStyle name="40% - Énfasis6 2 13 2" xfId="2311" xr:uid="{00000000-0005-0000-0000-00005B0A0000}"/>
    <cellStyle name="40% - Énfasis6 2 14" xfId="2312" xr:uid="{00000000-0005-0000-0000-00005C0A0000}"/>
    <cellStyle name="40% - Énfasis6 2 15" xfId="2313" xr:uid="{00000000-0005-0000-0000-00005D0A0000}"/>
    <cellStyle name="40% - Énfasis6 2 2" xfId="108" xr:uid="{00000000-0005-0000-0000-00005E0A0000}"/>
    <cellStyle name="40% - Énfasis6 2 3" xfId="109" xr:uid="{00000000-0005-0000-0000-00005F0A0000}"/>
    <cellStyle name="40% - Énfasis6 2 4" xfId="110" xr:uid="{00000000-0005-0000-0000-0000600A0000}"/>
    <cellStyle name="40% - Énfasis6 2 5" xfId="111" xr:uid="{00000000-0005-0000-0000-0000610A0000}"/>
    <cellStyle name="40% - Énfasis6 2 6" xfId="112" xr:uid="{00000000-0005-0000-0000-0000620A0000}"/>
    <cellStyle name="40% - Énfasis6 2 7" xfId="2314" xr:uid="{00000000-0005-0000-0000-0000630A0000}"/>
    <cellStyle name="40% - Énfasis6 2 7 2" xfId="2315" xr:uid="{00000000-0005-0000-0000-0000640A0000}"/>
    <cellStyle name="40% - Énfasis6 2 8" xfId="2316" xr:uid="{00000000-0005-0000-0000-0000650A0000}"/>
    <cellStyle name="40% - Énfasis6 2 8 2" xfId="2317" xr:uid="{00000000-0005-0000-0000-0000660A0000}"/>
    <cellStyle name="40% - Énfasis6 2 9" xfId="2318" xr:uid="{00000000-0005-0000-0000-0000670A0000}"/>
    <cellStyle name="40% - Énfasis6 2 9 2" xfId="2319" xr:uid="{00000000-0005-0000-0000-0000680A0000}"/>
    <cellStyle name="40% - Énfasis6 20" xfId="2320" xr:uid="{00000000-0005-0000-0000-0000690A0000}"/>
    <cellStyle name="40% - Énfasis6 20 2" xfId="2321" xr:uid="{00000000-0005-0000-0000-00006A0A0000}"/>
    <cellStyle name="40% - Énfasis6 21" xfId="2322" xr:uid="{00000000-0005-0000-0000-00006B0A0000}"/>
    <cellStyle name="40% - Énfasis6 21 2" xfId="2323" xr:uid="{00000000-0005-0000-0000-00006C0A0000}"/>
    <cellStyle name="40% - Énfasis6 22" xfId="2324" xr:uid="{00000000-0005-0000-0000-00006D0A0000}"/>
    <cellStyle name="40% - Énfasis6 22 2" xfId="2325" xr:uid="{00000000-0005-0000-0000-00006E0A0000}"/>
    <cellStyle name="40% - Énfasis6 23" xfId="2326" xr:uid="{00000000-0005-0000-0000-00006F0A0000}"/>
    <cellStyle name="40% - Énfasis6 23 2" xfId="2327" xr:uid="{00000000-0005-0000-0000-0000700A0000}"/>
    <cellStyle name="40% - Énfasis6 24" xfId="2328" xr:uid="{00000000-0005-0000-0000-0000710A0000}"/>
    <cellStyle name="40% - Énfasis6 24 2" xfId="2329" xr:uid="{00000000-0005-0000-0000-0000720A0000}"/>
    <cellStyle name="40% - Énfasis6 25" xfId="2330" xr:uid="{00000000-0005-0000-0000-0000730A0000}"/>
    <cellStyle name="40% - Énfasis6 3" xfId="113" xr:uid="{00000000-0005-0000-0000-0000740A0000}"/>
    <cellStyle name="40% - Énfasis6 3 2" xfId="2331" xr:uid="{00000000-0005-0000-0000-0000750A0000}"/>
    <cellStyle name="40% - Énfasis6 3 3" xfId="2332" xr:uid="{00000000-0005-0000-0000-0000760A0000}"/>
    <cellStyle name="40% - Énfasis6 3 4" xfId="2333" xr:uid="{00000000-0005-0000-0000-0000770A0000}"/>
    <cellStyle name="40% - Énfasis6 3 5" xfId="2334" xr:uid="{00000000-0005-0000-0000-0000780A0000}"/>
    <cellStyle name="40% - Énfasis6 3_A.68" xfId="2335" xr:uid="{00000000-0005-0000-0000-0000790A0000}"/>
    <cellStyle name="40% - Énfasis6 4" xfId="114" xr:uid="{00000000-0005-0000-0000-00007A0A0000}"/>
    <cellStyle name="40% - Énfasis6 4 10" xfId="2336" xr:uid="{00000000-0005-0000-0000-00007B0A0000}"/>
    <cellStyle name="40% - Énfasis6 4 11" xfId="2337" xr:uid="{00000000-0005-0000-0000-00007C0A0000}"/>
    <cellStyle name="40% - Énfasis6 4 12" xfId="2338" xr:uid="{00000000-0005-0000-0000-00007D0A0000}"/>
    <cellStyle name="40% - Énfasis6 4 13" xfId="2339" xr:uid="{00000000-0005-0000-0000-00007E0A0000}"/>
    <cellStyle name="40% - Énfasis6 4 13 2" xfId="2340" xr:uid="{00000000-0005-0000-0000-00007F0A0000}"/>
    <cellStyle name="40% - Énfasis6 4 2" xfId="2341" xr:uid="{00000000-0005-0000-0000-0000800A0000}"/>
    <cellStyle name="40% - Énfasis6 4 3" xfId="2342" xr:uid="{00000000-0005-0000-0000-0000810A0000}"/>
    <cellStyle name="40% - Énfasis6 4 4" xfId="2343" xr:uid="{00000000-0005-0000-0000-0000820A0000}"/>
    <cellStyle name="40% - Énfasis6 4 5" xfId="2344" xr:uid="{00000000-0005-0000-0000-0000830A0000}"/>
    <cellStyle name="40% - Énfasis6 4 6" xfId="2345" xr:uid="{00000000-0005-0000-0000-0000840A0000}"/>
    <cellStyle name="40% - Énfasis6 4 7" xfId="2346" xr:uid="{00000000-0005-0000-0000-0000850A0000}"/>
    <cellStyle name="40% - Énfasis6 4 8" xfId="2347" xr:uid="{00000000-0005-0000-0000-0000860A0000}"/>
    <cellStyle name="40% - Énfasis6 4 9" xfId="2348" xr:uid="{00000000-0005-0000-0000-0000870A0000}"/>
    <cellStyle name="40% - Énfasis6 5" xfId="2349" xr:uid="{00000000-0005-0000-0000-0000880A0000}"/>
    <cellStyle name="40% - Énfasis6 5 2" xfId="2350" xr:uid="{00000000-0005-0000-0000-0000890A0000}"/>
    <cellStyle name="40% - Énfasis6 5 3" xfId="2351" xr:uid="{00000000-0005-0000-0000-00008A0A0000}"/>
    <cellStyle name="40% - Énfasis6 5 4" xfId="2352" xr:uid="{00000000-0005-0000-0000-00008B0A0000}"/>
    <cellStyle name="40% - Énfasis6 5 5" xfId="2353" xr:uid="{00000000-0005-0000-0000-00008C0A0000}"/>
    <cellStyle name="40% - Énfasis6 5 6" xfId="2354" xr:uid="{00000000-0005-0000-0000-00008D0A0000}"/>
    <cellStyle name="40% - Énfasis6 5 7" xfId="2355" xr:uid="{00000000-0005-0000-0000-00008E0A0000}"/>
    <cellStyle name="40% - Énfasis6 5 8" xfId="2356" xr:uid="{00000000-0005-0000-0000-00008F0A0000}"/>
    <cellStyle name="40% - Énfasis6 5 9" xfId="2357" xr:uid="{00000000-0005-0000-0000-0000900A0000}"/>
    <cellStyle name="40% - Énfasis6 5 9 2" xfId="2358" xr:uid="{00000000-0005-0000-0000-0000910A0000}"/>
    <cellStyle name="40% - Énfasis6 6" xfId="2359" xr:uid="{00000000-0005-0000-0000-0000920A0000}"/>
    <cellStyle name="40% - Énfasis6 6 2" xfId="2360" xr:uid="{00000000-0005-0000-0000-0000930A0000}"/>
    <cellStyle name="40% - Énfasis6 6 3" xfId="2361" xr:uid="{00000000-0005-0000-0000-0000940A0000}"/>
    <cellStyle name="40% - Énfasis6 6 4" xfId="2362" xr:uid="{00000000-0005-0000-0000-0000950A0000}"/>
    <cellStyle name="40% - Énfasis6 6 5" xfId="2363" xr:uid="{00000000-0005-0000-0000-0000960A0000}"/>
    <cellStyle name="40% - Énfasis6 6 6" xfId="2364" xr:uid="{00000000-0005-0000-0000-0000970A0000}"/>
    <cellStyle name="40% - Énfasis6 6 7" xfId="2365" xr:uid="{00000000-0005-0000-0000-0000980A0000}"/>
    <cellStyle name="40% - Énfasis6 6 8" xfId="2366" xr:uid="{00000000-0005-0000-0000-0000990A0000}"/>
    <cellStyle name="40% - Énfasis6 6 9" xfId="2367" xr:uid="{00000000-0005-0000-0000-00009A0A0000}"/>
    <cellStyle name="40% - Énfasis6 6 9 2" xfId="2368" xr:uid="{00000000-0005-0000-0000-00009B0A0000}"/>
    <cellStyle name="40% - Énfasis6 7" xfId="2369" xr:uid="{00000000-0005-0000-0000-00009C0A0000}"/>
    <cellStyle name="40% - Énfasis6 7 2" xfId="2370" xr:uid="{00000000-0005-0000-0000-00009D0A0000}"/>
    <cellStyle name="40% - Énfasis6 7 3" xfId="2371" xr:uid="{00000000-0005-0000-0000-00009E0A0000}"/>
    <cellStyle name="40% - Énfasis6 7 4" xfId="2372" xr:uid="{00000000-0005-0000-0000-00009F0A0000}"/>
    <cellStyle name="40% - Énfasis6 7 5" xfId="2373" xr:uid="{00000000-0005-0000-0000-0000A00A0000}"/>
    <cellStyle name="40% - Énfasis6 7 6" xfId="2374" xr:uid="{00000000-0005-0000-0000-0000A10A0000}"/>
    <cellStyle name="40% - Énfasis6 7 7" xfId="2375" xr:uid="{00000000-0005-0000-0000-0000A20A0000}"/>
    <cellStyle name="40% - Énfasis6 7 8" xfId="2376" xr:uid="{00000000-0005-0000-0000-0000A30A0000}"/>
    <cellStyle name="40% - Énfasis6 7 9" xfId="2377" xr:uid="{00000000-0005-0000-0000-0000A40A0000}"/>
    <cellStyle name="40% - Énfasis6 7 9 2" xfId="2378" xr:uid="{00000000-0005-0000-0000-0000A50A0000}"/>
    <cellStyle name="40% - Énfasis6 8" xfId="2379" xr:uid="{00000000-0005-0000-0000-0000A60A0000}"/>
    <cellStyle name="40% - Énfasis6 9" xfId="2380" xr:uid="{00000000-0005-0000-0000-0000A70A0000}"/>
    <cellStyle name="40% - Énfasis6_A.68" xfId="2381" xr:uid="{00000000-0005-0000-0000-0000A80A0000}"/>
    <cellStyle name="5 indents" xfId="5734" xr:uid="{00000000-0005-0000-0000-0000A90A0000}"/>
    <cellStyle name="60% - Accent1" xfId="834" builtinId="32" customBuiltin="1"/>
    <cellStyle name="60% - Accent1 2" xfId="115" xr:uid="{00000000-0005-0000-0000-0000AB0A0000}"/>
    <cellStyle name="60% - Accent2" xfId="838" builtinId="36" customBuiltin="1"/>
    <cellStyle name="60% - Accent2 2" xfId="116" xr:uid="{00000000-0005-0000-0000-0000AD0A0000}"/>
    <cellStyle name="60% - Accent3" xfId="842" builtinId="40" customBuiltin="1"/>
    <cellStyle name="60% - Accent3 2" xfId="117" xr:uid="{00000000-0005-0000-0000-0000AF0A0000}"/>
    <cellStyle name="60% - Accent4" xfId="846" builtinId="44" customBuiltin="1"/>
    <cellStyle name="60% - Accent4 2" xfId="118" xr:uid="{00000000-0005-0000-0000-0000B10A0000}"/>
    <cellStyle name="60% - Accent5" xfId="850" builtinId="48" customBuiltin="1"/>
    <cellStyle name="60% - Accent5 2" xfId="119" xr:uid="{00000000-0005-0000-0000-0000B30A0000}"/>
    <cellStyle name="60% - Accent6" xfId="854" builtinId="52" customBuiltin="1"/>
    <cellStyle name="60% - Accent6 2" xfId="120" xr:uid="{00000000-0005-0000-0000-0000B50A0000}"/>
    <cellStyle name="60% - Énfasis1" xfId="121" xr:uid="{00000000-0005-0000-0000-0000B60A0000}"/>
    <cellStyle name="60% - Énfasis1 10" xfId="2382" xr:uid="{00000000-0005-0000-0000-0000B70A0000}"/>
    <cellStyle name="60% - Énfasis1 11" xfId="2383" xr:uid="{00000000-0005-0000-0000-0000B80A0000}"/>
    <cellStyle name="60% - Énfasis1 12" xfId="2384" xr:uid="{00000000-0005-0000-0000-0000B90A0000}"/>
    <cellStyle name="60% - Énfasis1 13" xfId="2385" xr:uid="{00000000-0005-0000-0000-0000BA0A0000}"/>
    <cellStyle name="60% - Énfasis1 14" xfId="2386" xr:uid="{00000000-0005-0000-0000-0000BB0A0000}"/>
    <cellStyle name="60% - Énfasis1 15" xfId="2387" xr:uid="{00000000-0005-0000-0000-0000BC0A0000}"/>
    <cellStyle name="60% - Énfasis1 16" xfId="2388" xr:uid="{00000000-0005-0000-0000-0000BD0A0000}"/>
    <cellStyle name="60% - Énfasis1 17" xfId="2389" xr:uid="{00000000-0005-0000-0000-0000BE0A0000}"/>
    <cellStyle name="60% - Énfasis1 18" xfId="2390" xr:uid="{00000000-0005-0000-0000-0000BF0A0000}"/>
    <cellStyle name="60% - Énfasis1 19" xfId="2391" xr:uid="{00000000-0005-0000-0000-0000C00A0000}"/>
    <cellStyle name="60% - Énfasis1 2" xfId="2392" xr:uid="{00000000-0005-0000-0000-0000C10A0000}"/>
    <cellStyle name="60% - Énfasis1 2 2" xfId="122" xr:uid="{00000000-0005-0000-0000-0000C20A0000}"/>
    <cellStyle name="60% - Énfasis1 2 3" xfId="123" xr:uid="{00000000-0005-0000-0000-0000C30A0000}"/>
    <cellStyle name="60% - Énfasis1 2 4" xfId="124" xr:uid="{00000000-0005-0000-0000-0000C40A0000}"/>
    <cellStyle name="60% - Énfasis1 2 5" xfId="125" xr:uid="{00000000-0005-0000-0000-0000C50A0000}"/>
    <cellStyle name="60% - Énfasis1 2 6" xfId="126" xr:uid="{00000000-0005-0000-0000-0000C60A0000}"/>
    <cellStyle name="60% - Énfasis1 2 7" xfId="2393" xr:uid="{00000000-0005-0000-0000-0000C70A0000}"/>
    <cellStyle name="60% - Énfasis1 20" xfId="2394" xr:uid="{00000000-0005-0000-0000-0000C80A0000}"/>
    <cellStyle name="60% - Énfasis1 21" xfId="2395" xr:uid="{00000000-0005-0000-0000-0000C90A0000}"/>
    <cellStyle name="60% - Énfasis1 22" xfId="2396" xr:uid="{00000000-0005-0000-0000-0000CA0A0000}"/>
    <cellStyle name="60% - Énfasis1 23" xfId="2397" xr:uid="{00000000-0005-0000-0000-0000CB0A0000}"/>
    <cellStyle name="60% - Énfasis1 24" xfId="2398" xr:uid="{00000000-0005-0000-0000-0000CC0A0000}"/>
    <cellStyle name="60% - Énfasis1 25" xfId="2399" xr:uid="{00000000-0005-0000-0000-0000CD0A0000}"/>
    <cellStyle name="60% - Énfasis1 3" xfId="127" xr:uid="{00000000-0005-0000-0000-0000CE0A0000}"/>
    <cellStyle name="60% - Énfasis1 3 2" xfId="2400" xr:uid="{00000000-0005-0000-0000-0000CF0A0000}"/>
    <cellStyle name="60% - Énfasis1 3 3" xfId="2401" xr:uid="{00000000-0005-0000-0000-0000D00A0000}"/>
    <cellStyle name="60% - Énfasis1 3 4" xfId="2402" xr:uid="{00000000-0005-0000-0000-0000D10A0000}"/>
    <cellStyle name="60% - Énfasis1 3 5" xfId="2403" xr:uid="{00000000-0005-0000-0000-0000D20A0000}"/>
    <cellStyle name="60% - Énfasis1 3_A.68" xfId="2404" xr:uid="{00000000-0005-0000-0000-0000D30A0000}"/>
    <cellStyle name="60% - Énfasis1 4" xfId="128" xr:uid="{00000000-0005-0000-0000-0000D40A0000}"/>
    <cellStyle name="60% - Énfasis1 4 10" xfId="2405" xr:uid="{00000000-0005-0000-0000-0000D50A0000}"/>
    <cellStyle name="60% - Énfasis1 4 11" xfId="2406" xr:uid="{00000000-0005-0000-0000-0000D60A0000}"/>
    <cellStyle name="60% - Énfasis1 4 12" xfId="2407" xr:uid="{00000000-0005-0000-0000-0000D70A0000}"/>
    <cellStyle name="60% - Énfasis1 4 13" xfId="2408" xr:uid="{00000000-0005-0000-0000-0000D80A0000}"/>
    <cellStyle name="60% - Énfasis1 4 2" xfId="2409" xr:uid="{00000000-0005-0000-0000-0000D90A0000}"/>
    <cellStyle name="60% - Énfasis1 4 3" xfId="2410" xr:uid="{00000000-0005-0000-0000-0000DA0A0000}"/>
    <cellStyle name="60% - Énfasis1 4 4" xfId="2411" xr:uid="{00000000-0005-0000-0000-0000DB0A0000}"/>
    <cellStyle name="60% - Énfasis1 4 5" xfId="2412" xr:uid="{00000000-0005-0000-0000-0000DC0A0000}"/>
    <cellStyle name="60% - Énfasis1 4 6" xfId="2413" xr:uid="{00000000-0005-0000-0000-0000DD0A0000}"/>
    <cellStyle name="60% - Énfasis1 4 7" xfId="2414" xr:uid="{00000000-0005-0000-0000-0000DE0A0000}"/>
    <cellStyle name="60% - Énfasis1 4 8" xfId="2415" xr:uid="{00000000-0005-0000-0000-0000DF0A0000}"/>
    <cellStyle name="60% - Énfasis1 4 9" xfId="2416" xr:uid="{00000000-0005-0000-0000-0000E00A0000}"/>
    <cellStyle name="60% - Énfasis1 5" xfId="2417" xr:uid="{00000000-0005-0000-0000-0000E10A0000}"/>
    <cellStyle name="60% - Énfasis1 5 2" xfId="2418" xr:uid="{00000000-0005-0000-0000-0000E20A0000}"/>
    <cellStyle name="60% - Énfasis1 5 3" xfId="2419" xr:uid="{00000000-0005-0000-0000-0000E30A0000}"/>
    <cellStyle name="60% - Énfasis1 5 4" xfId="2420" xr:uid="{00000000-0005-0000-0000-0000E40A0000}"/>
    <cellStyle name="60% - Énfasis1 5 5" xfId="2421" xr:uid="{00000000-0005-0000-0000-0000E50A0000}"/>
    <cellStyle name="60% - Énfasis1 5 6" xfId="2422" xr:uid="{00000000-0005-0000-0000-0000E60A0000}"/>
    <cellStyle name="60% - Énfasis1 5 7" xfId="2423" xr:uid="{00000000-0005-0000-0000-0000E70A0000}"/>
    <cellStyle name="60% - Énfasis1 5 8" xfId="2424" xr:uid="{00000000-0005-0000-0000-0000E80A0000}"/>
    <cellStyle name="60% - Énfasis1 5 9" xfId="2425" xr:uid="{00000000-0005-0000-0000-0000E90A0000}"/>
    <cellStyle name="60% - Énfasis1 6" xfId="2426" xr:uid="{00000000-0005-0000-0000-0000EA0A0000}"/>
    <cellStyle name="60% - Énfasis1 6 2" xfId="2427" xr:uid="{00000000-0005-0000-0000-0000EB0A0000}"/>
    <cellStyle name="60% - Énfasis1 6 3" xfId="2428" xr:uid="{00000000-0005-0000-0000-0000EC0A0000}"/>
    <cellStyle name="60% - Énfasis1 6 4" xfId="2429" xr:uid="{00000000-0005-0000-0000-0000ED0A0000}"/>
    <cellStyle name="60% - Énfasis1 6 5" xfId="2430" xr:uid="{00000000-0005-0000-0000-0000EE0A0000}"/>
    <cellStyle name="60% - Énfasis1 6 6" xfId="2431" xr:uid="{00000000-0005-0000-0000-0000EF0A0000}"/>
    <cellStyle name="60% - Énfasis1 6 7" xfId="2432" xr:uid="{00000000-0005-0000-0000-0000F00A0000}"/>
    <cellStyle name="60% - Énfasis1 6 8" xfId="2433" xr:uid="{00000000-0005-0000-0000-0000F10A0000}"/>
    <cellStyle name="60% - Énfasis1 6 9" xfId="2434" xr:uid="{00000000-0005-0000-0000-0000F20A0000}"/>
    <cellStyle name="60% - Énfasis1 7" xfId="2435" xr:uid="{00000000-0005-0000-0000-0000F30A0000}"/>
    <cellStyle name="60% - Énfasis1 7 2" xfId="2436" xr:uid="{00000000-0005-0000-0000-0000F40A0000}"/>
    <cellStyle name="60% - Énfasis1 7 3" xfId="2437" xr:uid="{00000000-0005-0000-0000-0000F50A0000}"/>
    <cellStyle name="60% - Énfasis1 7 4" xfId="2438" xr:uid="{00000000-0005-0000-0000-0000F60A0000}"/>
    <cellStyle name="60% - Énfasis1 7 5" xfId="2439" xr:uid="{00000000-0005-0000-0000-0000F70A0000}"/>
    <cellStyle name="60% - Énfasis1 7 6" xfId="2440" xr:uid="{00000000-0005-0000-0000-0000F80A0000}"/>
    <cellStyle name="60% - Énfasis1 7 7" xfId="2441" xr:uid="{00000000-0005-0000-0000-0000F90A0000}"/>
    <cellStyle name="60% - Énfasis1 7 8" xfId="2442" xr:uid="{00000000-0005-0000-0000-0000FA0A0000}"/>
    <cellStyle name="60% - Énfasis1 7 9" xfId="2443" xr:uid="{00000000-0005-0000-0000-0000FB0A0000}"/>
    <cellStyle name="60% - Énfasis1 8" xfId="2444" xr:uid="{00000000-0005-0000-0000-0000FC0A0000}"/>
    <cellStyle name="60% - Énfasis1 9" xfId="2445" xr:uid="{00000000-0005-0000-0000-0000FD0A0000}"/>
    <cellStyle name="60% - Énfasis1_A.68" xfId="2446" xr:uid="{00000000-0005-0000-0000-0000FE0A0000}"/>
    <cellStyle name="60% - Énfasis2" xfId="129" xr:uid="{00000000-0005-0000-0000-0000FF0A0000}"/>
    <cellStyle name="60% - Énfasis2 10" xfId="2447" xr:uid="{00000000-0005-0000-0000-0000000B0000}"/>
    <cellStyle name="60% - Énfasis2 11" xfId="2448" xr:uid="{00000000-0005-0000-0000-0000010B0000}"/>
    <cellStyle name="60% - Énfasis2 12" xfId="2449" xr:uid="{00000000-0005-0000-0000-0000020B0000}"/>
    <cellStyle name="60% - Énfasis2 13" xfId="2450" xr:uid="{00000000-0005-0000-0000-0000030B0000}"/>
    <cellStyle name="60% - Énfasis2 14" xfId="2451" xr:uid="{00000000-0005-0000-0000-0000040B0000}"/>
    <cellStyle name="60% - Énfasis2 15" xfId="2452" xr:uid="{00000000-0005-0000-0000-0000050B0000}"/>
    <cellStyle name="60% - Énfasis2 16" xfId="2453" xr:uid="{00000000-0005-0000-0000-0000060B0000}"/>
    <cellStyle name="60% - Énfasis2 17" xfId="2454" xr:uid="{00000000-0005-0000-0000-0000070B0000}"/>
    <cellStyle name="60% - Énfasis2 18" xfId="2455" xr:uid="{00000000-0005-0000-0000-0000080B0000}"/>
    <cellStyle name="60% - Énfasis2 19" xfId="2456" xr:uid="{00000000-0005-0000-0000-0000090B0000}"/>
    <cellStyle name="60% - Énfasis2 2" xfId="2457" xr:uid="{00000000-0005-0000-0000-00000A0B0000}"/>
    <cellStyle name="60% - Énfasis2 2 2" xfId="130" xr:uid="{00000000-0005-0000-0000-00000B0B0000}"/>
    <cellStyle name="60% - Énfasis2 2 3" xfId="131" xr:uid="{00000000-0005-0000-0000-00000C0B0000}"/>
    <cellStyle name="60% - Énfasis2 2 4" xfId="132" xr:uid="{00000000-0005-0000-0000-00000D0B0000}"/>
    <cellStyle name="60% - Énfasis2 2 5" xfId="133" xr:uid="{00000000-0005-0000-0000-00000E0B0000}"/>
    <cellStyle name="60% - Énfasis2 2 6" xfId="134" xr:uid="{00000000-0005-0000-0000-00000F0B0000}"/>
    <cellStyle name="60% - Énfasis2 2 7" xfId="2458" xr:uid="{00000000-0005-0000-0000-0000100B0000}"/>
    <cellStyle name="60% - Énfasis2 20" xfId="2459" xr:uid="{00000000-0005-0000-0000-0000110B0000}"/>
    <cellStyle name="60% - Énfasis2 21" xfId="2460" xr:uid="{00000000-0005-0000-0000-0000120B0000}"/>
    <cellStyle name="60% - Énfasis2 22" xfId="2461" xr:uid="{00000000-0005-0000-0000-0000130B0000}"/>
    <cellStyle name="60% - Énfasis2 23" xfId="2462" xr:uid="{00000000-0005-0000-0000-0000140B0000}"/>
    <cellStyle name="60% - Énfasis2 24" xfId="2463" xr:uid="{00000000-0005-0000-0000-0000150B0000}"/>
    <cellStyle name="60% - Énfasis2 25" xfId="2464" xr:uid="{00000000-0005-0000-0000-0000160B0000}"/>
    <cellStyle name="60% - Énfasis2 3" xfId="135" xr:uid="{00000000-0005-0000-0000-0000170B0000}"/>
    <cellStyle name="60% - Énfasis2 3 2" xfId="2465" xr:uid="{00000000-0005-0000-0000-0000180B0000}"/>
    <cellStyle name="60% - Énfasis2 3 3" xfId="2466" xr:uid="{00000000-0005-0000-0000-0000190B0000}"/>
    <cellStyle name="60% - Énfasis2 3 4" xfId="2467" xr:uid="{00000000-0005-0000-0000-00001A0B0000}"/>
    <cellStyle name="60% - Énfasis2 3 5" xfId="2468" xr:uid="{00000000-0005-0000-0000-00001B0B0000}"/>
    <cellStyle name="60% - Énfasis2 4" xfId="136" xr:uid="{00000000-0005-0000-0000-00001C0B0000}"/>
    <cellStyle name="60% - Énfasis2 4 10" xfId="2469" xr:uid="{00000000-0005-0000-0000-00001D0B0000}"/>
    <cellStyle name="60% - Énfasis2 4 11" xfId="2470" xr:uid="{00000000-0005-0000-0000-00001E0B0000}"/>
    <cellStyle name="60% - Énfasis2 4 12" xfId="2471" xr:uid="{00000000-0005-0000-0000-00001F0B0000}"/>
    <cellStyle name="60% - Énfasis2 4 13" xfId="2472" xr:uid="{00000000-0005-0000-0000-0000200B0000}"/>
    <cellStyle name="60% - Énfasis2 4 2" xfId="2473" xr:uid="{00000000-0005-0000-0000-0000210B0000}"/>
    <cellStyle name="60% - Énfasis2 4 3" xfId="2474" xr:uid="{00000000-0005-0000-0000-0000220B0000}"/>
    <cellStyle name="60% - Énfasis2 4 4" xfId="2475" xr:uid="{00000000-0005-0000-0000-0000230B0000}"/>
    <cellStyle name="60% - Énfasis2 4 5" xfId="2476" xr:uid="{00000000-0005-0000-0000-0000240B0000}"/>
    <cellStyle name="60% - Énfasis2 4 6" xfId="2477" xr:uid="{00000000-0005-0000-0000-0000250B0000}"/>
    <cellStyle name="60% - Énfasis2 4 7" xfId="2478" xr:uid="{00000000-0005-0000-0000-0000260B0000}"/>
    <cellStyle name="60% - Énfasis2 4 8" xfId="2479" xr:uid="{00000000-0005-0000-0000-0000270B0000}"/>
    <cellStyle name="60% - Énfasis2 4 9" xfId="2480" xr:uid="{00000000-0005-0000-0000-0000280B0000}"/>
    <cellStyle name="60% - Énfasis2 5" xfId="2481" xr:uid="{00000000-0005-0000-0000-0000290B0000}"/>
    <cellStyle name="60% - Énfasis2 5 2" xfId="2482" xr:uid="{00000000-0005-0000-0000-00002A0B0000}"/>
    <cellStyle name="60% - Énfasis2 5 3" xfId="2483" xr:uid="{00000000-0005-0000-0000-00002B0B0000}"/>
    <cellStyle name="60% - Énfasis2 5 4" xfId="2484" xr:uid="{00000000-0005-0000-0000-00002C0B0000}"/>
    <cellStyle name="60% - Énfasis2 5 5" xfId="2485" xr:uid="{00000000-0005-0000-0000-00002D0B0000}"/>
    <cellStyle name="60% - Énfasis2 5 6" xfId="2486" xr:uid="{00000000-0005-0000-0000-00002E0B0000}"/>
    <cellStyle name="60% - Énfasis2 5 7" xfId="2487" xr:uid="{00000000-0005-0000-0000-00002F0B0000}"/>
    <cellStyle name="60% - Énfasis2 5 8" xfId="2488" xr:uid="{00000000-0005-0000-0000-0000300B0000}"/>
    <cellStyle name="60% - Énfasis2 5 9" xfId="2489" xr:uid="{00000000-0005-0000-0000-0000310B0000}"/>
    <cellStyle name="60% - Énfasis2 6" xfId="2490" xr:uid="{00000000-0005-0000-0000-0000320B0000}"/>
    <cellStyle name="60% - Énfasis2 6 2" xfId="2491" xr:uid="{00000000-0005-0000-0000-0000330B0000}"/>
    <cellStyle name="60% - Énfasis2 6 3" xfId="2492" xr:uid="{00000000-0005-0000-0000-0000340B0000}"/>
    <cellStyle name="60% - Énfasis2 6 4" xfId="2493" xr:uid="{00000000-0005-0000-0000-0000350B0000}"/>
    <cellStyle name="60% - Énfasis2 6 5" xfId="2494" xr:uid="{00000000-0005-0000-0000-0000360B0000}"/>
    <cellStyle name="60% - Énfasis2 6 6" xfId="2495" xr:uid="{00000000-0005-0000-0000-0000370B0000}"/>
    <cellStyle name="60% - Énfasis2 6 7" xfId="2496" xr:uid="{00000000-0005-0000-0000-0000380B0000}"/>
    <cellStyle name="60% - Énfasis2 6 8" xfId="2497" xr:uid="{00000000-0005-0000-0000-0000390B0000}"/>
    <cellStyle name="60% - Énfasis2 6 9" xfId="2498" xr:uid="{00000000-0005-0000-0000-00003A0B0000}"/>
    <cellStyle name="60% - Énfasis2 7" xfId="2499" xr:uid="{00000000-0005-0000-0000-00003B0B0000}"/>
    <cellStyle name="60% - Énfasis2 7 2" xfId="2500" xr:uid="{00000000-0005-0000-0000-00003C0B0000}"/>
    <cellStyle name="60% - Énfasis2 7 3" xfId="2501" xr:uid="{00000000-0005-0000-0000-00003D0B0000}"/>
    <cellStyle name="60% - Énfasis2 7 4" xfId="2502" xr:uid="{00000000-0005-0000-0000-00003E0B0000}"/>
    <cellStyle name="60% - Énfasis2 7 5" xfId="2503" xr:uid="{00000000-0005-0000-0000-00003F0B0000}"/>
    <cellStyle name="60% - Énfasis2 7 6" xfId="2504" xr:uid="{00000000-0005-0000-0000-0000400B0000}"/>
    <cellStyle name="60% - Énfasis2 7 7" xfId="2505" xr:uid="{00000000-0005-0000-0000-0000410B0000}"/>
    <cellStyle name="60% - Énfasis2 7 8" xfId="2506" xr:uid="{00000000-0005-0000-0000-0000420B0000}"/>
    <cellStyle name="60% - Énfasis2 7 9" xfId="2507" xr:uid="{00000000-0005-0000-0000-0000430B0000}"/>
    <cellStyle name="60% - Énfasis2 8" xfId="2508" xr:uid="{00000000-0005-0000-0000-0000440B0000}"/>
    <cellStyle name="60% - Énfasis2 9" xfId="2509" xr:uid="{00000000-0005-0000-0000-0000450B0000}"/>
    <cellStyle name="60% - Énfasis3" xfId="137" xr:uid="{00000000-0005-0000-0000-0000460B0000}"/>
    <cellStyle name="60% - Énfasis3 10" xfId="2510" xr:uid="{00000000-0005-0000-0000-0000470B0000}"/>
    <cellStyle name="60% - Énfasis3 11" xfId="2511" xr:uid="{00000000-0005-0000-0000-0000480B0000}"/>
    <cellStyle name="60% - Énfasis3 12" xfId="2512" xr:uid="{00000000-0005-0000-0000-0000490B0000}"/>
    <cellStyle name="60% - Énfasis3 13" xfId="2513" xr:uid="{00000000-0005-0000-0000-00004A0B0000}"/>
    <cellStyle name="60% - Énfasis3 14" xfId="2514" xr:uid="{00000000-0005-0000-0000-00004B0B0000}"/>
    <cellStyle name="60% - Énfasis3 15" xfId="2515" xr:uid="{00000000-0005-0000-0000-00004C0B0000}"/>
    <cellStyle name="60% - Énfasis3 16" xfId="2516" xr:uid="{00000000-0005-0000-0000-00004D0B0000}"/>
    <cellStyle name="60% - Énfasis3 17" xfId="2517" xr:uid="{00000000-0005-0000-0000-00004E0B0000}"/>
    <cellStyle name="60% - Énfasis3 18" xfId="2518" xr:uid="{00000000-0005-0000-0000-00004F0B0000}"/>
    <cellStyle name="60% - Énfasis3 19" xfId="2519" xr:uid="{00000000-0005-0000-0000-0000500B0000}"/>
    <cellStyle name="60% - Énfasis3 2" xfId="2520" xr:uid="{00000000-0005-0000-0000-0000510B0000}"/>
    <cellStyle name="60% - Énfasis3 2 2" xfId="138" xr:uid="{00000000-0005-0000-0000-0000520B0000}"/>
    <cellStyle name="60% - Énfasis3 2 3" xfId="139" xr:uid="{00000000-0005-0000-0000-0000530B0000}"/>
    <cellStyle name="60% - Énfasis3 2 4" xfId="140" xr:uid="{00000000-0005-0000-0000-0000540B0000}"/>
    <cellStyle name="60% - Énfasis3 2 5" xfId="141" xr:uid="{00000000-0005-0000-0000-0000550B0000}"/>
    <cellStyle name="60% - Énfasis3 2 6" xfId="142" xr:uid="{00000000-0005-0000-0000-0000560B0000}"/>
    <cellStyle name="60% - Énfasis3 2 7" xfId="2521" xr:uid="{00000000-0005-0000-0000-0000570B0000}"/>
    <cellStyle name="60% - Énfasis3 20" xfId="2522" xr:uid="{00000000-0005-0000-0000-0000580B0000}"/>
    <cellStyle name="60% - Énfasis3 21" xfId="2523" xr:uid="{00000000-0005-0000-0000-0000590B0000}"/>
    <cellStyle name="60% - Énfasis3 22" xfId="2524" xr:uid="{00000000-0005-0000-0000-00005A0B0000}"/>
    <cellStyle name="60% - Énfasis3 23" xfId="2525" xr:uid="{00000000-0005-0000-0000-00005B0B0000}"/>
    <cellStyle name="60% - Énfasis3 24" xfId="2526" xr:uid="{00000000-0005-0000-0000-00005C0B0000}"/>
    <cellStyle name="60% - Énfasis3 25" xfId="2527" xr:uid="{00000000-0005-0000-0000-00005D0B0000}"/>
    <cellStyle name="60% - Énfasis3 3" xfId="143" xr:uid="{00000000-0005-0000-0000-00005E0B0000}"/>
    <cellStyle name="60% - Énfasis3 3 2" xfId="2528" xr:uid="{00000000-0005-0000-0000-00005F0B0000}"/>
    <cellStyle name="60% - Énfasis3 3 3" xfId="2529" xr:uid="{00000000-0005-0000-0000-0000600B0000}"/>
    <cellStyle name="60% - Énfasis3 3 4" xfId="2530" xr:uid="{00000000-0005-0000-0000-0000610B0000}"/>
    <cellStyle name="60% - Énfasis3 3 5" xfId="2531" xr:uid="{00000000-0005-0000-0000-0000620B0000}"/>
    <cellStyle name="60% - Énfasis3 3_A.68" xfId="2532" xr:uid="{00000000-0005-0000-0000-0000630B0000}"/>
    <cellStyle name="60% - Énfasis3 4" xfId="144" xr:uid="{00000000-0005-0000-0000-0000640B0000}"/>
    <cellStyle name="60% - Énfasis3 4 10" xfId="2533" xr:uid="{00000000-0005-0000-0000-0000650B0000}"/>
    <cellStyle name="60% - Énfasis3 4 11" xfId="2534" xr:uid="{00000000-0005-0000-0000-0000660B0000}"/>
    <cellStyle name="60% - Énfasis3 4 12" xfId="2535" xr:uid="{00000000-0005-0000-0000-0000670B0000}"/>
    <cellStyle name="60% - Énfasis3 4 13" xfId="2536" xr:uid="{00000000-0005-0000-0000-0000680B0000}"/>
    <cellStyle name="60% - Énfasis3 4 2" xfId="2537" xr:uid="{00000000-0005-0000-0000-0000690B0000}"/>
    <cellStyle name="60% - Énfasis3 4 3" xfId="2538" xr:uid="{00000000-0005-0000-0000-00006A0B0000}"/>
    <cellStyle name="60% - Énfasis3 4 4" xfId="2539" xr:uid="{00000000-0005-0000-0000-00006B0B0000}"/>
    <cellStyle name="60% - Énfasis3 4 5" xfId="2540" xr:uid="{00000000-0005-0000-0000-00006C0B0000}"/>
    <cellStyle name="60% - Énfasis3 4 6" xfId="2541" xr:uid="{00000000-0005-0000-0000-00006D0B0000}"/>
    <cellStyle name="60% - Énfasis3 4 7" xfId="2542" xr:uid="{00000000-0005-0000-0000-00006E0B0000}"/>
    <cellStyle name="60% - Énfasis3 4 8" xfId="2543" xr:uid="{00000000-0005-0000-0000-00006F0B0000}"/>
    <cellStyle name="60% - Énfasis3 4 9" xfId="2544" xr:uid="{00000000-0005-0000-0000-0000700B0000}"/>
    <cellStyle name="60% - Énfasis3 5" xfId="2545" xr:uid="{00000000-0005-0000-0000-0000710B0000}"/>
    <cellStyle name="60% - Énfasis3 5 2" xfId="2546" xr:uid="{00000000-0005-0000-0000-0000720B0000}"/>
    <cellStyle name="60% - Énfasis3 5 3" xfId="2547" xr:uid="{00000000-0005-0000-0000-0000730B0000}"/>
    <cellStyle name="60% - Énfasis3 5 4" xfId="2548" xr:uid="{00000000-0005-0000-0000-0000740B0000}"/>
    <cellStyle name="60% - Énfasis3 5 5" xfId="2549" xr:uid="{00000000-0005-0000-0000-0000750B0000}"/>
    <cellStyle name="60% - Énfasis3 5 6" xfId="2550" xr:uid="{00000000-0005-0000-0000-0000760B0000}"/>
    <cellStyle name="60% - Énfasis3 5 7" xfId="2551" xr:uid="{00000000-0005-0000-0000-0000770B0000}"/>
    <cellStyle name="60% - Énfasis3 5 8" xfId="2552" xr:uid="{00000000-0005-0000-0000-0000780B0000}"/>
    <cellStyle name="60% - Énfasis3 5 9" xfId="2553" xr:uid="{00000000-0005-0000-0000-0000790B0000}"/>
    <cellStyle name="60% - Énfasis3 6" xfId="2554" xr:uid="{00000000-0005-0000-0000-00007A0B0000}"/>
    <cellStyle name="60% - Énfasis3 6 2" xfId="2555" xr:uid="{00000000-0005-0000-0000-00007B0B0000}"/>
    <cellStyle name="60% - Énfasis3 6 3" xfId="2556" xr:uid="{00000000-0005-0000-0000-00007C0B0000}"/>
    <cellStyle name="60% - Énfasis3 6 4" xfId="2557" xr:uid="{00000000-0005-0000-0000-00007D0B0000}"/>
    <cellStyle name="60% - Énfasis3 6 5" xfId="2558" xr:uid="{00000000-0005-0000-0000-00007E0B0000}"/>
    <cellStyle name="60% - Énfasis3 6 6" xfId="2559" xr:uid="{00000000-0005-0000-0000-00007F0B0000}"/>
    <cellStyle name="60% - Énfasis3 6 7" xfId="2560" xr:uid="{00000000-0005-0000-0000-0000800B0000}"/>
    <cellStyle name="60% - Énfasis3 6 8" xfId="2561" xr:uid="{00000000-0005-0000-0000-0000810B0000}"/>
    <cellStyle name="60% - Énfasis3 6 9" xfId="2562" xr:uid="{00000000-0005-0000-0000-0000820B0000}"/>
    <cellStyle name="60% - Énfasis3 7" xfId="2563" xr:uid="{00000000-0005-0000-0000-0000830B0000}"/>
    <cellStyle name="60% - Énfasis3 7 2" xfId="2564" xr:uid="{00000000-0005-0000-0000-0000840B0000}"/>
    <cellStyle name="60% - Énfasis3 7 3" xfId="2565" xr:uid="{00000000-0005-0000-0000-0000850B0000}"/>
    <cellStyle name="60% - Énfasis3 7 4" xfId="2566" xr:uid="{00000000-0005-0000-0000-0000860B0000}"/>
    <cellStyle name="60% - Énfasis3 7 5" xfId="2567" xr:uid="{00000000-0005-0000-0000-0000870B0000}"/>
    <cellStyle name="60% - Énfasis3 7 6" xfId="2568" xr:uid="{00000000-0005-0000-0000-0000880B0000}"/>
    <cellStyle name="60% - Énfasis3 7 7" xfId="2569" xr:uid="{00000000-0005-0000-0000-0000890B0000}"/>
    <cellStyle name="60% - Énfasis3 7 8" xfId="2570" xr:uid="{00000000-0005-0000-0000-00008A0B0000}"/>
    <cellStyle name="60% - Énfasis3 7 9" xfId="2571" xr:uid="{00000000-0005-0000-0000-00008B0B0000}"/>
    <cellStyle name="60% - Énfasis3 8" xfId="2572" xr:uid="{00000000-0005-0000-0000-00008C0B0000}"/>
    <cellStyle name="60% - Énfasis3 9" xfId="2573" xr:uid="{00000000-0005-0000-0000-00008D0B0000}"/>
    <cellStyle name="60% - Énfasis3_A.68" xfId="2574" xr:uid="{00000000-0005-0000-0000-00008E0B0000}"/>
    <cellStyle name="60% - Énfasis4" xfId="145" xr:uid="{00000000-0005-0000-0000-00008F0B0000}"/>
    <cellStyle name="60% - Énfasis4 10" xfId="2575" xr:uid="{00000000-0005-0000-0000-0000900B0000}"/>
    <cellStyle name="60% - Énfasis4 11" xfId="2576" xr:uid="{00000000-0005-0000-0000-0000910B0000}"/>
    <cellStyle name="60% - Énfasis4 12" xfId="2577" xr:uid="{00000000-0005-0000-0000-0000920B0000}"/>
    <cellStyle name="60% - Énfasis4 13" xfId="2578" xr:uid="{00000000-0005-0000-0000-0000930B0000}"/>
    <cellStyle name="60% - Énfasis4 14" xfId="2579" xr:uid="{00000000-0005-0000-0000-0000940B0000}"/>
    <cellStyle name="60% - Énfasis4 15" xfId="2580" xr:uid="{00000000-0005-0000-0000-0000950B0000}"/>
    <cellStyle name="60% - Énfasis4 16" xfId="2581" xr:uid="{00000000-0005-0000-0000-0000960B0000}"/>
    <cellStyle name="60% - Énfasis4 17" xfId="2582" xr:uid="{00000000-0005-0000-0000-0000970B0000}"/>
    <cellStyle name="60% - Énfasis4 18" xfId="2583" xr:uid="{00000000-0005-0000-0000-0000980B0000}"/>
    <cellStyle name="60% - Énfasis4 19" xfId="2584" xr:uid="{00000000-0005-0000-0000-0000990B0000}"/>
    <cellStyle name="60% - Énfasis4 2" xfId="2585" xr:uid="{00000000-0005-0000-0000-00009A0B0000}"/>
    <cellStyle name="60% - Énfasis4 2 2" xfId="146" xr:uid="{00000000-0005-0000-0000-00009B0B0000}"/>
    <cellStyle name="60% - Énfasis4 2 3" xfId="147" xr:uid="{00000000-0005-0000-0000-00009C0B0000}"/>
    <cellStyle name="60% - Énfasis4 2 4" xfId="148" xr:uid="{00000000-0005-0000-0000-00009D0B0000}"/>
    <cellStyle name="60% - Énfasis4 2 5" xfId="149" xr:uid="{00000000-0005-0000-0000-00009E0B0000}"/>
    <cellStyle name="60% - Énfasis4 2 6" xfId="150" xr:uid="{00000000-0005-0000-0000-00009F0B0000}"/>
    <cellStyle name="60% - Énfasis4 2 7" xfId="2586" xr:uid="{00000000-0005-0000-0000-0000A00B0000}"/>
    <cellStyle name="60% - Énfasis4 20" xfId="2587" xr:uid="{00000000-0005-0000-0000-0000A10B0000}"/>
    <cellStyle name="60% - Énfasis4 21" xfId="2588" xr:uid="{00000000-0005-0000-0000-0000A20B0000}"/>
    <cellStyle name="60% - Énfasis4 22" xfId="2589" xr:uid="{00000000-0005-0000-0000-0000A30B0000}"/>
    <cellStyle name="60% - Énfasis4 23" xfId="2590" xr:uid="{00000000-0005-0000-0000-0000A40B0000}"/>
    <cellStyle name="60% - Énfasis4 24" xfId="2591" xr:uid="{00000000-0005-0000-0000-0000A50B0000}"/>
    <cellStyle name="60% - Énfasis4 25" xfId="2592" xr:uid="{00000000-0005-0000-0000-0000A60B0000}"/>
    <cellStyle name="60% - Énfasis4 3" xfId="151" xr:uid="{00000000-0005-0000-0000-0000A70B0000}"/>
    <cellStyle name="60% - Énfasis4 3 2" xfId="2593" xr:uid="{00000000-0005-0000-0000-0000A80B0000}"/>
    <cellStyle name="60% - Énfasis4 3 3" xfId="2594" xr:uid="{00000000-0005-0000-0000-0000A90B0000}"/>
    <cellStyle name="60% - Énfasis4 3 4" xfId="2595" xr:uid="{00000000-0005-0000-0000-0000AA0B0000}"/>
    <cellStyle name="60% - Énfasis4 3 5" xfId="2596" xr:uid="{00000000-0005-0000-0000-0000AB0B0000}"/>
    <cellStyle name="60% - Énfasis4 3_A.68" xfId="2597" xr:uid="{00000000-0005-0000-0000-0000AC0B0000}"/>
    <cellStyle name="60% - Énfasis4 4" xfId="152" xr:uid="{00000000-0005-0000-0000-0000AD0B0000}"/>
    <cellStyle name="60% - Énfasis4 4 10" xfId="2598" xr:uid="{00000000-0005-0000-0000-0000AE0B0000}"/>
    <cellStyle name="60% - Énfasis4 4 11" xfId="2599" xr:uid="{00000000-0005-0000-0000-0000AF0B0000}"/>
    <cellStyle name="60% - Énfasis4 4 12" xfId="2600" xr:uid="{00000000-0005-0000-0000-0000B00B0000}"/>
    <cellStyle name="60% - Énfasis4 4 13" xfId="2601" xr:uid="{00000000-0005-0000-0000-0000B10B0000}"/>
    <cellStyle name="60% - Énfasis4 4 2" xfId="2602" xr:uid="{00000000-0005-0000-0000-0000B20B0000}"/>
    <cellStyle name="60% - Énfasis4 4 3" xfId="2603" xr:uid="{00000000-0005-0000-0000-0000B30B0000}"/>
    <cellStyle name="60% - Énfasis4 4 4" xfId="2604" xr:uid="{00000000-0005-0000-0000-0000B40B0000}"/>
    <cellStyle name="60% - Énfasis4 4 5" xfId="2605" xr:uid="{00000000-0005-0000-0000-0000B50B0000}"/>
    <cellStyle name="60% - Énfasis4 4 6" xfId="2606" xr:uid="{00000000-0005-0000-0000-0000B60B0000}"/>
    <cellStyle name="60% - Énfasis4 4 7" xfId="2607" xr:uid="{00000000-0005-0000-0000-0000B70B0000}"/>
    <cellStyle name="60% - Énfasis4 4 8" xfId="2608" xr:uid="{00000000-0005-0000-0000-0000B80B0000}"/>
    <cellStyle name="60% - Énfasis4 4 9" xfId="2609" xr:uid="{00000000-0005-0000-0000-0000B90B0000}"/>
    <cellStyle name="60% - Énfasis4 5" xfId="2610" xr:uid="{00000000-0005-0000-0000-0000BA0B0000}"/>
    <cellStyle name="60% - Énfasis4 5 2" xfId="2611" xr:uid="{00000000-0005-0000-0000-0000BB0B0000}"/>
    <cellStyle name="60% - Énfasis4 5 3" xfId="2612" xr:uid="{00000000-0005-0000-0000-0000BC0B0000}"/>
    <cellStyle name="60% - Énfasis4 5 4" xfId="2613" xr:uid="{00000000-0005-0000-0000-0000BD0B0000}"/>
    <cellStyle name="60% - Énfasis4 5 5" xfId="2614" xr:uid="{00000000-0005-0000-0000-0000BE0B0000}"/>
    <cellStyle name="60% - Énfasis4 5 6" xfId="2615" xr:uid="{00000000-0005-0000-0000-0000BF0B0000}"/>
    <cellStyle name="60% - Énfasis4 5 7" xfId="2616" xr:uid="{00000000-0005-0000-0000-0000C00B0000}"/>
    <cellStyle name="60% - Énfasis4 5 8" xfId="2617" xr:uid="{00000000-0005-0000-0000-0000C10B0000}"/>
    <cellStyle name="60% - Énfasis4 5 9" xfId="2618" xr:uid="{00000000-0005-0000-0000-0000C20B0000}"/>
    <cellStyle name="60% - Énfasis4 6" xfId="2619" xr:uid="{00000000-0005-0000-0000-0000C30B0000}"/>
    <cellStyle name="60% - Énfasis4 6 2" xfId="2620" xr:uid="{00000000-0005-0000-0000-0000C40B0000}"/>
    <cellStyle name="60% - Énfasis4 6 3" xfId="2621" xr:uid="{00000000-0005-0000-0000-0000C50B0000}"/>
    <cellStyle name="60% - Énfasis4 6 4" xfId="2622" xr:uid="{00000000-0005-0000-0000-0000C60B0000}"/>
    <cellStyle name="60% - Énfasis4 6 5" xfId="2623" xr:uid="{00000000-0005-0000-0000-0000C70B0000}"/>
    <cellStyle name="60% - Énfasis4 6 6" xfId="2624" xr:uid="{00000000-0005-0000-0000-0000C80B0000}"/>
    <cellStyle name="60% - Énfasis4 6 7" xfId="2625" xr:uid="{00000000-0005-0000-0000-0000C90B0000}"/>
    <cellStyle name="60% - Énfasis4 6 8" xfId="2626" xr:uid="{00000000-0005-0000-0000-0000CA0B0000}"/>
    <cellStyle name="60% - Énfasis4 6 9" xfId="2627" xr:uid="{00000000-0005-0000-0000-0000CB0B0000}"/>
    <cellStyle name="60% - Énfasis4 7" xfId="2628" xr:uid="{00000000-0005-0000-0000-0000CC0B0000}"/>
    <cellStyle name="60% - Énfasis4 7 2" xfId="2629" xr:uid="{00000000-0005-0000-0000-0000CD0B0000}"/>
    <cellStyle name="60% - Énfasis4 7 3" xfId="2630" xr:uid="{00000000-0005-0000-0000-0000CE0B0000}"/>
    <cellStyle name="60% - Énfasis4 7 4" xfId="2631" xr:uid="{00000000-0005-0000-0000-0000CF0B0000}"/>
    <cellStyle name="60% - Énfasis4 7 5" xfId="2632" xr:uid="{00000000-0005-0000-0000-0000D00B0000}"/>
    <cellStyle name="60% - Énfasis4 7 6" xfId="2633" xr:uid="{00000000-0005-0000-0000-0000D10B0000}"/>
    <cellStyle name="60% - Énfasis4 7 7" xfId="2634" xr:uid="{00000000-0005-0000-0000-0000D20B0000}"/>
    <cellStyle name="60% - Énfasis4 7 8" xfId="2635" xr:uid="{00000000-0005-0000-0000-0000D30B0000}"/>
    <cellStyle name="60% - Énfasis4 7 9" xfId="2636" xr:uid="{00000000-0005-0000-0000-0000D40B0000}"/>
    <cellStyle name="60% - Énfasis4 8" xfId="2637" xr:uid="{00000000-0005-0000-0000-0000D50B0000}"/>
    <cellStyle name="60% - Énfasis4 9" xfId="2638" xr:uid="{00000000-0005-0000-0000-0000D60B0000}"/>
    <cellStyle name="60% - Énfasis4_A.68" xfId="2639" xr:uid="{00000000-0005-0000-0000-0000D70B0000}"/>
    <cellStyle name="60% - Énfasis5" xfId="153" xr:uid="{00000000-0005-0000-0000-0000D80B0000}"/>
    <cellStyle name="60% - Énfasis5 10" xfId="2640" xr:uid="{00000000-0005-0000-0000-0000D90B0000}"/>
    <cellStyle name="60% - Énfasis5 11" xfId="2641" xr:uid="{00000000-0005-0000-0000-0000DA0B0000}"/>
    <cellStyle name="60% - Énfasis5 12" xfId="2642" xr:uid="{00000000-0005-0000-0000-0000DB0B0000}"/>
    <cellStyle name="60% - Énfasis5 13" xfId="2643" xr:uid="{00000000-0005-0000-0000-0000DC0B0000}"/>
    <cellStyle name="60% - Énfasis5 14" xfId="2644" xr:uid="{00000000-0005-0000-0000-0000DD0B0000}"/>
    <cellStyle name="60% - Énfasis5 15" xfId="2645" xr:uid="{00000000-0005-0000-0000-0000DE0B0000}"/>
    <cellStyle name="60% - Énfasis5 16" xfId="2646" xr:uid="{00000000-0005-0000-0000-0000DF0B0000}"/>
    <cellStyle name="60% - Énfasis5 17" xfId="2647" xr:uid="{00000000-0005-0000-0000-0000E00B0000}"/>
    <cellStyle name="60% - Énfasis5 18" xfId="2648" xr:uid="{00000000-0005-0000-0000-0000E10B0000}"/>
    <cellStyle name="60% - Énfasis5 19" xfId="2649" xr:uid="{00000000-0005-0000-0000-0000E20B0000}"/>
    <cellStyle name="60% - Énfasis5 2" xfId="2650" xr:uid="{00000000-0005-0000-0000-0000E30B0000}"/>
    <cellStyle name="60% - Énfasis5 2 2" xfId="154" xr:uid="{00000000-0005-0000-0000-0000E40B0000}"/>
    <cellStyle name="60% - Énfasis5 2 3" xfId="155" xr:uid="{00000000-0005-0000-0000-0000E50B0000}"/>
    <cellStyle name="60% - Énfasis5 2 4" xfId="156" xr:uid="{00000000-0005-0000-0000-0000E60B0000}"/>
    <cellStyle name="60% - Énfasis5 2 5" xfId="157" xr:uid="{00000000-0005-0000-0000-0000E70B0000}"/>
    <cellStyle name="60% - Énfasis5 2 6" xfId="158" xr:uid="{00000000-0005-0000-0000-0000E80B0000}"/>
    <cellStyle name="60% - Énfasis5 2 7" xfId="2651" xr:uid="{00000000-0005-0000-0000-0000E90B0000}"/>
    <cellStyle name="60% - Énfasis5 20" xfId="2652" xr:uid="{00000000-0005-0000-0000-0000EA0B0000}"/>
    <cellStyle name="60% - Énfasis5 21" xfId="2653" xr:uid="{00000000-0005-0000-0000-0000EB0B0000}"/>
    <cellStyle name="60% - Énfasis5 22" xfId="2654" xr:uid="{00000000-0005-0000-0000-0000EC0B0000}"/>
    <cellStyle name="60% - Énfasis5 23" xfId="2655" xr:uid="{00000000-0005-0000-0000-0000ED0B0000}"/>
    <cellStyle name="60% - Énfasis5 24" xfId="2656" xr:uid="{00000000-0005-0000-0000-0000EE0B0000}"/>
    <cellStyle name="60% - Énfasis5 25" xfId="2657" xr:uid="{00000000-0005-0000-0000-0000EF0B0000}"/>
    <cellStyle name="60% - Énfasis5 3" xfId="159" xr:uid="{00000000-0005-0000-0000-0000F00B0000}"/>
    <cellStyle name="60% - Énfasis5 3 2" xfId="2658" xr:uid="{00000000-0005-0000-0000-0000F10B0000}"/>
    <cellStyle name="60% - Énfasis5 3 3" xfId="2659" xr:uid="{00000000-0005-0000-0000-0000F20B0000}"/>
    <cellStyle name="60% - Énfasis5 3 4" xfId="2660" xr:uid="{00000000-0005-0000-0000-0000F30B0000}"/>
    <cellStyle name="60% - Énfasis5 3 5" xfId="2661" xr:uid="{00000000-0005-0000-0000-0000F40B0000}"/>
    <cellStyle name="60% - Énfasis5 4" xfId="160" xr:uid="{00000000-0005-0000-0000-0000F50B0000}"/>
    <cellStyle name="60% - Énfasis5 4 10" xfId="2662" xr:uid="{00000000-0005-0000-0000-0000F60B0000}"/>
    <cellStyle name="60% - Énfasis5 4 11" xfId="2663" xr:uid="{00000000-0005-0000-0000-0000F70B0000}"/>
    <cellStyle name="60% - Énfasis5 4 12" xfId="2664" xr:uid="{00000000-0005-0000-0000-0000F80B0000}"/>
    <cellStyle name="60% - Énfasis5 4 13" xfId="2665" xr:uid="{00000000-0005-0000-0000-0000F90B0000}"/>
    <cellStyle name="60% - Énfasis5 4 2" xfId="2666" xr:uid="{00000000-0005-0000-0000-0000FA0B0000}"/>
    <cellStyle name="60% - Énfasis5 4 3" xfId="2667" xr:uid="{00000000-0005-0000-0000-0000FB0B0000}"/>
    <cellStyle name="60% - Énfasis5 4 4" xfId="2668" xr:uid="{00000000-0005-0000-0000-0000FC0B0000}"/>
    <cellStyle name="60% - Énfasis5 4 5" xfId="2669" xr:uid="{00000000-0005-0000-0000-0000FD0B0000}"/>
    <cellStyle name="60% - Énfasis5 4 6" xfId="2670" xr:uid="{00000000-0005-0000-0000-0000FE0B0000}"/>
    <cellStyle name="60% - Énfasis5 4 7" xfId="2671" xr:uid="{00000000-0005-0000-0000-0000FF0B0000}"/>
    <cellStyle name="60% - Énfasis5 4 8" xfId="2672" xr:uid="{00000000-0005-0000-0000-0000000C0000}"/>
    <cellStyle name="60% - Énfasis5 4 9" xfId="2673" xr:uid="{00000000-0005-0000-0000-0000010C0000}"/>
    <cellStyle name="60% - Énfasis5 5" xfId="2674" xr:uid="{00000000-0005-0000-0000-0000020C0000}"/>
    <cellStyle name="60% - Énfasis5 5 2" xfId="2675" xr:uid="{00000000-0005-0000-0000-0000030C0000}"/>
    <cellStyle name="60% - Énfasis5 5 3" xfId="2676" xr:uid="{00000000-0005-0000-0000-0000040C0000}"/>
    <cellStyle name="60% - Énfasis5 5 4" xfId="2677" xr:uid="{00000000-0005-0000-0000-0000050C0000}"/>
    <cellStyle name="60% - Énfasis5 5 5" xfId="2678" xr:uid="{00000000-0005-0000-0000-0000060C0000}"/>
    <cellStyle name="60% - Énfasis5 5 6" xfId="2679" xr:uid="{00000000-0005-0000-0000-0000070C0000}"/>
    <cellStyle name="60% - Énfasis5 5 7" xfId="2680" xr:uid="{00000000-0005-0000-0000-0000080C0000}"/>
    <cellStyle name="60% - Énfasis5 5 8" xfId="2681" xr:uid="{00000000-0005-0000-0000-0000090C0000}"/>
    <cellStyle name="60% - Énfasis5 5 9" xfId="2682" xr:uid="{00000000-0005-0000-0000-00000A0C0000}"/>
    <cellStyle name="60% - Énfasis5 6" xfId="2683" xr:uid="{00000000-0005-0000-0000-00000B0C0000}"/>
    <cellStyle name="60% - Énfasis5 6 2" xfId="2684" xr:uid="{00000000-0005-0000-0000-00000C0C0000}"/>
    <cellStyle name="60% - Énfasis5 6 3" xfId="2685" xr:uid="{00000000-0005-0000-0000-00000D0C0000}"/>
    <cellStyle name="60% - Énfasis5 6 4" xfId="2686" xr:uid="{00000000-0005-0000-0000-00000E0C0000}"/>
    <cellStyle name="60% - Énfasis5 6 5" xfId="2687" xr:uid="{00000000-0005-0000-0000-00000F0C0000}"/>
    <cellStyle name="60% - Énfasis5 6 6" xfId="2688" xr:uid="{00000000-0005-0000-0000-0000100C0000}"/>
    <cellStyle name="60% - Énfasis5 6 7" xfId="2689" xr:uid="{00000000-0005-0000-0000-0000110C0000}"/>
    <cellStyle name="60% - Énfasis5 6 8" xfId="2690" xr:uid="{00000000-0005-0000-0000-0000120C0000}"/>
    <cellStyle name="60% - Énfasis5 6 9" xfId="2691" xr:uid="{00000000-0005-0000-0000-0000130C0000}"/>
    <cellStyle name="60% - Énfasis5 7" xfId="2692" xr:uid="{00000000-0005-0000-0000-0000140C0000}"/>
    <cellStyle name="60% - Énfasis5 7 2" xfId="2693" xr:uid="{00000000-0005-0000-0000-0000150C0000}"/>
    <cellStyle name="60% - Énfasis5 7 3" xfId="2694" xr:uid="{00000000-0005-0000-0000-0000160C0000}"/>
    <cellStyle name="60% - Énfasis5 7 4" xfId="2695" xr:uid="{00000000-0005-0000-0000-0000170C0000}"/>
    <cellStyle name="60% - Énfasis5 7 5" xfId="2696" xr:uid="{00000000-0005-0000-0000-0000180C0000}"/>
    <cellStyle name="60% - Énfasis5 7 6" xfId="2697" xr:uid="{00000000-0005-0000-0000-0000190C0000}"/>
    <cellStyle name="60% - Énfasis5 7 7" xfId="2698" xr:uid="{00000000-0005-0000-0000-00001A0C0000}"/>
    <cellStyle name="60% - Énfasis5 7 8" xfId="2699" xr:uid="{00000000-0005-0000-0000-00001B0C0000}"/>
    <cellStyle name="60% - Énfasis5 7 9" xfId="2700" xr:uid="{00000000-0005-0000-0000-00001C0C0000}"/>
    <cellStyle name="60% - Énfasis5 8" xfId="2701" xr:uid="{00000000-0005-0000-0000-00001D0C0000}"/>
    <cellStyle name="60% - Énfasis5 9" xfId="2702" xr:uid="{00000000-0005-0000-0000-00001E0C0000}"/>
    <cellStyle name="60% - Énfasis6" xfId="161" xr:uid="{00000000-0005-0000-0000-00001F0C0000}"/>
    <cellStyle name="60% - Énfasis6 10" xfId="2703" xr:uid="{00000000-0005-0000-0000-0000200C0000}"/>
    <cellStyle name="60% - Énfasis6 11" xfId="2704" xr:uid="{00000000-0005-0000-0000-0000210C0000}"/>
    <cellStyle name="60% - Énfasis6 12" xfId="2705" xr:uid="{00000000-0005-0000-0000-0000220C0000}"/>
    <cellStyle name="60% - Énfasis6 13" xfId="2706" xr:uid="{00000000-0005-0000-0000-0000230C0000}"/>
    <cellStyle name="60% - Énfasis6 14" xfId="2707" xr:uid="{00000000-0005-0000-0000-0000240C0000}"/>
    <cellStyle name="60% - Énfasis6 15" xfId="2708" xr:uid="{00000000-0005-0000-0000-0000250C0000}"/>
    <cellStyle name="60% - Énfasis6 16" xfId="2709" xr:uid="{00000000-0005-0000-0000-0000260C0000}"/>
    <cellStyle name="60% - Énfasis6 17" xfId="2710" xr:uid="{00000000-0005-0000-0000-0000270C0000}"/>
    <cellStyle name="60% - Énfasis6 18" xfId="2711" xr:uid="{00000000-0005-0000-0000-0000280C0000}"/>
    <cellStyle name="60% - Énfasis6 19" xfId="2712" xr:uid="{00000000-0005-0000-0000-0000290C0000}"/>
    <cellStyle name="60% - Énfasis6 2" xfId="2713" xr:uid="{00000000-0005-0000-0000-00002A0C0000}"/>
    <cellStyle name="60% - Énfasis6 2 2" xfId="162" xr:uid="{00000000-0005-0000-0000-00002B0C0000}"/>
    <cellStyle name="60% - Énfasis6 2 3" xfId="163" xr:uid="{00000000-0005-0000-0000-00002C0C0000}"/>
    <cellStyle name="60% - Énfasis6 2 4" xfId="164" xr:uid="{00000000-0005-0000-0000-00002D0C0000}"/>
    <cellStyle name="60% - Énfasis6 2 5" xfId="165" xr:uid="{00000000-0005-0000-0000-00002E0C0000}"/>
    <cellStyle name="60% - Énfasis6 2 6" xfId="166" xr:uid="{00000000-0005-0000-0000-00002F0C0000}"/>
    <cellStyle name="60% - Énfasis6 2 7" xfId="2714" xr:uid="{00000000-0005-0000-0000-0000300C0000}"/>
    <cellStyle name="60% - Énfasis6 20" xfId="2715" xr:uid="{00000000-0005-0000-0000-0000310C0000}"/>
    <cellStyle name="60% - Énfasis6 21" xfId="2716" xr:uid="{00000000-0005-0000-0000-0000320C0000}"/>
    <cellStyle name="60% - Énfasis6 22" xfId="2717" xr:uid="{00000000-0005-0000-0000-0000330C0000}"/>
    <cellStyle name="60% - Énfasis6 23" xfId="2718" xr:uid="{00000000-0005-0000-0000-0000340C0000}"/>
    <cellStyle name="60% - Énfasis6 24" xfId="2719" xr:uid="{00000000-0005-0000-0000-0000350C0000}"/>
    <cellStyle name="60% - Énfasis6 25" xfId="2720" xr:uid="{00000000-0005-0000-0000-0000360C0000}"/>
    <cellStyle name="60% - Énfasis6 3" xfId="167" xr:uid="{00000000-0005-0000-0000-0000370C0000}"/>
    <cellStyle name="60% - Énfasis6 3 2" xfId="2721" xr:uid="{00000000-0005-0000-0000-0000380C0000}"/>
    <cellStyle name="60% - Énfasis6 3 3" xfId="2722" xr:uid="{00000000-0005-0000-0000-0000390C0000}"/>
    <cellStyle name="60% - Énfasis6 3 4" xfId="2723" xr:uid="{00000000-0005-0000-0000-00003A0C0000}"/>
    <cellStyle name="60% - Énfasis6 3 5" xfId="2724" xr:uid="{00000000-0005-0000-0000-00003B0C0000}"/>
    <cellStyle name="60% - Énfasis6 3_A.68" xfId="2725" xr:uid="{00000000-0005-0000-0000-00003C0C0000}"/>
    <cellStyle name="60% - Énfasis6 4" xfId="168" xr:uid="{00000000-0005-0000-0000-00003D0C0000}"/>
    <cellStyle name="60% - Énfasis6 4 10" xfId="2726" xr:uid="{00000000-0005-0000-0000-00003E0C0000}"/>
    <cellStyle name="60% - Énfasis6 4 11" xfId="2727" xr:uid="{00000000-0005-0000-0000-00003F0C0000}"/>
    <cellStyle name="60% - Énfasis6 4 12" xfId="2728" xr:uid="{00000000-0005-0000-0000-0000400C0000}"/>
    <cellStyle name="60% - Énfasis6 4 13" xfId="2729" xr:uid="{00000000-0005-0000-0000-0000410C0000}"/>
    <cellStyle name="60% - Énfasis6 4 2" xfId="2730" xr:uid="{00000000-0005-0000-0000-0000420C0000}"/>
    <cellStyle name="60% - Énfasis6 4 3" xfId="2731" xr:uid="{00000000-0005-0000-0000-0000430C0000}"/>
    <cellStyle name="60% - Énfasis6 4 4" xfId="2732" xr:uid="{00000000-0005-0000-0000-0000440C0000}"/>
    <cellStyle name="60% - Énfasis6 4 5" xfId="2733" xr:uid="{00000000-0005-0000-0000-0000450C0000}"/>
    <cellStyle name="60% - Énfasis6 4 6" xfId="2734" xr:uid="{00000000-0005-0000-0000-0000460C0000}"/>
    <cellStyle name="60% - Énfasis6 4 7" xfId="2735" xr:uid="{00000000-0005-0000-0000-0000470C0000}"/>
    <cellStyle name="60% - Énfasis6 4 8" xfId="2736" xr:uid="{00000000-0005-0000-0000-0000480C0000}"/>
    <cellStyle name="60% - Énfasis6 4 9" xfId="2737" xr:uid="{00000000-0005-0000-0000-0000490C0000}"/>
    <cellStyle name="60% - Énfasis6 5" xfId="2738" xr:uid="{00000000-0005-0000-0000-00004A0C0000}"/>
    <cellStyle name="60% - Énfasis6 5 2" xfId="2739" xr:uid="{00000000-0005-0000-0000-00004B0C0000}"/>
    <cellStyle name="60% - Énfasis6 5 3" xfId="2740" xr:uid="{00000000-0005-0000-0000-00004C0C0000}"/>
    <cellStyle name="60% - Énfasis6 5 4" xfId="2741" xr:uid="{00000000-0005-0000-0000-00004D0C0000}"/>
    <cellStyle name="60% - Énfasis6 5 5" xfId="2742" xr:uid="{00000000-0005-0000-0000-00004E0C0000}"/>
    <cellStyle name="60% - Énfasis6 5 6" xfId="2743" xr:uid="{00000000-0005-0000-0000-00004F0C0000}"/>
    <cellStyle name="60% - Énfasis6 5 7" xfId="2744" xr:uid="{00000000-0005-0000-0000-0000500C0000}"/>
    <cellStyle name="60% - Énfasis6 5 8" xfId="2745" xr:uid="{00000000-0005-0000-0000-0000510C0000}"/>
    <cellStyle name="60% - Énfasis6 5 9" xfId="2746" xr:uid="{00000000-0005-0000-0000-0000520C0000}"/>
    <cellStyle name="60% - Énfasis6 6" xfId="2747" xr:uid="{00000000-0005-0000-0000-0000530C0000}"/>
    <cellStyle name="60% - Énfasis6 6 2" xfId="2748" xr:uid="{00000000-0005-0000-0000-0000540C0000}"/>
    <cellStyle name="60% - Énfasis6 6 3" xfId="2749" xr:uid="{00000000-0005-0000-0000-0000550C0000}"/>
    <cellStyle name="60% - Énfasis6 6 4" xfId="2750" xr:uid="{00000000-0005-0000-0000-0000560C0000}"/>
    <cellStyle name="60% - Énfasis6 6 5" xfId="2751" xr:uid="{00000000-0005-0000-0000-0000570C0000}"/>
    <cellStyle name="60% - Énfasis6 6 6" xfId="2752" xr:uid="{00000000-0005-0000-0000-0000580C0000}"/>
    <cellStyle name="60% - Énfasis6 6 7" xfId="2753" xr:uid="{00000000-0005-0000-0000-0000590C0000}"/>
    <cellStyle name="60% - Énfasis6 6 8" xfId="2754" xr:uid="{00000000-0005-0000-0000-00005A0C0000}"/>
    <cellStyle name="60% - Énfasis6 6 9" xfId="2755" xr:uid="{00000000-0005-0000-0000-00005B0C0000}"/>
    <cellStyle name="60% - Énfasis6 7" xfId="2756" xr:uid="{00000000-0005-0000-0000-00005C0C0000}"/>
    <cellStyle name="60% - Énfasis6 7 2" xfId="2757" xr:uid="{00000000-0005-0000-0000-00005D0C0000}"/>
    <cellStyle name="60% - Énfasis6 7 3" xfId="2758" xr:uid="{00000000-0005-0000-0000-00005E0C0000}"/>
    <cellStyle name="60% - Énfasis6 7 4" xfId="2759" xr:uid="{00000000-0005-0000-0000-00005F0C0000}"/>
    <cellStyle name="60% - Énfasis6 7 5" xfId="2760" xr:uid="{00000000-0005-0000-0000-0000600C0000}"/>
    <cellStyle name="60% - Énfasis6 7 6" xfId="2761" xr:uid="{00000000-0005-0000-0000-0000610C0000}"/>
    <cellStyle name="60% - Énfasis6 7 7" xfId="2762" xr:uid="{00000000-0005-0000-0000-0000620C0000}"/>
    <cellStyle name="60% - Énfasis6 7 8" xfId="2763" xr:uid="{00000000-0005-0000-0000-0000630C0000}"/>
    <cellStyle name="60% - Énfasis6 7 9" xfId="2764" xr:uid="{00000000-0005-0000-0000-0000640C0000}"/>
    <cellStyle name="60% - Énfasis6 8" xfId="2765" xr:uid="{00000000-0005-0000-0000-0000650C0000}"/>
    <cellStyle name="60% - Énfasis6 9" xfId="2766" xr:uid="{00000000-0005-0000-0000-0000660C0000}"/>
    <cellStyle name="60% - Énfasis6_A.68" xfId="2767" xr:uid="{00000000-0005-0000-0000-0000670C0000}"/>
    <cellStyle name="Accent1" xfId="831" builtinId="29" customBuiltin="1"/>
    <cellStyle name="Accent1 - 20%" xfId="5569" xr:uid="{00000000-0005-0000-0000-0000690C0000}"/>
    <cellStyle name="Accent1 - 40%" xfId="5523" xr:uid="{00000000-0005-0000-0000-00006A0C0000}"/>
    <cellStyle name="Accent1 - 60%" xfId="4920" xr:uid="{00000000-0005-0000-0000-00006B0C0000}"/>
    <cellStyle name="Accent1 2" xfId="169" xr:uid="{00000000-0005-0000-0000-00006C0C0000}"/>
    <cellStyle name="Accent2" xfId="835" builtinId="33" customBuiltin="1"/>
    <cellStyle name="Accent2 - 20%" xfId="4950" xr:uid="{00000000-0005-0000-0000-00006E0C0000}"/>
    <cellStyle name="Accent2 - 40%" xfId="5277" xr:uid="{00000000-0005-0000-0000-00006F0C0000}"/>
    <cellStyle name="Accent2 - 60%" xfId="5518" xr:uid="{00000000-0005-0000-0000-0000700C0000}"/>
    <cellStyle name="Accent2 2" xfId="170" xr:uid="{00000000-0005-0000-0000-0000710C0000}"/>
    <cellStyle name="Accent3" xfId="839" builtinId="37" customBuiltin="1"/>
    <cellStyle name="Accent3 - 20%" xfId="5015" xr:uid="{00000000-0005-0000-0000-0000730C0000}"/>
    <cellStyle name="Accent3 - 40%" xfId="5639" xr:uid="{00000000-0005-0000-0000-0000740C0000}"/>
    <cellStyle name="Accent3 - 60%" xfId="4994" xr:uid="{00000000-0005-0000-0000-0000750C0000}"/>
    <cellStyle name="Accent3 2" xfId="171" xr:uid="{00000000-0005-0000-0000-0000760C0000}"/>
    <cellStyle name="Accent4" xfId="843" builtinId="41" customBuiltin="1"/>
    <cellStyle name="Accent4 - 20%" xfId="5070" xr:uid="{00000000-0005-0000-0000-0000780C0000}"/>
    <cellStyle name="Accent4 - 40%" xfId="5593" xr:uid="{00000000-0005-0000-0000-0000790C0000}"/>
    <cellStyle name="Accent4 - 60%" xfId="5310" xr:uid="{00000000-0005-0000-0000-00007A0C0000}"/>
    <cellStyle name="Accent4 2" xfId="172" xr:uid="{00000000-0005-0000-0000-00007B0C0000}"/>
    <cellStyle name="Accent5" xfId="847" builtinId="45" customBuiltin="1"/>
    <cellStyle name="Accent5 - 20%" xfId="4993" xr:uid="{00000000-0005-0000-0000-00007D0C0000}"/>
    <cellStyle name="Accent5 - 40%" xfId="5385" xr:uid="{00000000-0005-0000-0000-00007E0C0000}"/>
    <cellStyle name="Accent5 - 60%" xfId="5334" xr:uid="{00000000-0005-0000-0000-00007F0C0000}"/>
    <cellStyle name="Accent5 2" xfId="173" xr:uid="{00000000-0005-0000-0000-0000800C0000}"/>
    <cellStyle name="Accent6" xfId="851" builtinId="49" customBuiltin="1"/>
    <cellStyle name="Accent6 - 20%" xfId="5501" xr:uid="{00000000-0005-0000-0000-0000820C0000}"/>
    <cellStyle name="Accent6 - 40%" xfId="5417" xr:uid="{00000000-0005-0000-0000-0000830C0000}"/>
    <cellStyle name="Accent6 - 60%" xfId="5397" xr:uid="{00000000-0005-0000-0000-0000840C0000}"/>
    <cellStyle name="Accent6 2" xfId="174" xr:uid="{00000000-0005-0000-0000-0000850C0000}"/>
    <cellStyle name="ANCLAS,REZONES Y SUS PARTES,DE FUNDICION,DE HIERRO O DE ACERO" xfId="175" xr:uid="{00000000-0005-0000-0000-0000860C0000}"/>
    <cellStyle name="ANCLAS,REZONES Y SUS PARTES,DE FUNDICION,DE HIERRO O DE ACERO 10" xfId="1070" xr:uid="{00000000-0005-0000-0000-0000870C0000}"/>
    <cellStyle name="ANCLAS,REZONES Y SUS PARTES,DE FUNDICION,DE HIERRO O DE ACERO 10 2" xfId="2768" xr:uid="{00000000-0005-0000-0000-0000880C0000}"/>
    <cellStyle name="ANCLAS,REZONES Y SUS PARTES,DE FUNDICION,DE HIERRO O DE ACERO 11" xfId="1071" xr:uid="{00000000-0005-0000-0000-0000890C0000}"/>
    <cellStyle name="ANCLAS,REZONES Y SUS PARTES,DE FUNDICION,DE HIERRO O DE ACERO 11 2" xfId="2769" xr:uid="{00000000-0005-0000-0000-00008A0C0000}"/>
    <cellStyle name="ANCLAS,REZONES Y SUS PARTES,DE FUNDICION,DE HIERRO O DE ACERO 12" xfId="1072" xr:uid="{00000000-0005-0000-0000-00008B0C0000}"/>
    <cellStyle name="ANCLAS,REZONES Y SUS PARTES,DE FUNDICION,DE HIERRO O DE ACERO 12 2" xfId="2770" xr:uid="{00000000-0005-0000-0000-00008C0C0000}"/>
    <cellStyle name="ANCLAS,REZONES Y SUS PARTES,DE FUNDICION,DE HIERRO O DE ACERO 13" xfId="1073" xr:uid="{00000000-0005-0000-0000-00008D0C0000}"/>
    <cellStyle name="ANCLAS,REZONES Y SUS PARTES,DE FUNDICION,DE HIERRO O DE ACERO 13 2" xfId="2771" xr:uid="{00000000-0005-0000-0000-00008E0C0000}"/>
    <cellStyle name="ANCLAS,REZONES Y SUS PARTES,DE FUNDICION,DE HIERRO O DE ACERO 14" xfId="1074" xr:uid="{00000000-0005-0000-0000-00008F0C0000}"/>
    <cellStyle name="ANCLAS,REZONES Y SUS PARTES,DE FUNDICION,DE HIERRO O DE ACERO 14 2" xfId="2772" xr:uid="{00000000-0005-0000-0000-0000900C0000}"/>
    <cellStyle name="ANCLAS,REZONES Y SUS PARTES,DE FUNDICION,DE HIERRO O DE ACERO 15" xfId="1075" xr:uid="{00000000-0005-0000-0000-0000910C0000}"/>
    <cellStyle name="ANCLAS,REZONES Y SUS PARTES,DE FUNDICION,DE HIERRO O DE ACERO 15 2" xfId="2773" xr:uid="{00000000-0005-0000-0000-0000920C0000}"/>
    <cellStyle name="ANCLAS,REZONES Y SUS PARTES,DE FUNDICION,DE HIERRO O DE ACERO 16" xfId="1076" xr:uid="{00000000-0005-0000-0000-0000930C0000}"/>
    <cellStyle name="ANCLAS,REZONES Y SUS PARTES,DE FUNDICION,DE HIERRO O DE ACERO 16 2" xfId="2774" xr:uid="{00000000-0005-0000-0000-0000940C0000}"/>
    <cellStyle name="ANCLAS,REZONES Y SUS PARTES,DE FUNDICION,DE HIERRO O DE ACERO 17" xfId="1077" xr:uid="{00000000-0005-0000-0000-0000950C0000}"/>
    <cellStyle name="ANCLAS,REZONES Y SUS PARTES,DE FUNDICION,DE HIERRO O DE ACERO 17 2" xfId="2775" xr:uid="{00000000-0005-0000-0000-0000960C0000}"/>
    <cellStyle name="ANCLAS,REZONES Y SUS PARTES,DE FUNDICION,DE HIERRO O DE ACERO 18" xfId="1078" xr:uid="{00000000-0005-0000-0000-0000970C0000}"/>
    <cellStyle name="ANCLAS,REZONES Y SUS PARTES,DE FUNDICION,DE HIERRO O DE ACERO 18 2" xfId="2776" xr:uid="{00000000-0005-0000-0000-0000980C0000}"/>
    <cellStyle name="ANCLAS,REZONES Y SUS PARTES,DE FUNDICION,DE HIERRO O DE ACERO 19" xfId="1079" xr:uid="{00000000-0005-0000-0000-0000990C0000}"/>
    <cellStyle name="ANCLAS,REZONES Y SUS PARTES,DE FUNDICION,DE HIERRO O DE ACERO 19 2" xfId="2777" xr:uid="{00000000-0005-0000-0000-00009A0C0000}"/>
    <cellStyle name="ANCLAS,REZONES Y SUS PARTES,DE FUNDICION,DE HIERRO O DE ACERO 2" xfId="1080" xr:uid="{00000000-0005-0000-0000-00009B0C0000}"/>
    <cellStyle name="ANCLAS,REZONES Y SUS PARTES,DE FUNDICION,DE HIERRO O DE ACERO 2 2" xfId="2778" xr:uid="{00000000-0005-0000-0000-00009C0C0000}"/>
    <cellStyle name="ANCLAS,REZONES Y SUS PARTES,DE FUNDICION,DE HIERRO O DE ACERO 20" xfId="1081" xr:uid="{00000000-0005-0000-0000-00009D0C0000}"/>
    <cellStyle name="ANCLAS,REZONES Y SUS PARTES,DE FUNDICION,DE HIERRO O DE ACERO 20 2" xfId="2779" xr:uid="{00000000-0005-0000-0000-00009E0C0000}"/>
    <cellStyle name="ANCLAS,REZONES Y SUS PARTES,DE FUNDICION,DE HIERRO O DE ACERO 21" xfId="1082" xr:uid="{00000000-0005-0000-0000-00009F0C0000}"/>
    <cellStyle name="ANCLAS,REZONES Y SUS PARTES,DE FUNDICION,DE HIERRO O DE ACERO 21 2" xfId="2780" xr:uid="{00000000-0005-0000-0000-0000A00C0000}"/>
    <cellStyle name="ANCLAS,REZONES Y SUS PARTES,DE FUNDICION,DE HIERRO O DE ACERO 22" xfId="1083" xr:uid="{00000000-0005-0000-0000-0000A10C0000}"/>
    <cellStyle name="ANCLAS,REZONES Y SUS PARTES,DE FUNDICION,DE HIERRO O DE ACERO 22 2" xfId="2781" xr:uid="{00000000-0005-0000-0000-0000A20C0000}"/>
    <cellStyle name="ANCLAS,REZONES Y SUS PARTES,DE FUNDICION,DE HIERRO O DE ACERO 23" xfId="1084" xr:uid="{00000000-0005-0000-0000-0000A30C0000}"/>
    <cellStyle name="ANCLAS,REZONES Y SUS PARTES,DE FUNDICION,DE HIERRO O DE ACERO 23 2" xfId="2782" xr:uid="{00000000-0005-0000-0000-0000A40C0000}"/>
    <cellStyle name="ANCLAS,REZONES Y SUS PARTES,DE FUNDICION,DE HIERRO O DE ACERO 24" xfId="1085" xr:uid="{00000000-0005-0000-0000-0000A50C0000}"/>
    <cellStyle name="ANCLAS,REZONES Y SUS PARTES,DE FUNDICION,DE HIERRO O DE ACERO 24 2" xfId="2783" xr:uid="{00000000-0005-0000-0000-0000A60C0000}"/>
    <cellStyle name="ANCLAS,REZONES Y SUS PARTES,DE FUNDICION,DE HIERRO O DE ACERO 25" xfId="1086" xr:uid="{00000000-0005-0000-0000-0000A70C0000}"/>
    <cellStyle name="ANCLAS,REZONES Y SUS PARTES,DE FUNDICION,DE HIERRO O DE ACERO 25 2" xfId="2784" xr:uid="{00000000-0005-0000-0000-0000A80C0000}"/>
    <cellStyle name="ANCLAS,REZONES Y SUS PARTES,DE FUNDICION,DE HIERRO O DE ACERO 26" xfId="1087" xr:uid="{00000000-0005-0000-0000-0000A90C0000}"/>
    <cellStyle name="ANCLAS,REZONES Y SUS PARTES,DE FUNDICION,DE HIERRO O DE ACERO 26 2" xfId="2785" xr:uid="{00000000-0005-0000-0000-0000AA0C0000}"/>
    <cellStyle name="ANCLAS,REZONES Y SUS PARTES,DE FUNDICION,DE HIERRO O DE ACERO 27" xfId="1088" xr:uid="{00000000-0005-0000-0000-0000AB0C0000}"/>
    <cellStyle name="ANCLAS,REZONES Y SUS PARTES,DE FUNDICION,DE HIERRO O DE ACERO 27 2" xfId="2786" xr:uid="{00000000-0005-0000-0000-0000AC0C0000}"/>
    <cellStyle name="ANCLAS,REZONES Y SUS PARTES,DE FUNDICION,DE HIERRO O DE ACERO 28" xfId="1089" xr:uid="{00000000-0005-0000-0000-0000AD0C0000}"/>
    <cellStyle name="ANCLAS,REZONES Y SUS PARTES,DE FUNDICION,DE HIERRO O DE ACERO 28 2" xfId="2787" xr:uid="{00000000-0005-0000-0000-0000AE0C0000}"/>
    <cellStyle name="ANCLAS,REZONES Y SUS PARTES,DE FUNDICION,DE HIERRO O DE ACERO 29" xfId="2788" xr:uid="{00000000-0005-0000-0000-0000AF0C0000}"/>
    <cellStyle name="ANCLAS,REZONES Y SUS PARTES,DE FUNDICION,DE HIERRO O DE ACERO 3" xfId="1090" xr:uid="{00000000-0005-0000-0000-0000B00C0000}"/>
    <cellStyle name="ANCLAS,REZONES Y SUS PARTES,DE FUNDICION,DE HIERRO O DE ACERO 3 2" xfId="2789" xr:uid="{00000000-0005-0000-0000-0000B10C0000}"/>
    <cellStyle name="ANCLAS,REZONES Y SUS PARTES,DE FUNDICION,DE HIERRO O DE ACERO 30" xfId="2790" xr:uid="{00000000-0005-0000-0000-0000B20C0000}"/>
    <cellStyle name="ANCLAS,REZONES Y SUS PARTES,DE FUNDICION,DE HIERRO O DE ACERO 31" xfId="2791" xr:uid="{00000000-0005-0000-0000-0000B30C0000}"/>
    <cellStyle name="ANCLAS,REZONES Y SUS PARTES,DE FUNDICION,DE HIERRO O DE ACERO 4" xfId="176" xr:uid="{00000000-0005-0000-0000-0000B40C0000}"/>
    <cellStyle name="ANCLAS,REZONES Y SUS PARTES,DE FUNDICION,DE HIERRO O DE ACERO 4 2" xfId="2792" xr:uid="{00000000-0005-0000-0000-0000B50C0000}"/>
    <cellStyle name="ANCLAS,REZONES Y SUS PARTES,DE FUNDICION,DE HIERRO O DE ACERO 4 3" xfId="2793" xr:uid="{00000000-0005-0000-0000-0000B60C0000}"/>
    <cellStyle name="ANCLAS,REZONES Y SUS PARTES,DE FUNDICION,DE HIERRO O DE ACERO 5" xfId="1091" xr:uid="{00000000-0005-0000-0000-0000B70C0000}"/>
    <cellStyle name="ANCLAS,REZONES Y SUS PARTES,DE FUNDICION,DE HIERRO O DE ACERO 5 2" xfId="2794" xr:uid="{00000000-0005-0000-0000-0000B80C0000}"/>
    <cellStyle name="ANCLAS,REZONES Y SUS PARTES,DE FUNDICION,DE HIERRO O DE ACERO 6" xfId="1092" xr:uid="{00000000-0005-0000-0000-0000B90C0000}"/>
    <cellStyle name="ANCLAS,REZONES Y SUS PARTES,DE FUNDICION,DE HIERRO O DE ACERO 6 2" xfId="2795" xr:uid="{00000000-0005-0000-0000-0000BA0C0000}"/>
    <cellStyle name="ANCLAS,REZONES Y SUS PARTES,DE FUNDICION,DE HIERRO O DE ACERO 7" xfId="1093" xr:uid="{00000000-0005-0000-0000-0000BB0C0000}"/>
    <cellStyle name="ANCLAS,REZONES Y SUS PARTES,DE FUNDICION,DE HIERRO O DE ACERO 7 2" xfId="2796" xr:uid="{00000000-0005-0000-0000-0000BC0C0000}"/>
    <cellStyle name="ANCLAS,REZONES Y SUS PARTES,DE FUNDICION,DE HIERRO O DE ACERO 8" xfId="1094" xr:uid="{00000000-0005-0000-0000-0000BD0C0000}"/>
    <cellStyle name="ANCLAS,REZONES Y SUS PARTES,DE FUNDICION,DE HIERRO O DE ACERO 8 2" xfId="2797" xr:uid="{00000000-0005-0000-0000-0000BE0C0000}"/>
    <cellStyle name="ANCLAS,REZONES Y SUS PARTES,DE FUNDICION,DE HIERRO O DE ACERO 9" xfId="1095" xr:uid="{00000000-0005-0000-0000-0000BF0C0000}"/>
    <cellStyle name="ANCLAS,REZONES Y SUS PARTES,DE FUNDICION,DE HIERRO O DE ACERO 9 2" xfId="2798" xr:uid="{00000000-0005-0000-0000-0000C00C0000}"/>
    <cellStyle name="ANCLAS,REZONES Y SUS PARTES,DE FUNDICION,DE HIERRO O DE ACERO_Cuadro de Impuestos y Gastos Centroamérica" xfId="177" xr:uid="{00000000-0005-0000-0000-0000C10C0000}"/>
    <cellStyle name="annee semestre" xfId="5735" xr:uid="{00000000-0005-0000-0000-0000C20C0000}"/>
    <cellStyle name="Array" xfId="5736" xr:uid="{00000000-0005-0000-0000-0000C30C0000}"/>
    <cellStyle name="Array Enter" xfId="5737" xr:uid="{00000000-0005-0000-0000-0000C40C0000}"/>
    <cellStyle name="Bad" xfId="821" builtinId="27" customBuiltin="1"/>
    <cellStyle name="Bad 2" xfId="178" xr:uid="{00000000-0005-0000-0000-0000C60C0000}"/>
    <cellStyle name="BottomRowRegular" xfId="5362" xr:uid="{00000000-0005-0000-0000-0000C70C0000}"/>
    <cellStyle name="BottomRowRegular 2" xfId="8521" xr:uid="{00000000-0005-0000-0000-0000C80C0000}"/>
    <cellStyle name="BottomRowRegular 2 2" xfId="14091" xr:uid="{00000000-0005-0000-0000-0000C90C0000}"/>
    <cellStyle name="BottomRowRegular 2 2 2" xfId="25189" xr:uid="{00000000-0005-0000-0000-0000CA0C0000}"/>
    <cellStyle name="BottomRowRegular 2 3" xfId="19663" xr:uid="{00000000-0005-0000-0000-0000CB0C0000}"/>
    <cellStyle name="BottomRowRegular 3" xfId="11552" xr:uid="{00000000-0005-0000-0000-0000CC0C0000}"/>
    <cellStyle name="BottomRowRegular 3 2" xfId="22655" xr:uid="{00000000-0005-0000-0000-0000CD0C0000}"/>
    <cellStyle name="BottomRowRegular 4" xfId="17129" xr:uid="{00000000-0005-0000-0000-0000CE0C0000}"/>
    <cellStyle name="BottomRowRightBorder" xfId="5426" xr:uid="{00000000-0005-0000-0000-0000CF0C0000}"/>
    <cellStyle name="BottomRowRightBorder 2" xfId="8545" xr:uid="{00000000-0005-0000-0000-0000D00C0000}"/>
    <cellStyle name="BottomRowRightBorder 2 2" xfId="14115" xr:uid="{00000000-0005-0000-0000-0000D10C0000}"/>
    <cellStyle name="BottomRowRightBorder 2 2 2" xfId="25213" xr:uid="{00000000-0005-0000-0000-0000D20C0000}"/>
    <cellStyle name="BottomRowRightBorder 2 3" xfId="19687" xr:uid="{00000000-0005-0000-0000-0000D30C0000}"/>
    <cellStyle name="BottomRowRightBorder 3" xfId="11576" xr:uid="{00000000-0005-0000-0000-0000D40C0000}"/>
    <cellStyle name="BottomRowRightBorder 3 2" xfId="22679" xr:uid="{00000000-0005-0000-0000-0000D50C0000}"/>
    <cellStyle name="BottomRowRightBorder 4" xfId="17153" xr:uid="{00000000-0005-0000-0000-0000D60C0000}"/>
    <cellStyle name="Buena" xfId="179" xr:uid="{00000000-0005-0000-0000-0000D70C0000}"/>
    <cellStyle name="Buena 10" xfId="2799" xr:uid="{00000000-0005-0000-0000-0000D80C0000}"/>
    <cellStyle name="Buena 11" xfId="2800" xr:uid="{00000000-0005-0000-0000-0000D90C0000}"/>
    <cellStyle name="Buena 12" xfId="2801" xr:uid="{00000000-0005-0000-0000-0000DA0C0000}"/>
    <cellStyle name="Buena 13" xfId="2802" xr:uid="{00000000-0005-0000-0000-0000DB0C0000}"/>
    <cellStyle name="Buena 14" xfId="2803" xr:uid="{00000000-0005-0000-0000-0000DC0C0000}"/>
    <cellStyle name="Buena 15" xfId="2804" xr:uid="{00000000-0005-0000-0000-0000DD0C0000}"/>
    <cellStyle name="Buena 16" xfId="2805" xr:uid="{00000000-0005-0000-0000-0000DE0C0000}"/>
    <cellStyle name="Buena 17" xfId="2806" xr:uid="{00000000-0005-0000-0000-0000DF0C0000}"/>
    <cellStyle name="Buena 18" xfId="2807" xr:uid="{00000000-0005-0000-0000-0000E00C0000}"/>
    <cellStyle name="Buena 19" xfId="2808" xr:uid="{00000000-0005-0000-0000-0000E10C0000}"/>
    <cellStyle name="Buena 2" xfId="2809" xr:uid="{00000000-0005-0000-0000-0000E20C0000}"/>
    <cellStyle name="Buena 2 2" xfId="180" xr:uid="{00000000-0005-0000-0000-0000E30C0000}"/>
    <cellStyle name="Buena 2 3" xfId="181" xr:uid="{00000000-0005-0000-0000-0000E40C0000}"/>
    <cellStyle name="Buena 2 4" xfId="182" xr:uid="{00000000-0005-0000-0000-0000E50C0000}"/>
    <cellStyle name="Buena 2 5" xfId="183" xr:uid="{00000000-0005-0000-0000-0000E60C0000}"/>
    <cellStyle name="Buena 2 6" xfId="184" xr:uid="{00000000-0005-0000-0000-0000E70C0000}"/>
    <cellStyle name="Buena 2 7" xfId="2810" xr:uid="{00000000-0005-0000-0000-0000E80C0000}"/>
    <cellStyle name="Buena 20" xfId="2811" xr:uid="{00000000-0005-0000-0000-0000E90C0000}"/>
    <cellStyle name="Buena 21" xfId="2812" xr:uid="{00000000-0005-0000-0000-0000EA0C0000}"/>
    <cellStyle name="Buena 22" xfId="2813" xr:uid="{00000000-0005-0000-0000-0000EB0C0000}"/>
    <cellStyle name="Buena 23" xfId="2814" xr:uid="{00000000-0005-0000-0000-0000EC0C0000}"/>
    <cellStyle name="Buena 24" xfId="2815" xr:uid="{00000000-0005-0000-0000-0000ED0C0000}"/>
    <cellStyle name="Buena 25" xfId="2816" xr:uid="{00000000-0005-0000-0000-0000EE0C0000}"/>
    <cellStyle name="Buena 3" xfId="185" xr:uid="{00000000-0005-0000-0000-0000EF0C0000}"/>
    <cellStyle name="Buena 3 2" xfId="2817" xr:uid="{00000000-0005-0000-0000-0000F00C0000}"/>
    <cellStyle name="Buena 3 3" xfId="2818" xr:uid="{00000000-0005-0000-0000-0000F10C0000}"/>
    <cellStyle name="Buena 3 4" xfId="2819" xr:uid="{00000000-0005-0000-0000-0000F20C0000}"/>
    <cellStyle name="Buena 3 5" xfId="2820" xr:uid="{00000000-0005-0000-0000-0000F30C0000}"/>
    <cellStyle name="Buena 4" xfId="186" xr:uid="{00000000-0005-0000-0000-0000F40C0000}"/>
    <cellStyle name="Buena 4 10" xfId="2821" xr:uid="{00000000-0005-0000-0000-0000F50C0000}"/>
    <cellStyle name="Buena 4 11" xfId="2822" xr:uid="{00000000-0005-0000-0000-0000F60C0000}"/>
    <cellStyle name="Buena 4 12" xfId="2823" xr:uid="{00000000-0005-0000-0000-0000F70C0000}"/>
    <cellStyle name="Buena 4 13" xfId="2824" xr:uid="{00000000-0005-0000-0000-0000F80C0000}"/>
    <cellStyle name="Buena 4 2" xfId="2825" xr:uid="{00000000-0005-0000-0000-0000F90C0000}"/>
    <cellStyle name="Buena 4 3" xfId="2826" xr:uid="{00000000-0005-0000-0000-0000FA0C0000}"/>
    <cellStyle name="Buena 4 4" xfId="2827" xr:uid="{00000000-0005-0000-0000-0000FB0C0000}"/>
    <cellStyle name="Buena 4 5" xfId="2828" xr:uid="{00000000-0005-0000-0000-0000FC0C0000}"/>
    <cellStyle name="Buena 4 6" xfId="2829" xr:uid="{00000000-0005-0000-0000-0000FD0C0000}"/>
    <cellStyle name="Buena 4 7" xfId="2830" xr:uid="{00000000-0005-0000-0000-0000FE0C0000}"/>
    <cellStyle name="Buena 4 8" xfId="2831" xr:uid="{00000000-0005-0000-0000-0000FF0C0000}"/>
    <cellStyle name="Buena 4 9" xfId="2832" xr:uid="{00000000-0005-0000-0000-0000000D0000}"/>
    <cellStyle name="Buena 5" xfId="2833" xr:uid="{00000000-0005-0000-0000-0000010D0000}"/>
    <cellStyle name="Buena 5 2" xfId="2834" xr:uid="{00000000-0005-0000-0000-0000020D0000}"/>
    <cellStyle name="Buena 5 3" xfId="2835" xr:uid="{00000000-0005-0000-0000-0000030D0000}"/>
    <cellStyle name="Buena 5 4" xfId="2836" xr:uid="{00000000-0005-0000-0000-0000040D0000}"/>
    <cellStyle name="Buena 5 5" xfId="2837" xr:uid="{00000000-0005-0000-0000-0000050D0000}"/>
    <cellStyle name="Buena 5 6" xfId="2838" xr:uid="{00000000-0005-0000-0000-0000060D0000}"/>
    <cellStyle name="Buena 5 7" xfId="2839" xr:uid="{00000000-0005-0000-0000-0000070D0000}"/>
    <cellStyle name="Buena 5 8" xfId="2840" xr:uid="{00000000-0005-0000-0000-0000080D0000}"/>
    <cellStyle name="Buena 5 9" xfId="2841" xr:uid="{00000000-0005-0000-0000-0000090D0000}"/>
    <cellStyle name="Buena 6" xfId="2842" xr:uid="{00000000-0005-0000-0000-00000A0D0000}"/>
    <cellStyle name="Buena 6 2" xfId="2843" xr:uid="{00000000-0005-0000-0000-00000B0D0000}"/>
    <cellStyle name="Buena 6 3" xfId="2844" xr:uid="{00000000-0005-0000-0000-00000C0D0000}"/>
    <cellStyle name="Buena 6 4" xfId="2845" xr:uid="{00000000-0005-0000-0000-00000D0D0000}"/>
    <cellStyle name="Buena 6 5" xfId="2846" xr:uid="{00000000-0005-0000-0000-00000E0D0000}"/>
    <cellStyle name="Buena 6 6" xfId="2847" xr:uid="{00000000-0005-0000-0000-00000F0D0000}"/>
    <cellStyle name="Buena 6 7" xfId="2848" xr:uid="{00000000-0005-0000-0000-0000100D0000}"/>
    <cellStyle name="Buena 6 8" xfId="2849" xr:uid="{00000000-0005-0000-0000-0000110D0000}"/>
    <cellStyle name="Buena 6 9" xfId="2850" xr:uid="{00000000-0005-0000-0000-0000120D0000}"/>
    <cellStyle name="Buena 7" xfId="2851" xr:uid="{00000000-0005-0000-0000-0000130D0000}"/>
    <cellStyle name="Buena 7 2" xfId="2852" xr:uid="{00000000-0005-0000-0000-0000140D0000}"/>
    <cellStyle name="Buena 7 3" xfId="2853" xr:uid="{00000000-0005-0000-0000-0000150D0000}"/>
    <cellStyle name="Buena 7 4" xfId="2854" xr:uid="{00000000-0005-0000-0000-0000160D0000}"/>
    <cellStyle name="Buena 7 5" xfId="2855" xr:uid="{00000000-0005-0000-0000-0000170D0000}"/>
    <cellStyle name="Buena 7 6" xfId="2856" xr:uid="{00000000-0005-0000-0000-0000180D0000}"/>
    <cellStyle name="Buena 7 7" xfId="2857" xr:uid="{00000000-0005-0000-0000-0000190D0000}"/>
    <cellStyle name="Buena 7 8" xfId="2858" xr:uid="{00000000-0005-0000-0000-00001A0D0000}"/>
    <cellStyle name="Buena 7 9" xfId="2859" xr:uid="{00000000-0005-0000-0000-00001B0D0000}"/>
    <cellStyle name="Buena 8" xfId="2860" xr:uid="{00000000-0005-0000-0000-00001C0D0000}"/>
    <cellStyle name="Buena 9" xfId="2861" xr:uid="{00000000-0005-0000-0000-00001D0D0000}"/>
    <cellStyle name="Cabecera 1" xfId="2862" xr:uid="{00000000-0005-0000-0000-00001E0D0000}"/>
    <cellStyle name="Cabecera 1 2" xfId="5851" xr:uid="{00000000-0005-0000-0000-00001F0D0000}"/>
    <cellStyle name="Cabecera 1 3" xfId="5738" xr:uid="{00000000-0005-0000-0000-0000200D0000}"/>
    <cellStyle name="Cabecera 2" xfId="2863" xr:uid="{00000000-0005-0000-0000-0000210D0000}"/>
    <cellStyle name="Cabecera 2 2" xfId="5852" xr:uid="{00000000-0005-0000-0000-0000220D0000}"/>
    <cellStyle name="Cabecera 2 3" xfId="5739" xr:uid="{00000000-0005-0000-0000-0000230D0000}"/>
    <cellStyle name="Calculation" xfId="825" builtinId="22" customBuiltin="1"/>
    <cellStyle name="Calculation 2" xfId="187" xr:uid="{00000000-0005-0000-0000-0000250D0000}"/>
    <cellStyle name="Cálculo" xfId="188" xr:uid="{00000000-0005-0000-0000-0000260D0000}"/>
    <cellStyle name="Cálculo 10" xfId="2864" xr:uid="{00000000-0005-0000-0000-0000270D0000}"/>
    <cellStyle name="Cálculo 11" xfId="2865" xr:uid="{00000000-0005-0000-0000-0000280D0000}"/>
    <cellStyle name="Cálculo 12" xfId="2866" xr:uid="{00000000-0005-0000-0000-0000290D0000}"/>
    <cellStyle name="Cálculo 13" xfId="2867" xr:uid="{00000000-0005-0000-0000-00002A0D0000}"/>
    <cellStyle name="Cálculo 14" xfId="2868" xr:uid="{00000000-0005-0000-0000-00002B0D0000}"/>
    <cellStyle name="Cálculo 15" xfId="2869" xr:uid="{00000000-0005-0000-0000-00002C0D0000}"/>
    <cellStyle name="Cálculo 16" xfId="2870" xr:uid="{00000000-0005-0000-0000-00002D0D0000}"/>
    <cellStyle name="Cálculo 17" xfId="2871" xr:uid="{00000000-0005-0000-0000-00002E0D0000}"/>
    <cellStyle name="Cálculo 18" xfId="2872" xr:uid="{00000000-0005-0000-0000-00002F0D0000}"/>
    <cellStyle name="Cálculo 19" xfId="2873" xr:uid="{00000000-0005-0000-0000-0000300D0000}"/>
    <cellStyle name="Cálculo 2" xfId="2874" xr:uid="{00000000-0005-0000-0000-0000310D0000}"/>
    <cellStyle name="Cálculo 2 2" xfId="189" xr:uid="{00000000-0005-0000-0000-0000320D0000}"/>
    <cellStyle name="Cálculo 2 3" xfId="190" xr:uid="{00000000-0005-0000-0000-0000330D0000}"/>
    <cellStyle name="Cálculo 2 4" xfId="191" xr:uid="{00000000-0005-0000-0000-0000340D0000}"/>
    <cellStyle name="Cálculo 2 5" xfId="192" xr:uid="{00000000-0005-0000-0000-0000350D0000}"/>
    <cellStyle name="Cálculo 2 6" xfId="193" xr:uid="{00000000-0005-0000-0000-0000360D0000}"/>
    <cellStyle name="Cálculo 2 7" xfId="2875" xr:uid="{00000000-0005-0000-0000-0000370D0000}"/>
    <cellStyle name="Cálculo 20" xfId="2876" xr:uid="{00000000-0005-0000-0000-0000380D0000}"/>
    <cellStyle name="Cálculo 21" xfId="2877" xr:uid="{00000000-0005-0000-0000-0000390D0000}"/>
    <cellStyle name="Cálculo 22" xfId="2878" xr:uid="{00000000-0005-0000-0000-00003A0D0000}"/>
    <cellStyle name="Cálculo 23" xfId="2879" xr:uid="{00000000-0005-0000-0000-00003B0D0000}"/>
    <cellStyle name="Cálculo 24" xfId="2880" xr:uid="{00000000-0005-0000-0000-00003C0D0000}"/>
    <cellStyle name="Cálculo 25" xfId="2881" xr:uid="{00000000-0005-0000-0000-00003D0D0000}"/>
    <cellStyle name="Cálculo 3" xfId="194" xr:uid="{00000000-0005-0000-0000-00003E0D0000}"/>
    <cellStyle name="Cálculo 3 2" xfId="2882" xr:uid="{00000000-0005-0000-0000-00003F0D0000}"/>
    <cellStyle name="Cálculo 3 3" xfId="2883" xr:uid="{00000000-0005-0000-0000-0000400D0000}"/>
    <cellStyle name="Cálculo 3 4" xfId="2884" xr:uid="{00000000-0005-0000-0000-0000410D0000}"/>
    <cellStyle name="Cálculo 3 5" xfId="2885" xr:uid="{00000000-0005-0000-0000-0000420D0000}"/>
    <cellStyle name="Cálculo 3_A.68" xfId="2886" xr:uid="{00000000-0005-0000-0000-0000430D0000}"/>
    <cellStyle name="Cálculo 4" xfId="195" xr:uid="{00000000-0005-0000-0000-0000440D0000}"/>
    <cellStyle name="Cálculo 4 10" xfId="2887" xr:uid="{00000000-0005-0000-0000-0000450D0000}"/>
    <cellStyle name="Cálculo 4 11" xfId="2888" xr:uid="{00000000-0005-0000-0000-0000460D0000}"/>
    <cellStyle name="Cálculo 4 12" xfId="2889" xr:uid="{00000000-0005-0000-0000-0000470D0000}"/>
    <cellStyle name="Cálculo 4 13" xfId="2890" xr:uid="{00000000-0005-0000-0000-0000480D0000}"/>
    <cellStyle name="Cálculo 4 2" xfId="2891" xr:uid="{00000000-0005-0000-0000-0000490D0000}"/>
    <cellStyle name="Cálculo 4 3" xfId="2892" xr:uid="{00000000-0005-0000-0000-00004A0D0000}"/>
    <cellStyle name="Cálculo 4 4" xfId="2893" xr:uid="{00000000-0005-0000-0000-00004B0D0000}"/>
    <cellStyle name="Cálculo 4 5" xfId="2894" xr:uid="{00000000-0005-0000-0000-00004C0D0000}"/>
    <cellStyle name="Cálculo 4 6" xfId="2895" xr:uid="{00000000-0005-0000-0000-00004D0D0000}"/>
    <cellStyle name="Cálculo 4 7" xfId="2896" xr:uid="{00000000-0005-0000-0000-00004E0D0000}"/>
    <cellStyle name="Cálculo 4 8" xfId="2897" xr:uid="{00000000-0005-0000-0000-00004F0D0000}"/>
    <cellStyle name="Cálculo 4 9" xfId="2898" xr:uid="{00000000-0005-0000-0000-0000500D0000}"/>
    <cellStyle name="Cálculo 5" xfId="2899" xr:uid="{00000000-0005-0000-0000-0000510D0000}"/>
    <cellStyle name="Cálculo 5 2" xfId="2900" xr:uid="{00000000-0005-0000-0000-0000520D0000}"/>
    <cellStyle name="Cálculo 5 3" xfId="2901" xr:uid="{00000000-0005-0000-0000-0000530D0000}"/>
    <cellStyle name="Cálculo 5 4" xfId="2902" xr:uid="{00000000-0005-0000-0000-0000540D0000}"/>
    <cellStyle name="Cálculo 5 5" xfId="2903" xr:uid="{00000000-0005-0000-0000-0000550D0000}"/>
    <cellStyle name="Cálculo 5 6" xfId="2904" xr:uid="{00000000-0005-0000-0000-0000560D0000}"/>
    <cellStyle name="Cálculo 5 7" xfId="2905" xr:uid="{00000000-0005-0000-0000-0000570D0000}"/>
    <cellStyle name="Cálculo 5 8" xfId="2906" xr:uid="{00000000-0005-0000-0000-0000580D0000}"/>
    <cellStyle name="Cálculo 5 9" xfId="2907" xr:uid="{00000000-0005-0000-0000-0000590D0000}"/>
    <cellStyle name="Cálculo 6" xfId="2908" xr:uid="{00000000-0005-0000-0000-00005A0D0000}"/>
    <cellStyle name="Cálculo 6 2" xfId="2909" xr:uid="{00000000-0005-0000-0000-00005B0D0000}"/>
    <cellStyle name="Cálculo 6 3" xfId="2910" xr:uid="{00000000-0005-0000-0000-00005C0D0000}"/>
    <cellStyle name="Cálculo 6 4" xfId="2911" xr:uid="{00000000-0005-0000-0000-00005D0D0000}"/>
    <cellStyle name="Cálculo 6 5" xfId="2912" xr:uid="{00000000-0005-0000-0000-00005E0D0000}"/>
    <cellStyle name="Cálculo 6 6" xfId="2913" xr:uid="{00000000-0005-0000-0000-00005F0D0000}"/>
    <cellStyle name="Cálculo 6 7" xfId="2914" xr:uid="{00000000-0005-0000-0000-0000600D0000}"/>
    <cellStyle name="Cálculo 6 8" xfId="2915" xr:uid="{00000000-0005-0000-0000-0000610D0000}"/>
    <cellStyle name="Cálculo 6 9" xfId="2916" xr:uid="{00000000-0005-0000-0000-0000620D0000}"/>
    <cellStyle name="Cálculo 7" xfId="2917" xr:uid="{00000000-0005-0000-0000-0000630D0000}"/>
    <cellStyle name="Cálculo 7 2" xfId="2918" xr:uid="{00000000-0005-0000-0000-0000640D0000}"/>
    <cellStyle name="Cálculo 7 3" xfId="2919" xr:uid="{00000000-0005-0000-0000-0000650D0000}"/>
    <cellStyle name="Cálculo 7 4" xfId="2920" xr:uid="{00000000-0005-0000-0000-0000660D0000}"/>
    <cellStyle name="Cálculo 7 5" xfId="2921" xr:uid="{00000000-0005-0000-0000-0000670D0000}"/>
    <cellStyle name="Cálculo 7 6" xfId="2922" xr:uid="{00000000-0005-0000-0000-0000680D0000}"/>
    <cellStyle name="Cálculo 7 7" xfId="2923" xr:uid="{00000000-0005-0000-0000-0000690D0000}"/>
    <cellStyle name="Cálculo 7 8" xfId="2924" xr:uid="{00000000-0005-0000-0000-00006A0D0000}"/>
    <cellStyle name="Cálculo 7 9" xfId="2925" xr:uid="{00000000-0005-0000-0000-00006B0D0000}"/>
    <cellStyle name="Cálculo 8" xfId="2926" xr:uid="{00000000-0005-0000-0000-00006C0D0000}"/>
    <cellStyle name="Cálculo 9" xfId="2927" xr:uid="{00000000-0005-0000-0000-00006D0D0000}"/>
    <cellStyle name="Cálculo_A.68" xfId="2928" xr:uid="{00000000-0005-0000-0000-00006E0D0000}"/>
    <cellStyle name="Cancel" xfId="196" xr:uid="{00000000-0005-0000-0000-00006F0D0000}"/>
    <cellStyle name="Cancel 2" xfId="197" xr:uid="{00000000-0005-0000-0000-0000700D0000}"/>
    <cellStyle name="Cancel 2 2" xfId="2929" xr:uid="{00000000-0005-0000-0000-0000710D0000}"/>
    <cellStyle name="Cancel 2 3" xfId="2930" xr:uid="{00000000-0005-0000-0000-0000720D0000}"/>
    <cellStyle name="Cancel 3" xfId="2931" xr:uid="{00000000-0005-0000-0000-0000730D0000}"/>
    <cellStyle name="Cancel 4" xfId="2932" xr:uid="{00000000-0005-0000-0000-0000740D0000}"/>
    <cellStyle name="Celda de comprobación" xfId="198" xr:uid="{00000000-0005-0000-0000-0000750D0000}"/>
    <cellStyle name="Celda de comprobación 10" xfId="2933" xr:uid="{00000000-0005-0000-0000-0000760D0000}"/>
    <cellStyle name="Celda de comprobación 11" xfId="2934" xr:uid="{00000000-0005-0000-0000-0000770D0000}"/>
    <cellStyle name="Celda de comprobación 12" xfId="2935" xr:uid="{00000000-0005-0000-0000-0000780D0000}"/>
    <cellStyle name="Celda de comprobación 13" xfId="2936" xr:uid="{00000000-0005-0000-0000-0000790D0000}"/>
    <cellStyle name="Celda de comprobación 14" xfId="2937" xr:uid="{00000000-0005-0000-0000-00007A0D0000}"/>
    <cellStyle name="Celda de comprobación 15" xfId="2938" xr:uid="{00000000-0005-0000-0000-00007B0D0000}"/>
    <cellStyle name="Celda de comprobación 16" xfId="2939" xr:uid="{00000000-0005-0000-0000-00007C0D0000}"/>
    <cellStyle name="Celda de comprobación 17" xfId="2940" xr:uid="{00000000-0005-0000-0000-00007D0D0000}"/>
    <cellStyle name="Celda de comprobación 18" xfId="2941" xr:uid="{00000000-0005-0000-0000-00007E0D0000}"/>
    <cellStyle name="Celda de comprobación 19" xfId="2942" xr:uid="{00000000-0005-0000-0000-00007F0D0000}"/>
    <cellStyle name="Celda de comprobación 2" xfId="2943" xr:uid="{00000000-0005-0000-0000-0000800D0000}"/>
    <cellStyle name="Celda de comprobación 2 2" xfId="199" xr:uid="{00000000-0005-0000-0000-0000810D0000}"/>
    <cellStyle name="Celda de comprobación 2 3" xfId="200" xr:uid="{00000000-0005-0000-0000-0000820D0000}"/>
    <cellStyle name="Celda de comprobación 2 4" xfId="201" xr:uid="{00000000-0005-0000-0000-0000830D0000}"/>
    <cellStyle name="Celda de comprobación 2 5" xfId="202" xr:uid="{00000000-0005-0000-0000-0000840D0000}"/>
    <cellStyle name="Celda de comprobación 2 6" xfId="203" xr:uid="{00000000-0005-0000-0000-0000850D0000}"/>
    <cellStyle name="Celda de comprobación 2 7" xfId="2944" xr:uid="{00000000-0005-0000-0000-0000860D0000}"/>
    <cellStyle name="Celda de comprobación 20" xfId="2945" xr:uid="{00000000-0005-0000-0000-0000870D0000}"/>
    <cellStyle name="Celda de comprobación 21" xfId="2946" xr:uid="{00000000-0005-0000-0000-0000880D0000}"/>
    <cellStyle name="Celda de comprobación 22" xfId="2947" xr:uid="{00000000-0005-0000-0000-0000890D0000}"/>
    <cellStyle name="Celda de comprobación 23" xfId="2948" xr:uid="{00000000-0005-0000-0000-00008A0D0000}"/>
    <cellStyle name="Celda de comprobación 24" xfId="2949" xr:uid="{00000000-0005-0000-0000-00008B0D0000}"/>
    <cellStyle name="Celda de comprobación 25" xfId="2950" xr:uid="{00000000-0005-0000-0000-00008C0D0000}"/>
    <cellStyle name="Celda de comprobación 3" xfId="204" xr:uid="{00000000-0005-0000-0000-00008D0D0000}"/>
    <cellStyle name="Celda de comprobación 3 2" xfId="2951" xr:uid="{00000000-0005-0000-0000-00008E0D0000}"/>
    <cellStyle name="Celda de comprobación 3 3" xfId="2952" xr:uid="{00000000-0005-0000-0000-00008F0D0000}"/>
    <cellStyle name="Celda de comprobación 3 4" xfId="2953" xr:uid="{00000000-0005-0000-0000-0000900D0000}"/>
    <cellStyle name="Celda de comprobación 3 5" xfId="2954" xr:uid="{00000000-0005-0000-0000-0000910D0000}"/>
    <cellStyle name="Celda de comprobación 3_A.68" xfId="2955" xr:uid="{00000000-0005-0000-0000-0000920D0000}"/>
    <cellStyle name="Celda de comprobación 4" xfId="205" xr:uid="{00000000-0005-0000-0000-0000930D0000}"/>
    <cellStyle name="Celda de comprobación 4 10" xfId="2956" xr:uid="{00000000-0005-0000-0000-0000940D0000}"/>
    <cellStyle name="Celda de comprobación 4 11" xfId="2957" xr:uid="{00000000-0005-0000-0000-0000950D0000}"/>
    <cellStyle name="Celda de comprobación 4 12" xfId="2958" xr:uid="{00000000-0005-0000-0000-0000960D0000}"/>
    <cellStyle name="Celda de comprobación 4 13" xfId="2959" xr:uid="{00000000-0005-0000-0000-0000970D0000}"/>
    <cellStyle name="Celda de comprobación 4 2" xfId="2960" xr:uid="{00000000-0005-0000-0000-0000980D0000}"/>
    <cellStyle name="Celda de comprobación 4 3" xfId="2961" xr:uid="{00000000-0005-0000-0000-0000990D0000}"/>
    <cellStyle name="Celda de comprobación 4 4" xfId="2962" xr:uid="{00000000-0005-0000-0000-00009A0D0000}"/>
    <cellStyle name="Celda de comprobación 4 5" xfId="2963" xr:uid="{00000000-0005-0000-0000-00009B0D0000}"/>
    <cellStyle name="Celda de comprobación 4 6" xfId="2964" xr:uid="{00000000-0005-0000-0000-00009C0D0000}"/>
    <cellStyle name="Celda de comprobación 4 7" xfId="2965" xr:uid="{00000000-0005-0000-0000-00009D0D0000}"/>
    <cellStyle name="Celda de comprobación 4 8" xfId="2966" xr:uid="{00000000-0005-0000-0000-00009E0D0000}"/>
    <cellStyle name="Celda de comprobación 4 9" xfId="2967" xr:uid="{00000000-0005-0000-0000-00009F0D0000}"/>
    <cellStyle name="Celda de comprobación 5" xfId="2968" xr:uid="{00000000-0005-0000-0000-0000A00D0000}"/>
    <cellStyle name="Celda de comprobación 5 2" xfId="2969" xr:uid="{00000000-0005-0000-0000-0000A10D0000}"/>
    <cellStyle name="Celda de comprobación 5 3" xfId="2970" xr:uid="{00000000-0005-0000-0000-0000A20D0000}"/>
    <cellStyle name="Celda de comprobación 5 4" xfId="2971" xr:uid="{00000000-0005-0000-0000-0000A30D0000}"/>
    <cellStyle name="Celda de comprobación 5 5" xfId="2972" xr:uid="{00000000-0005-0000-0000-0000A40D0000}"/>
    <cellStyle name="Celda de comprobación 5 6" xfId="2973" xr:uid="{00000000-0005-0000-0000-0000A50D0000}"/>
    <cellStyle name="Celda de comprobación 5 7" xfId="2974" xr:uid="{00000000-0005-0000-0000-0000A60D0000}"/>
    <cellStyle name="Celda de comprobación 5 8" xfId="2975" xr:uid="{00000000-0005-0000-0000-0000A70D0000}"/>
    <cellStyle name="Celda de comprobación 5 9" xfId="2976" xr:uid="{00000000-0005-0000-0000-0000A80D0000}"/>
    <cellStyle name="Celda de comprobación 6" xfId="2977" xr:uid="{00000000-0005-0000-0000-0000A90D0000}"/>
    <cellStyle name="Celda de comprobación 6 2" xfId="2978" xr:uid="{00000000-0005-0000-0000-0000AA0D0000}"/>
    <cellStyle name="Celda de comprobación 6 3" xfId="2979" xr:uid="{00000000-0005-0000-0000-0000AB0D0000}"/>
    <cellStyle name="Celda de comprobación 6 4" xfId="2980" xr:uid="{00000000-0005-0000-0000-0000AC0D0000}"/>
    <cellStyle name="Celda de comprobación 6 5" xfId="2981" xr:uid="{00000000-0005-0000-0000-0000AD0D0000}"/>
    <cellStyle name="Celda de comprobación 6 6" xfId="2982" xr:uid="{00000000-0005-0000-0000-0000AE0D0000}"/>
    <cellStyle name="Celda de comprobación 6 7" xfId="2983" xr:uid="{00000000-0005-0000-0000-0000AF0D0000}"/>
    <cellStyle name="Celda de comprobación 6 8" xfId="2984" xr:uid="{00000000-0005-0000-0000-0000B00D0000}"/>
    <cellStyle name="Celda de comprobación 6 9" xfId="2985" xr:uid="{00000000-0005-0000-0000-0000B10D0000}"/>
    <cellStyle name="Celda de comprobación 7" xfId="2986" xr:uid="{00000000-0005-0000-0000-0000B20D0000}"/>
    <cellStyle name="Celda de comprobación 7 2" xfId="2987" xr:uid="{00000000-0005-0000-0000-0000B30D0000}"/>
    <cellStyle name="Celda de comprobación 7 3" xfId="2988" xr:uid="{00000000-0005-0000-0000-0000B40D0000}"/>
    <cellStyle name="Celda de comprobación 7 4" xfId="2989" xr:uid="{00000000-0005-0000-0000-0000B50D0000}"/>
    <cellStyle name="Celda de comprobación 7 5" xfId="2990" xr:uid="{00000000-0005-0000-0000-0000B60D0000}"/>
    <cellStyle name="Celda de comprobación 7 6" xfId="2991" xr:uid="{00000000-0005-0000-0000-0000B70D0000}"/>
    <cellStyle name="Celda de comprobación 7 7" xfId="2992" xr:uid="{00000000-0005-0000-0000-0000B80D0000}"/>
    <cellStyle name="Celda de comprobación 7 8" xfId="2993" xr:uid="{00000000-0005-0000-0000-0000B90D0000}"/>
    <cellStyle name="Celda de comprobación 7 9" xfId="2994" xr:uid="{00000000-0005-0000-0000-0000BA0D0000}"/>
    <cellStyle name="Celda de comprobación 8" xfId="2995" xr:uid="{00000000-0005-0000-0000-0000BB0D0000}"/>
    <cellStyle name="Celda de comprobación 9" xfId="2996" xr:uid="{00000000-0005-0000-0000-0000BC0D0000}"/>
    <cellStyle name="Celda de comprobación_A.68" xfId="2997" xr:uid="{00000000-0005-0000-0000-0000BD0D0000}"/>
    <cellStyle name="Celda vinculada" xfId="206" xr:uid="{00000000-0005-0000-0000-0000BE0D0000}"/>
    <cellStyle name="Celda vinculada 10" xfId="2998" xr:uid="{00000000-0005-0000-0000-0000BF0D0000}"/>
    <cellStyle name="Celda vinculada 11" xfId="2999" xr:uid="{00000000-0005-0000-0000-0000C00D0000}"/>
    <cellStyle name="Celda vinculada 12" xfId="3000" xr:uid="{00000000-0005-0000-0000-0000C10D0000}"/>
    <cellStyle name="Celda vinculada 13" xfId="3001" xr:uid="{00000000-0005-0000-0000-0000C20D0000}"/>
    <cellStyle name="Celda vinculada 14" xfId="3002" xr:uid="{00000000-0005-0000-0000-0000C30D0000}"/>
    <cellStyle name="Celda vinculada 15" xfId="3003" xr:uid="{00000000-0005-0000-0000-0000C40D0000}"/>
    <cellStyle name="Celda vinculada 16" xfId="3004" xr:uid="{00000000-0005-0000-0000-0000C50D0000}"/>
    <cellStyle name="Celda vinculada 17" xfId="3005" xr:uid="{00000000-0005-0000-0000-0000C60D0000}"/>
    <cellStyle name="Celda vinculada 18" xfId="3006" xr:uid="{00000000-0005-0000-0000-0000C70D0000}"/>
    <cellStyle name="Celda vinculada 19" xfId="3007" xr:uid="{00000000-0005-0000-0000-0000C80D0000}"/>
    <cellStyle name="Celda vinculada 2" xfId="3008" xr:uid="{00000000-0005-0000-0000-0000C90D0000}"/>
    <cellStyle name="Celda vinculada 2 2" xfId="207" xr:uid="{00000000-0005-0000-0000-0000CA0D0000}"/>
    <cellStyle name="Celda vinculada 2 3" xfId="208" xr:uid="{00000000-0005-0000-0000-0000CB0D0000}"/>
    <cellStyle name="Celda vinculada 2 4" xfId="209" xr:uid="{00000000-0005-0000-0000-0000CC0D0000}"/>
    <cellStyle name="Celda vinculada 2 5" xfId="210" xr:uid="{00000000-0005-0000-0000-0000CD0D0000}"/>
    <cellStyle name="Celda vinculada 2 6" xfId="211" xr:uid="{00000000-0005-0000-0000-0000CE0D0000}"/>
    <cellStyle name="Celda vinculada 2 7" xfId="3009" xr:uid="{00000000-0005-0000-0000-0000CF0D0000}"/>
    <cellStyle name="Celda vinculada 20" xfId="3010" xr:uid="{00000000-0005-0000-0000-0000D00D0000}"/>
    <cellStyle name="Celda vinculada 21" xfId="3011" xr:uid="{00000000-0005-0000-0000-0000D10D0000}"/>
    <cellStyle name="Celda vinculada 22" xfId="3012" xr:uid="{00000000-0005-0000-0000-0000D20D0000}"/>
    <cellStyle name="Celda vinculada 23" xfId="3013" xr:uid="{00000000-0005-0000-0000-0000D30D0000}"/>
    <cellStyle name="Celda vinculada 24" xfId="3014" xr:uid="{00000000-0005-0000-0000-0000D40D0000}"/>
    <cellStyle name="Celda vinculada 25" xfId="3015" xr:uid="{00000000-0005-0000-0000-0000D50D0000}"/>
    <cellStyle name="Celda vinculada 3" xfId="212" xr:uid="{00000000-0005-0000-0000-0000D60D0000}"/>
    <cellStyle name="Celda vinculada 3 2" xfId="3016" xr:uid="{00000000-0005-0000-0000-0000D70D0000}"/>
    <cellStyle name="Celda vinculada 3 3" xfId="3017" xr:uid="{00000000-0005-0000-0000-0000D80D0000}"/>
    <cellStyle name="Celda vinculada 3 4" xfId="3018" xr:uid="{00000000-0005-0000-0000-0000D90D0000}"/>
    <cellStyle name="Celda vinculada 3 5" xfId="3019" xr:uid="{00000000-0005-0000-0000-0000DA0D0000}"/>
    <cellStyle name="Celda vinculada 4" xfId="213" xr:uid="{00000000-0005-0000-0000-0000DB0D0000}"/>
    <cellStyle name="Celda vinculada 4 10" xfId="3020" xr:uid="{00000000-0005-0000-0000-0000DC0D0000}"/>
    <cellStyle name="Celda vinculada 4 11" xfId="3021" xr:uid="{00000000-0005-0000-0000-0000DD0D0000}"/>
    <cellStyle name="Celda vinculada 4 12" xfId="3022" xr:uid="{00000000-0005-0000-0000-0000DE0D0000}"/>
    <cellStyle name="Celda vinculada 4 13" xfId="3023" xr:uid="{00000000-0005-0000-0000-0000DF0D0000}"/>
    <cellStyle name="Celda vinculada 4 2" xfId="3024" xr:uid="{00000000-0005-0000-0000-0000E00D0000}"/>
    <cellStyle name="Celda vinculada 4 3" xfId="3025" xr:uid="{00000000-0005-0000-0000-0000E10D0000}"/>
    <cellStyle name="Celda vinculada 4 4" xfId="3026" xr:uid="{00000000-0005-0000-0000-0000E20D0000}"/>
    <cellStyle name="Celda vinculada 4 5" xfId="3027" xr:uid="{00000000-0005-0000-0000-0000E30D0000}"/>
    <cellStyle name="Celda vinculada 4 6" xfId="3028" xr:uid="{00000000-0005-0000-0000-0000E40D0000}"/>
    <cellStyle name="Celda vinculada 4 7" xfId="3029" xr:uid="{00000000-0005-0000-0000-0000E50D0000}"/>
    <cellStyle name="Celda vinculada 4 8" xfId="3030" xr:uid="{00000000-0005-0000-0000-0000E60D0000}"/>
    <cellStyle name="Celda vinculada 4 9" xfId="3031" xr:uid="{00000000-0005-0000-0000-0000E70D0000}"/>
    <cellStyle name="Celda vinculada 5" xfId="3032" xr:uid="{00000000-0005-0000-0000-0000E80D0000}"/>
    <cellStyle name="Celda vinculada 5 2" xfId="3033" xr:uid="{00000000-0005-0000-0000-0000E90D0000}"/>
    <cellStyle name="Celda vinculada 5 3" xfId="3034" xr:uid="{00000000-0005-0000-0000-0000EA0D0000}"/>
    <cellStyle name="Celda vinculada 5 4" xfId="3035" xr:uid="{00000000-0005-0000-0000-0000EB0D0000}"/>
    <cellStyle name="Celda vinculada 5 5" xfId="3036" xr:uid="{00000000-0005-0000-0000-0000EC0D0000}"/>
    <cellStyle name="Celda vinculada 5 6" xfId="3037" xr:uid="{00000000-0005-0000-0000-0000ED0D0000}"/>
    <cellStyle name="Celda vinculada 5 7" xfId="3038" xr:uid="{00000000-0005-0000-0000-0000EE0D0000}"/>
    <cellStyle name="Celda vinculada 5 8" xfId="3039" xr:uid="{00000000-0005-0000-0000-0000EF0D0000}"/>
    <cellStyle name="Celda vinculada 5 9" xfId="3040" xr:uid="{00000000-0005-0000-0000-0000F00D0000}"/>
    <cellStyle name="Celda vinculada 6" xfId="3041" xr:uid="{00000000-0005-0000-0000-0000F10D0000}"/>
    <cellStyle name="Celda vinculada 6 2" xfId="3042" xr:uid="{00000000-0005-0000-0000-0000F20D0000}"/>
    <cellStyle name="Celda vinculada 6 3" xfId="3043" xr:uid="{00000000-0005-0000-0000-0000F30D0000}"/>
    <cellStyle name="Celda vinculada 6 4" xfId="3044" xr:uid="{00000000-0005-0000-0000-0000F40D0000}"/>
    <cellStyle name="Celda vinculada 6 5" xfId="3045" xr:uid="{00000000-0005-0000-0000-0000F50D0000}"/>
    <cellStyle name="Celda vinculada 6 6" xfId="3046" xr:uid="{00000000-0005-0000-0000-0000F60D0000}"/>
    <cellStyle name="Celda vinculada 6 7" xfId="3047" xr:uid="{00000000-0005-0000-0000-0000F70D0000}"/>
    <cellStyle name="Celda vinculada 6 8" xfId="3048" xr:uid="{00000000-0005-0000-0000-0000F80D0000}"/>
    <cellStyle name="Celda vinculada 6 9" xfId="3049" xr:uid="{00000000-0005-0000-0000-0000F90D0000}"/>
    <cellStyle name="Celda vinculada 7" xfId="3050" xr:uid="{00000000-0005-0000-0000-0000FA0D0000}"/>
    <cellStyle name="Celda vinculada 7 2" xfId="3051" xr:uid="{00000000-0005-0000-0000-0000FB0D0000}"/>
    <cellStyle name="Celda vinculada 7 3" xfId="3052" xr:uid="{00000000-0005-0000-0000-0000FC0D0000}"/>
    <cellStyle name="Celda vinculada 7 4" xfId="3053" xr:uid="{00000000-0005-0000-0000-0000FD0D0000}"/>
    <cellStyle name="Celda vinculada 7 5" xfId="3054" xr:uid="{00000000-0005-0000-0000-0000FE0D0000}"/>
    <cellStyle name="Celda vinculada 7 6" xfId="3055" xr:uid="{00000000-0005-0000-0000-0000FF0D0000}"/>
    <cellStyle name="Celda vinculada 7 7" xfId="3056" xr:uid="{00000000-0005-0000-0000-0000000E0000}"/>
    <cellStyle name="Celda vinculada 7 8" xfId="3057" xr:uid="{00000000-0005-0000-0000-0000010E0000}"/>
    <cellStyle name="Celda vinculada 7 9" xfId="3058" xr:uid="{00000000-0005-0000-0000-0000020E0000}"/>
    <cellStyle name="Celda vinculada 8" xfId="3059" xr:uid="{00000000-0005-0000-0000-0000030E0000}"/>
    <cellStyle name="Celda vinculada 9" xfId="3060" xr:uid="{00000000-0005-0000-0000-0000040E0000}"/>
    <cellStyle name="Celda vinculada_A.68" xfId="3061" xr:uid="{00000000-0005-0000-0000-0000050E0000}"/>
    <cellStyle name="Check Cell" xfId="827" builtinId="23" customBuiltin="1"/>
    <cellStyle name="Check Cell 2" xfId="214" xr:uid="{00000000-0005-0000-0000-0000070E0000}"/>
    <cellStyle name="ClsData" xfId="3062" xr:uid="{00000000-0005-0000-0000-0000080E0000}"/>
    <cellStyle name="Columna destacada" xfId="3063" xr:uid="{00000000-0005-0000-0000-0000090E0000}"/>
    <cellStyle name="Comma" xfId="1196" builtinId="3"/>
    <cellStyle name="Comma  - Style1" xfId="215" xr:uid="{00000000-0005-0000-0000-00000B0E0000}"/>
    <cellStyle name="Comma  - Style2" xfId="216" xr:uid="{00000000-0005-0000-0000-00000C0E0000}"/>
    <cellStyle name="Comma  - Style3" xfId="217" xr:uid="{00000000-0005-0000-0000-00000D0E0000}"/>
    <cellStyle name="Comma  - Style4" xfId="218" xr:uid="{00000000-0005-0000-0000-00000E0E0000}"/>
    <cellStyle name="Comma  - Style5" xfId="219" xr:uid="{00000000-0005-0000-0000-00000F0E0000}"/>
    <cellStyle name="Comma  - Style6" xfId="220" xr:uid="{00000000-0005-0000-0000-0000100E0000}"/>
    <cellStyle name="Comma  - Style7" xfId="221" xr:uid="{00000000-0005-0000-0000-0000110E0000}"/>
    <cellStyle name="Comma  - Style8" xfId="222" xr:uid="{00000000-0005-0000-0000-0000120E0000}"/>
    <cellStyle name="Comma [0] 2" xfId="223" xr:uid="{00000000-0005-0000-0000-0000130E0000}"/>
    <cellStyle name="Comma [0] 2 2" xfId="3064" xr:uid="{00000000-0005-0000-0000-0000140E0000}"/>
    <cellStyle name="Comma [0] 2 2 2" xfId="5340" xr:uid="{00000000-0005-0000-0000-0000150E0000}"/>
    <cellStyle name="Comma [0] 2 2 3" xfId="6049" xr:uid="{00000000-0005-0000-0000-0000160E0000}"/>
    <cellStyle name="Comma [0] 2 3" xfId="3065" xr:uid="{00000000-0005-0000-0000-0000170E0000}"/>
    <cellStyle name="Comma [0] 3" xfId="3066" xr:uid="{00000000-0005-0000-0000-0000180E0000}"/>
    <cellStyle name="Comma 10" xfId="1047" xr:uid="{00000000-0005-0000-0000-0000190E0000}"/>
    <cellStyle name="Comma 10 2" xfId="3067" xr:uid="{00000000-0005-0000-0000-00001A0E0000}"/>
    <cellStyle name="Comma 10 3" xfId="5264" xr:uid="{00000000-0005-0000-0000-00001B0E0000}"/>
    <cellStyle name="Comma 10 3 2" xfId="8481" xr:uid="{00000000-0005-0000-0000-00001C0E0000}"/>
    <cellStyle name="Comma 10 3 2 2" xfId="14051" xr:uid="{00000000-0005-0000-0000-00001D0E0000}"/>
    <cellStyle name="Comma 10 3 2 2 2" xfId="25149" xr:uid="{00000000-0005-0000-0000-00001E0E0000}"/>
    <cellStyle name="Comma 10 3 2 3" xfId="19623" xr:uid="{00000000-0005-0000-0000-00001F0E0000}"/>
    <cellStyle name="Comma 10 3 3" xfId="11512" xr:uid="{00000000-0005-0000-0000-0000200E0000}"/>
    <cellStyle name="Comma 10 3 3 2" xfId="22615" xr:uid="{00000000-0005-0000-0000-0000210E0000}"/>
    <cellStyle name="Comma 10 3 4" xfId="17089" xr:uid="{00000000-0005-0000-0000-0000220E0000}"/>
    <cellStyle name="Comma 100" xfId="5562" xr:uid="{00000000-0005-0000-0000-0000230E0000}"/>
    <cellStyle name="Comma 101" xfId="6364" xr:uid="{00000000-0005-0000-0000-0000240E0000}"/>
    <cellStyle name="Comma 102" xfId="6057" xr:uid="{00000000-0005-0000-0000-0000250E0000}"/>
    <cellStyle name="Comma 103" xfId="6338" xr:uid="{00000000-0005-0000-0000-0000260E0000}"/>
    <cellStyle name="Comma 104" xfId="6081" xr:uid="{00000000-0005-0000-0000-0000270E0000}"/>
    <cellStyle name="Comma 105" xfId="6071" xr:uid="{00000000-0005-0000-0000-0000280E0000}"/>
    <cellStyle name="Comma 106" xfId="6060" xr:uid="{00000000-0005-0000-0000-0000290E0000}"/>
    <cellStyle name="Comma 107" xfId="6911" xr:uid="{00000000-0005-0000-0000-00002A0E0000}"/>
    <cellStyle name="Comma 107 2" xfId="9574" xr:uid="{00000000-0005-0000-0000-00002B0E0000}"/>
    <cellStyle name="Comma 107 2 2" xfId="15144" xr:uid="{00000000-0005-0000-0000-00002C0E0000}"/>
    <cellStyle name="Comma 107 2 2 2" xfId="26242" xr:uid="{00000000-0005-0000-0000-00002D0E0000}"/>
    <cellStyle name="Comma 107 2 3" xfId="20716" xr:uid="{00000000-0005-0000-0000-00002E0E0000}"/>
    <cellStyle name="Comma 107 3" xfId="12611" xr:uid="{00000000-0005-0000-0000-00002F0E0000}"/>
    <cellStyle name="Comma 107 3 2" xfId="23710" xr:uid="{00000000-0005-0000-0000-0000300E0000}"/>
    <cellStyle name="Comma 107 4" xfId="18185" xr:uid="{00000000-0005-0000-0000-0000310E0000}"/>
    <cellStyle name="Comma 108" xfId="6914" xr:uid="{00000000-0005-0000-0000-0000320E0000}"/>
    <cellStyle name="Comma 108 2" xfId="9577" xr:uid="{00000000-0005-0000-0000-0000330E0000}"/>
    <cellStyle name="Comma 108 2 2" xfId="15147" xr:uid="{00000000-0005-0000-0000-0000340E0000}"/>
    <cellStyle name="Comma 108 2 2 2" xfId="26245" xr:uid="{00000000-0005-0000-0000-0000350E0000}"/>
    <cellStyle name="Comma 108 2 3" xfId="20719" xr:uid="{00000000-0005-0000-0000-0000360E0000}"/>
    <cellStyle name="Comma 108 3" xfId="12614" xr:uid="{00000000-0005-0000-0000-0000370E0000}"/>
    <cellStyle name="Comma 108 3 2" xfId="23713" xr:uid="{00000000-0005-0000-0000-0000380E0000}"/>
    <cellStyle name="Comma 108 4" xfId="18188" xr:uid="{00000000-0005-0000-0000-0000390E0000}"/>
    <cellStyle name="Comma 109" xfId="6916" xr:uid="{00000000-0005-0000-0000-00003A0E0000}"/>
    <cellStyle name="Comma 109 2" xfId="9579" xr:uid="{00000000-0005-0000-0000-00003B0E0000}"/>
    <cellStyle name="Comma 109 2 2" xfId="15149" xr:uid="{00000000-0005-0000-0000-00003C0E0000}"/>
    <cellStyle name="Comma 109 2 2 2" xfId="26247" xr:uid="{00000000-0005-0000-0000-00003D0E0000}"/>
    <cellStyle name="Comma 109 2 3" xfId="20721" xr:uid="{00000000-0005-0000-0000-00003E0E0000}"/>
    <cellStyle name="Comma 109 3" xfId="12616" xr:uid="{00000000-0005-0000-0000-00003F0E0000}"/>
    <cellStyle name="Comma 109 3 2" xfId="23715" xr:uid="{00000000-0005-0000-0000-0000400E0000}"/>
    <cellStyle name="Comma 109 4" xfId="18190" xr:uid="{00000000-0005-0000-0000-0000410E0000}"/>
    <cellStyle name="Comma 11" xfId="1096" xr:uid="{00000000-0005-0000-0000-0000420E0000}"/>
    <cellStyle name="Comma 11 2" xfId="5248" xr:uid="{00000000-0005-0000-0000-0000430E0000}"/>
    <cellStyle name="Comma 11 2 2" xfId="5347" xr:uid="{00000000-0005-0000-0000-0000440E0000}"/>
    <cellStyle name="Comma 11 2 2 2" xfId="8510" xr:uid="{00000000-0005-0000-0000-0000450E0000}"/>
    <cellStyle name="Comma 11 2 2 2 2" xfId="14080" xr:uid="{00000000-0005-0000-0000-0000460E0000}"/>
    <cellStyle name="Comma 11 2 2 2 2 2" xfId="25178" xr:uid="{00000000-0005-0000-0000-0000470E0000}"/>
    <cellStyle name="Comma 11 2 2 2 3" xfId="19652" xr:uid="{00000000-0005-0000-0000-0000480E0000}"/>
    <cellStyle name="Comma 11 2 2 3" xfId="11541" xr:uid="{00000000-0005-0000-0000-0000490E0000}"/>
    <cellStyle name="Comma 11 2 2 3 2" xfId="22644" xr:uid="{00000000-0005-0000-0000-00004A0E0000}"/>
    <cellStyle name="Comma 11 2 2 4" xfId="17118" xr:uid="{00000000-0005-0000-0000-00004B0E0000}"/>
    <cellStyle name="Comma 11 3" xfId="4938" xr:uid="{00000000-0005-0000-0000-00004C0E0000}"/>
    <cellStyle name="Comma 11 3 2" xfId="8313" xr:uid="{00000000-0005-0000-0000-00004D0E0000}"/>
    <cellStyle name="Comma 11 3 2 2" xfId="13883" xr:uid="{00000000-0005-0000-0000-00004E0E0000}"/>
    <cellStyle name="Comma 11 3 2 2 2" xfId="24981" xr:uid="{00000000-0005-0000-0000-00004F0E0000}"/>
    <cellStyle name="Comma 11 3 2 3" xfId="19455" xr:uid="{00000000-0005-0000-0000-0000500E0000}"/>
    <cellStyle name="Comma 11 3 3" xfId="11340" xr:uid="{00000000-0005-0000-0000-0000510E0000}"/>
    <cellStyle name="Comma 11 3 3 2" xfId="22447" xr:uid="{00000000-0005-0000-0000-0000520E0000}"/>
    <cellStyle name="Comma 11 3 4" xfId="16921" xr:uid="{00000000-0005-0000-0000-0000530E0000}"/>
    <cellStyle name="Comma 11 4" xfId="6339" xr:uid="{00000000-0005-0000-0000-0000540E0000}"/>
    <cellStyle name="Comma 11 4 2" xfId="9003" xr:uid="{00000000-0005-0000-0000-0000550E0000}"/>
    <cellStyle name="Comma 11 4 2 2" xfId="14573" xr:uid="{00000000-0005-0000-0000-0000560E0000}"/>
    <cellStyle name="Comma 11 4 2 2 2" xfId="25671" xr:uid="{00000000-0005-0000-0000-0000570E0000}"/>
    <cellStyle name="Comma 11 4 2 3" xfId="20145" xr:uid="{00000000-0005-0000-0000-0000580E0000}"/>
    <cellStyle name="Comma 11 4 3" xfId="12040" xr:uid="{00000000-0005-0000-0000-0000590E0000}"/>
    <cellStyle name="Comma 11 4 3 2" xfId="23139" xr:uid="{00000000-0005-0000-0000-00005A0E0000}"/>
    <cellStyle name="Comma 11 4 4" xfId="17614" xr:uid="{00000000-0005-0000-0000-00005B0E0000}"/>
    <cellStyle name="Comma 11 5" xfId="7521" xr:uid="{00000000-0005-0000-0000-00005C0E0000}"/>
    <cellStyle name="Comma 11 5 2" xfId="13178" xr:uid="{00000000-0005-0000-0000-00005D0E0000}"/>
    <cellStyle name="Comma 11 5 2 2" xfId="24277" xr:uid="{00000000-0005-0000-0000-00005E0E0000}"/>
    <cellStyle name="Comma 11 5 3" xfId="18752" xr:uid="{00000000-0005-0000-0000-00005F0E0000}"/>
    <cellStyle name="Comma 11 6" xfId="10856" xr:uid="{00000000-0005-0000-0000-0000600E0000}"/>
    <cellStyle name="Comma 11 6 2" xfId="21971" xr:uid="{00000000-0005-0000-0000-0000610E0000}"/>
    <cellStyle name="Comma 11 7" xfId="16451" xr:uid="{00000000-0005-0000-0000-0000620E0000}"/>
    <cellStyle name="Comma 110" xfId="6918" xr:uid="{00000000-0005-0000-0000-0000630E0000}"/>
    <cellStyle name="Comma 110 2" xfId="9581" xr:uid="{00000000-0005-0000-0000-0000640E0000}"/>
    <cellStyle name="Comma 110 2 2" xfId="15151" xr:uid="{00000000-0005-0000-0000-0000650E0000}"/>
    <cellStyle name="Comma 110 2 2 2" xfId="26249" xr:uid="{00000000-0005-0000-0000-0000660E0000}"/>
    <cellStyle name="Comma 110 2 3" xfId="20723" xr:uid="{00000000-0005-0000-0000-0000670E0000}"/>
    <cellStyle name="Comma 110 3" xfId="12618" xr:uid="{00000000-0005-0000-0000-0000680E0000}"/>
    <cellStyle name="Comma 110 3 2" xfId="23717" xr:uid="{00000000-0005-0000-0000-0000690E0000}"/>
    <cellStyle name="Comma 110 4" xfId="18192" xr:uid="{00000000-0005-0000-0000-00006A0E0000}"/>
    <cellStyle name="Comma 111" xfId="6920" xr:uid="{00000000-0005-0000-0000-00006B0E0000}"/>
    <cellStyle name="Comma 111 2" xfId="9583" xr:uid="{00000000-0005-0000-0000-00006C0E0000}"/>
    <cellStyle name="Comma 111 2 2" xfId="15153" xr:uid="{00000000-0005-0000-0000-00006D0E0000}"/>
    <cellStyle name="Comma 111 2 2 2" xfId="26251" xr:uid="{00000000-0005-0000-0000-00006E0E0000}"/>
    <cellStyle name="Comma 111 2 3" xfId="20725" xr:uid="{00000000-0005-0000-0000-00006F0E0000}"/>
    <cellStyle name="Comma 111 3" xfId="12620" xr:uid="{00000000-0005-0000-0000-0000700E0000}"/>
    <cellStyle name="Comma 111 3 2" xfId="23719" xr:uid="{00000000-0005-0000-0000-0000710E0000}"/>
    <cellStyle name="Comma 111 4" xfId="18194" xr:uid="{00000000-0005-0000-0000-0000720E0000}"/>
    <cellStyle name="Comma 112" xfId="6922" xr:uid="{00000000-0005-0000-0000-0000730E0000}"/>
    <cellStyle name="Comma 112 2" xfId="9585" xr:uid="{00000000-0005-0000-0000-0000740E0000}"/>
    <cellStyle name="Comma 112 2 2" xfId="15155" xr:uid="{00000000-0005-0000-0000-0000750E0000}"/>
    <cellStyle name="Comma 112 2 2 2" xfId="26253" xr:uid="{00000000-0005-0000-0000-0000760E0000}"/>
    <cellStyle name="Comma 112 2 3" xfId="20727" xr:uid="{00000000-0005-0000-0000-0000770E0000}"/>
    <cellStyle name="Comma 112 3" xfId="12622" xr:uid="{00000000-0005-0000-0000-0000780E0000}"/>
    <cellStyle name="Comma 112 3 2" xfId="23721" xr:uid="{00000000-0005-0000-0000-0000790E0000}"/>
    <cellStyle name="Comma 112 4" xfId="18196" xr:uid="{00000000-0005-0000-0000-00007A0E0000}"/>
    <cellStyle name="Comma 113" xfId="6924" xr:uid="{00000000-0005-0000-0000-00007B0E0000}"/>
    <cellStyle name="Comma 113 2" xfId="9587" xr:uid="{00000000-0005-0000-0000-00007C0E0000}"/>
    <cellStyle name="Comma 113 2 2" xfId="15157" xr:uid="{00000000-0005-0000-0000-00007D0E0000}"/>
    <cellStyle name="Comma 113 2 2 2" xfId="26255" xr:uid="{00000000-0005-0000-0000-00007E0E0000}"/>
    <cellStyle name="Comma 113 2 3" xfId="20729" xr:uid="{00000000-0005-0000-0000-00007F0E0000}"/>
    <cellStyle name="Comma 113 3" xfId="12624" xr:uid="{00000000-0005-0000-0000-0000800E0000}"/>
    <cellStyle name="Comma 113 3 2" xfId="23723" xr:uid="{00000000-0005-0000-0000-0000810E0000}"/>
    <cellStyle name="Comma 113 4" xfId="18198" xr:uid="{00000000-0005-0000-0000-0000820E0000}"/>
    <cellStyle name="Comma 114" xfId="6926" xr:uid="{00000000-0005-0000-0000-0000830E0000}"/>
    <cellStyle name="Comma 114 2" xfId="9589" xr:uid="{00000000-0005-0000-0000-0000840E0000}"/>
    <cellStyle name="Comma 114 2 2" xfId="15159" xr:uid="{00000000-0005-0000-0000-0000850E0000}"/>
    <cellStyle name="Comma 114 2 2 2" xfId="26257" xr:uid="{00000000-0005-0000-0000-0000860E0000}"/>
    <cellStyle name="Comma 114 2 3" xfId="20731" xr:uid="{00000000-0005-0000-0000-0000870E0000}"/>
    <cellStyle name="Comma 114 3" xfId="12626" xr:uid="{00000000-0005-0000-0000-0000880E0000}"/>
    <cellStyle name="Comma 114 3 2" xfId="23725" xr:uid="{00000000-0005-0000-0000-0000890E0000}"/>
    <cellStyle name="Comma 114 4" xfId="18200" xr:uid="{00000000-0005-0000-0000-00008A0E0000}"/>
    <cellStyle name="Comma 115" xfId="6928" xr:uid="{00000000-0005-0000-0000-00008B0E0000}"/>
    <cellStyle name="Comma 115 2" xfId="9591" xr:uid="{00000000-0005-0000-0000-00008C0E0000}"/>
    <cellStyle name="Comma 115 2 2" xfId="15161" xr:uid="{00000000-0005-0000-0000-00008D0E0000}"/>
    <cellStyle name="Comma 115 2 2 2" xfId="26259" xr:uid="{00000000-0005-0000-0000-00008E0E0000}"/>
    <cellStyle name="Comma 115 2 3" xfId="20733" xr:uid="{00000000-0005-0000-0000-00008F0E0000}"/>
    <cellStyle name="Comma 115 3" xfId="12628" xr:uid="{00000000-0005-0000-0000-0000900E0000}"/>
    <cellStyle name="Comma 115 3 2" xfId="23727" xr:uid="{00000000-0005-0000-0000-0000910E0000}"/>
    <cellStyle name="Comma 115 4" xfId="18202" xr:uid="{00000000-0005-0000-0000-0000920E0000}"/>
    <cellStyle name="Comma 116" xfId="6930" xr:uid="{00000000-0005-0000-0000-0000930E0000}"/>
    <cellStyle name="Comma 116 2" xfId="9593" xr:uid="{00000000-0005-0000-0000-0000940E0000}"/>
    <cellStyle name="Comma 116 2 2" xfId="15163" xr:uid="{00000000-0005-0000-0000-0000950E0000}"/>
    <cellStyle name="Comma 116 2 2 2" xfId="26261" xr:uid="{00000000-0005-0000-0000-0000960E0000}"/>
    <cellStyle name="Comma 116 2 3" xfId="20735" xr:uid="{00000000-0005-0000-0000-0000970E0000}"/>
    <cellStyle name="Comma 116 3" xfId="12630" xr:uid="{00000000-0005-0000-0000-0000980E0000}"/>
    <cellStyle name="Comma 116 3 2" xfId="23729" xr:uid="{00000000-0005-0000-0000-0000990E0000}"/>
    <cellStyle name="Comma 116 4" xfId="18204" xr:uid="{00000000-0005-0000-0000-00009A0E0000}"/>
    <cellStyle name="Comma 117" xfId="6932" xr:uid="{00000000-0005-0000-0000-00009B0E0000}"/>
    <cellStyle name="Comma 117 2" xfId="9595" xr:uid="{00000000-0005-0000-0000-00009C0E0000}"/>
    <cellStyle name="Comma 117 2 2" xfId="15165" xr:uid="{00000000-0005-0000-0000-00009D0E0000}"/>
    <cellStyle name="Comma 117 2 2 2" xfId="26263" xr:uid="{00000000-0005-0000-0000-00009E0E0000}"/>
    <cellStyle name="Comma 117 2 3" xfId="20737" xr:uid="{00000000-0005-0000-0000-00009F0E0000}"/>
    <cellStyle name="Comma 117 3" xfId="12632" xr:uid="{00000000-0005-0000-0000-0000A00E0000}"/>
    <cellStyle name="Comma 117 3 2" xfId="23731" xr:uid="{00000000-0005-0000-0000-0000A10E0000}"/>
    <cellStyle name="Comma 117 4" xfId="18206" xr:uid="{00000000-0005-0000-0000-0000A20E0000}"/>
    <cellStyle name="Comma 118" xfId="6934" xr:uid="{00000000-0005-0000-0000-0000A30E0000}"/>
    <cellStyle name="Comma 118 2" xfId="9597" xr:uid="{00000000-0005-0000-0000-0000A40E0000}"/>
    <cellStyle name="Comma 118 2 2" xfId="15167" xr:uid="{00000000-0005-0000-0000-0000A50E0000}"/>
    <cellStyle name="Comma 118 2 2 2" xfId="26265" xr:uid="{00000000-0005-0000-0000-0000A60E0000}"/>
    <cellStyle name="Comma 118 2 3" xfId="20739" xr:uid="{00000000-0005-0000-0000-0000A70E0000}"/>
    <cellStyle name="Comma 118 3" xfId="12634" xr:uid="{00000000-0005-0000-0000-0000A80E0000}"/>
    <cellStyle name="Comma 118 3 2" xfId="23733" xr:uid="{00000000-0005-0000-0000-0000A90E0000}"/>
    <cellStyle name="Comma 118 4" xfId="18208" xr:uid="{00000000-0005-0000-0000-0000AA0E0000}"/>
    <cellStyle name="Comma 119" xfId="6951" xr:uid="{00000000-0005-0000-0000-0000AB0E0000}"/>
    <cellStyle name="Comma 12" xfId="1097" xr:uid="{00000000-0005-0000-0000-0000AC0E0000}"/>
    <cellStyle name="Comma 12 2" xfId="5174" xr:uid="{00000000-0005-0000-0000-0000AD0E0000}"/>
    <cellStyle name="Comma 12 2 2" xfId="5358" xr:uid="{00000000-0005-0000-0000-0000AE0E0000}"/>
    <cellStyle name="Comma 12 2 2 2" xfId="8517" xr:uid="{00000000-0005-0000-0000-0000AF0E0000}"/>
    <cellStyle name="Comma 12 2 2 2 2" xfId="14087" xr:uid="{00000000-0005-0000-0000-0000B00E0000}"/>
    <cellStyle name="Comma 12 2 2 2 2 2" xfId="25185" xr:uid="{00000000-0005-0000-0000-0000B10E0000}"/>
    <cellStyle name="Comma 12 2 2 2 3" xfId="19659" xr:uid="{00000000-0005-0000-0000-0000B20E0000}"/>
    <cellStyle name="Comma 12 2 2 3" xfId="11548" xr:uid="{00000000-0005-0000-0000-0000B30E0000}"/>
    <cellStyle name="Comma 12 2 2 3 2" xfId="22651" xr:uid="{00000000-0005-0000-0000-0000B40E0000}"/>
    <cellStyle name="Comma 12 2 2 4" xfId="17125" xr:uid="{00000000-0005-0000-0000-0000B50E0000}"/>
    <cellStyle name="Comma 12 3" xfId="5020" xr:uid="{00000000-0005-0000-0000-0000B60E0000}"/>
    <cellStyle name="Comma 12 3 2" xfId="8355" xr:uid="{00000000-0005-0000-0000-0000B70E0000}"/>
    <cellStyle name="Comma 12 3 2 2" xfId="13925" xr:uid="{00000000-0005-0000-0000-0000B80E0000}"/>
    <cellStyle name="Comma 12 3 2 2 2" xfId="25023" xr:uid="{00000000-0005-0000-0000-0000B90E0000}"/>
    <cellStyle name="Comma 12 3 2 3" xfId="19497" xr:uid="{00000000-0005-0000-0000-0000BA0E0000}"/>
    <cellStyle name="Comma 12 3 3" xfId="11383" xr:uid="{00000000-0005-0000-0000-0000BB0E0000}"/>
    <cellStyle name="Comma 12 3 3 2" xfId="22489" xr:uid="{00000000-0005-0000-0000-0000BC0E0000}"/>
    <cellStyle name="Comma 12 3 4" xfId="16963" xr:uid="{00000000-0005-0000-0000-0000BD0E0000}"/>
    <cellStyle name="Comma 12 4" xfId="6340" xr:uid="{00000000-0005-0000-0000-0000BE0E0000}"/>
    <cellStyle name="Comma 12 4 2" xfId="9004" xr:uid="{00000000-0005-0000-0000-0000BF0E0000}"/>
    <cellStyle name="Comma 12 4 2 2" xfId="14574" xr:uid="{00000000-0005-0000-0000-0000C00E0000}"/>
    <cellStyle name="Comma 12 4 2 2 2" xfId="25672" xr:uid="{00000000-0005-0000-0000-0000C10E0000}"/>
    <cellStyle name="Comma 12 4 2 3" xfId="20146" xr:uid="{00000000-0005-0000-0000-0000C20E0000}"/>
    <cellStyle name="Comma 12 4 3" xfId="12041" xr:uid="{00000000-0005-0000-0000-0000C30E0000}"/>
    <cellStyle name="Comma 12 4 3 2" xfId="23140" xr:uid="{00000000-0005-0000-0000-0000C40E0000}"/>
    <cellStyle name="Comma 12 4 4" xfId="17615" xr:uid="{00000000-0005-0000-0000-0000C50E0000}"/>
    <cellStyle name="Comma 12 5" xfId="8067" xr:uid="{00000000-0005-0000-0000-0000C60E0000}"/>
    <cellStyle name="Comma 12 5 2" xfId="13658" xr:uid="{00000000-0005-0000-0000-0000C70E0000}"/>
    <cellStyle name="Comma 12 5 2 2" xfId="24757" xr:uid="{00000000-0005-0000-0000-0000C80E0000}"/>
    <cellStyle name="Comma 12 5 3" xfId="19232" xr:uid="{00000000-0005-0000-0000-0000C90E0000}"/>
    <cellStyle name="Comma 12 6" xfId="10857" xr:uid="{00000000-0005-0000-0000-0000CA0E0000}"/>
    <cellStyle name="Comma 12 6 2" xfId="21972" xr:uid="{00000000-0005-0000-0000-0000CB0E0000}"/>
    <cellStyle name="Comma 12 7" xfId="16452" xr:uid="{00000000-0005-0000-0000-0000CC0E0000}"/>
    <cellStyle name="Comma 120" xfId="6964" xr:uid="{00000000-0005-0000-0000-0000CD0E0000}"/>
    <cellStyle name="Comma 121" xfId="7365" xr:uid="{00000000-0005-0000-0000-0000CE0E0000}"/>
    <cellStyle name="Comma 122" xfId="6980" xr:uid="{00000000-0005-0000-0000-0000CF0E0000}"/>
    <cellStyle name="Comma 123" xfId="6966" xr:uid="{00000000-0005-0000-0000-0000D00E0000}"/>
    <cellStyle name="Comma 124" xfId="6967" xr:uid="{00000000-0005-0000-0000-0000D10E0000}"/>
    <cellStyle name="Comma 125" xfId="6947" xr:uid="{00000000-0005-0000-0000-0000D20E0000}"/>
    <cellStyle name="Comma 126" xfId="6950" xr:uid="{00000000-0005-0000-0000-0000D30E0000}"/>
    <cellStyle name="Comma 127" xfId="6948" xr:uid="{00000000-0005-0000-0000-0000D40E0000}"/>
    <cellStyle name="Comma 128" xfId="6949" xr:uid="{00000000-0005-0000-0000-0000D50E0000}"/>
    <cellStyle name="Comma 129" xfId="7063" xr:uid="{00000000-0005-0000-0000-0000D60E0000}"/>
    <cellStyle name="Comma 13" xfId="1098" xr:uid="{00000000-0005-0000-0000-0000D70E0000}"/>
    <cellStyle name="Comma 13 2" xfId="5022" xr:uid="{00000000-0005-0000-0000-0000D80E0000}"/>
    <cellStyle name="Comma 13 3" xfId="5121" xr:uid="{00000000-0005-0000-0000-0000D90E0000}"/>
    <cellStyle name="Comma 13 3 2" xfId="8375" xr:uid="{00000000-0005-0000-0000-0000DA0E0000}"/>
    <cellStyle name="Comma 13 3 2 2" xfId="13945" xr:uid="{00000000-0005-0000-0000-0000DB0E0000}"/>
    <cellStyle name="Comma 13 3 2 2 2" xfId="25043" xr:uid="{00000000-0005-0000-0000-0000DC0E0000}"/>
    <cellStyle name="Comma 13 3 2 3" xfId="19517" xr:uid="{00000000-0005-0000-0000-0000DD0E0000}"/>
    <cellStyle name="Comma 13 3 3" xfId="11405" xr:uid="{00000000-0005-0000-0000-0000DE0E0000}"/>
    <cellStyle name="Comma 13 3 3 2" xfId="22509" xr:uid="{00000000-0005-0000-0000-0000DF0E0000}"/>
    <cellStyle name="Comma 13 3 4" xfId="16983" xr:uid="{00000000-0005-0000-0000-0000E00E0000}"/>
    <cellStyle name="Comma 13 4" xfId="6341" xr:uid="{00000000-0005-0000-0000-0000E10E0000}"/>
    <cellStyle name="Comma 13 4 2" xfId="9005" xr:uid="{00000000-0005-0000-0000-0000E20E0000}"/>
    <cellStyle name="Comma 13 4 2 2" xfId="14575" xr:uid="{00000000-0005-0000-0000-0000E30E0000}"/>
    <cellStyle name="Comma 13 4 2 2 2" xfId="25673" xr:uid="{00000000-0005-0000-0000-0000E40E0000}"/>
    <cellStyle name="Comma 13 4 2 3" xfId="20147" xr:uid="{00000000-0005-0000-0000-0000E50E0000}"/>
    <cellStyle name="Comma 13 4 3" xfId="12042" xr:uid="{00000000-0005-0000-0000-0000E60E0000}"/>
    <cellStyle name="Comma 13 4 3 2" xfId="23141" xr:uid="{00000000-0005-0000-0000-0000E70E0000}"/>
    <cellStyle name="Comma 13 4 4" xfId="17616" xr:uid="{00000000-0005-0000-0000-0000E80E0000}"/>
    <cellStyle name="Comma 13 5" xfId="8099" xr:uid="{00000000-0005-0000-0000-0000E90E0000}"/>
    <cellStyle name="Comma 13 5 2" xfId="13673" xr:uid="{00000000-0005-0000-0000-0000EA0E0000}"/>
    <cellStyle name="Comma 13 5 2 2" xfId="24771" xr:uid="{00000000-0005-0000-0000-0000EB0E0000}"/>
    <cellStyle name="Comma 13 5 3" xfId="19245" xr:uid="{00000000-0005-0000-0000-0000EC0E0000}"/>
    <cellStyle name="Comma 13 6" xfId="10858" xr:uid="{00000000-0005-0000-0000-0000ED0E0000}"/>
    <cellStyle name="Comma 13 6 2" xfId="21973" xr:uid="{00000000-0005-0000-0000-0000EE0E0000}"/>
    <cellStyle name="Comma 13 7" xfId="16453" xr:uid="{00000000-0005-0000-0000-0000EF0E0000}"/>
    <cellStyle name="Comma 130" xfId="7366" xr:uid="{00000000-0005-0000-0000-0000F00E0000}"/>
    <cellStyle name="Comma 131" xfId="7369" xr:uid="{00000000-0005-0000-0000-0000F10E0000}"/>
    <cellStyle name="Comma 131 2" xfId="13057" xr:uid="{00000000-0005-0000-0000-0000F20E0000}"/>
    <cellStyle name="Comma 131 2 2" xfId="24156" xr:uid="{00000000-0005-0000-0000-0000F30E0000}"/>
    <cellStyle name="Comma 131 3" xfId="18631" xr:uid="{00000000-0005-0000-0000-0000F40E0000}"/>
    <cellStyle name="Comma 132" xfId="7405" xr:uid="{00000000-0005-0000-0000-0000F50E0000}"/>
    <cellStyle name="Comma 132 2" xfId="13090" xr:uid="{00000000-0005-0000-0000-0000F60E0000}"/>
    <cellStyle name="Comma 132 2 2" xfId="24189" xr:uid="{00000000-0005-0000-0000-0000F70E0000}"/>
    <cellStyle name="Comma 132 3" xfId="18664" xr:uid="{00000000-0005-0000-0000-0000F80E0000}"/>
    <cellStyle name="Comma 133" xfId="7421" xr:uid="{00000000-0005-0000-0000-0000F90E0000}"/>
    <cellStyle name="Comma 133 2" xfId="13100" xr:uid="{00000000-0005-0000-0000-0000FA0E0000}"/>
    <cellStyle name="Comma 133 2 2" xfId="24199" xr:uid="{00000000-0005-0000-0000-0000FB0E0000}"/>
    <cellStyle name="Comma 133 3" xfId="18674" xr:uid="{00000000-0005-0000-0000-0000FC0E0000}"/>
    <cellStyle name="Comma 134" xfId="7416" xr:uid="{00000000-0005-0000-0000-0000FD0E0000}"/>
    <cellStyle name="Comma 134 2" xfId="13096" xr:uid="{00000000-0005-0000-0000-0000FE0E0000}"/>
    <cellStyle name="Comma 134 2 2" xfId="24195" xr:uid="{00000000-0005-0000-0000-0000FF0E0000}"/>
    <cellStyle name="Comma 134 3" xfId="18670" xr:uid="{00000000-0005-0000-0000-0000000F0000}"/>
    <cellStyle name="Comma 135" xfId="7417" xr:uid="{00000000-0005-0000-0000-0000010F0000}"/>
    <cellStyle name="Comma 135 2" xfId="13097" xr:uid="{00000000-0005-0000-0000-0000020F0000}"/>
    <cellStyle name="Comma 135 2 2" xfId="24196" xr:uid="{00000000-0005-0000-0000-0000030F0000}"/>
    <cellStyle name="Comma 135 3" xfId="18671" xr:uid="{00000000-0005-0000-0000-0000040F0000}"/>
    <cellStyle name="Comma 136" xfId="7385" xr:uid="{00000000-0005-0000-0000-0000050F0000}"/>
    <cellStyle name="Comma 136 2" xfId="13073" xr:uid="{00000000-0005-0000-0000-0000060F0000}"/>
    <cellStyle name="Comma 136 2 2" xfId="24172" xr:uid="{00000000-0005-0000-0000-0000070F0000}"/>
    <cellStyle name="Comma 136 3" xfId="18647" xr:uid="{00000000-0005-0000-0000-0000080F0000}"/>
    <cellStyle name="Comma 137" xfId="7415" xr:uid="{00000000-0005-0000-0000-0000090F0000}"/>
    <cellStyle name="Comma 137 2" xfId="13095" xr:uid="{00000000-0005-0000-0000-00000A0F0000}"/>
    <cellStyle name="Comma 137 2 2" xfId="24194" xr:uid="{00000000-0005-0000-0000-00000B0F0000}"/>
    <cellStyle name="Comma 137 3" xfId="18669" xr:uid="{00000000-0005-0000-0000-00000C0F0000}"/>
    <cellStyle name="Comma 138" xfId="7423" xr:uid="{00000000-0005-0000-0000-00000D0F0000}"/>
    <cellStyle name="Comma 138 2" xfId="13102" xr:uid="{00000000-0005-0000-0000-00000E0F0000}"/>
    <cellStyle name="Comma 138 2 2" xfId="24201" xr:uid="{00000000-0005-0000-0000-00000F0F0000}"/>
    <cellStyle name="Comma 138 3" xfId="18676" xr:uid="{00000000-0005-0000-0000-0000100F0000}"/>
    <cellStyle name="Comma 139" xfId="7430" xr:uid="{00000000-0005-0000-0000-0000110F0000}"/>
    <cellStyle name="Comma 139 2" xfId="13109" xr:uid="{00000000-0005-0000-0000-0000120F0000}"/>
    <cellStyle name="Comma 139 2 2" xfId="24208" xr:uid="{00000000-0005-0000-0000-0000130F0000}"/>
    <cellStyle name="Comma 139 3" xfId="18683" xr:uid="{00000000-0005-0000-0000-0000140F0000}"/>
    <cellStyle name="Comma 14" xfId="1099" xr:uid="{00000000-0005-0000-0000-0000150F0000}"/>
    <cellStyle name="Comma 14 2" xfId="5096" xr:uid="{00000000-0005-0000-0000-0000160F0000}"/>
    <cellStyle name="Comma 14 3" xfId="4974" xr:uid="{00000000-0005-0000-0000-0000170F0000}"/>
    <cellStyle name="Comma 14 3 2" xfId="8328" xr:uid="{00000000-0005-0000-0000-0000180F0000}"/>
    <cellStyle name="Comma 14 3 2 2" xfId="13898" xr:uid="{00000000-0005-0000-0000-0000190F0000}"/>
    <cellStyle name="Comma 14 3 2 2 2" xfId="24996" xr:uid="{00000000-0005-0000-0000-00001A0F0000}"/>
    <cellStyle name="Comma 14 3 2 3" xfId="19470" xr:uid="{00000000-0005-0000-0000-00001B0F0000}"/>
    <cellStyle name="Comma 14 3 3" xfId="11355" xr:uid="{00000000-0005-0000-0000-00001C0F0000}"/>
    <cellStyle name="Comma 14 3 3 2" xfId="22462" xr:uid="{00000000-0005-0000-0000-00001D0F0000}"/>
    <cellStyle name="Comma 14 3 4" xfId="16936" xr:uid="{00000000-0005-0000-0000-00001E0F0000}"/>
    <cellStyle name="Comma 14 4" xfId="6342" xr:uid="{00000000-0005-0000-0000-00001F0F0000}"/>
    <cellStyle name="Comma 14 4 2" xfId="9006" xr:uid="{00000000-0005-0000-0000-0000200F0000}"/>
    <cellStyle name="Comma 14 4 2 2" xfId="14576" xr:uid="{00000000-0005-0000-0000-0000210F0000}"/>
    <cellStyle name="Comma 14 4 2 2 2" xfId="25674" xr:uid="{00000000-0005-0000-0000-0000220F0000}"/>
    <cellStyle name="Comma 14 4 2 3" xfId="20148" xr:uid="{00000000-0005-0000-0000-0000230F0000}"/>
    <cellStyle name="Comma 14 4 3" xfId="12043" xr:uid="{00000000-0005-0000-0000-0000240F0000}"/>
    <cellStyle name="Comma 14 4 3 2" xfId="23142" xr:uid="{00000000-0005-0000-0000-0000250F0000}"/>
    <cellStyle name="Comma 14 4 4" xfId="17617" xr:uid="{00000000-0005-0000-0000-0000260F0000}"/>
    <cellStyle name="Comma 14 5" xfId="8095" xr:uid="{00000000-0005-0000-0000-0000270F0000}"/>
    <cellStyle name="Comma 14 5 2" xfId="13672" xr:uid="{00000000-0005-0000-0000-0000280F0000}"/>
    <cellStyle name="Comma 14 5 2 2" xfId="24770" xr:uid="{00000000-0005-0000-0000-0000290F0000}"/>
    <cellStyle name="Comma 14 5 3" xfId="19244" xr:uid="{00000000-0005-0000-0000-00002A0F0000}"/>
    <cellStyle name="Comma 14 6" xfId="10859" xr:uid="{00000000-0005-0000-0000-00002B0F0000}"/>
    <cellStyle name="Comma 14 6 2" xfId="21974" xr:uid="{00000000-0005-0000-0000-00002C0F0000}"/>
    <cellStyle name="Comma 14 7" xfId="16454" xr:uid="{00000000-0005-0000-0000-00002D0F0000}"/>
    <cellStyle name="Comma 140" xfId="7382" xr:uid="{00000000-0005-0000-0000-00002E0F0000}"/>
    <cellStyle name="Comma 140 2" xfId="13070" xr:uid="{00000000-0005-0000-0000-00002F0F0000}"/>
    <cellStyle name="Comma 140 2 2" xfId="24169" xr:uid="{00000000-0005-0000-0000-0000300F0000}"/>
    <cellStyle name="Comma 140 3" xfId="18644" xr:uid="{00000000-0005-0000-0000-0000310F0000}"/>
    <cellStyle name="Comma 141" xfId="7373" xr:uid="{00000000-0005-0000-0000-0000320F0000}"/>
    <cellStyle name="Comma 141 2" xfId="13061" xr:uid="{00000000-0005-0000-0000-0000330F0000}"/>
    <cellStyle name="Comma 141 2 2" xfId="24160" xr:uid="{00000000-0005-0000-0000-0000340F0000}"/>
    <cellStyle name="Comma 141 3" xfId="18635" xr:uid="{00000000-0005-0000-0000-0000350F0000}"/>
    <cellStyle name="Comma 142" xfId="7378" xr:uid="{00000000-0005-0000-0000-0000360F0000}"/>
    <cellStyle name="Comma 142 2" xfId="13066" xr:uid="{00000000-0005-0000-0000-0000370F0000}"/>
    <cellStyle name="Comma 142 2 2" xfId="24165" xr:uid="{00000000-0005-0000-0000-0000380F0000}"/>
    <cellStyle name="Comma 142 3" xfId="18640" xr:uid="{00000000-0005-0000-0000-0000390F0000}"/>
    <cellStyle name="Comma 143" xfId="7444" xr:uid="{00000000-0005-0000-0000-00003A0F0000}"/>
    <cellStyle name="Comma 143 2" xfId="13120" xr:uid="{00000000-0005-0000-0000-00003B0F0000}"/>
    <cellStyle name="Comma 143 2 2" xfId="24219" xr:uid="{00000000-0005-0000-0000-00003C0F0000}"/>
    <cellStyle name="Comma 143 3" xfId="18694" xr:uid="{00000000-0005-0000-0000-00003D0F0000}"/>
    <cellStyle name="Comma 144" xfId="7432" xr:uid="{00000000-0005-0000-0000-00003E0F0000}"/>
    <cellStyle name="Comma 144 2" xfId="13111" xr:uid="{00000000-0005-0000-0000-00003F0F0000}"/>
    <cellStyle name="Comma 144 2 2" xfId="24210" xr:uid="{00000000-0005-0000-0000-0000400F0000}"/>
    <cellStyle name="Comma 144 3" xfId="18685" xr:uid="{00000000-0005-0000-0000-0000410F0000}"/>
    <cellStyle name="Comma 145" xfId="7592" xr:uid="{00000000-0005-0000-0000-0000420F0000}"/>
    <cellStyle name="Comma 145 2" xfId="13241" xr:uid="{00000000-0005-0000-0000-0000430F0000}"/>
    <cellStyle name="Comma 145 2 2" xfId="24340" xr:uid="{00000000-0005-0000-0000-0000440F0000}"/>
    <cellStyle name="Comma 145 3" xfId="18815" xr:uid="{00000000-0005-0000-0000-0000450F0000}"/>
    <cellStyle name="Comma 146" xfId="7617" xr:uid="{00000000-0005-0000-0000-0000460F0000}"/>
    <cellStyle name="Comma 146 2" xfId="13257" xr:uid="{00000000-0005-0000-0000-0000470F0000}"/>
    <cellStyle name="Comma 146 2 2" xfId="24356" xr:uid="{00000000-0005-0000-0000-0000480F0000}"/>
    <cellStyle name="Comma 146 3" xfId="18831" xr:uid="{00000000-0005-0000-0000-0000490F0000}"/>
    <cellStyle name="Comma 147" xfId="8082" xr:uid="{00000000-0005-0000-0000-00004A0F0000}"/>
    <cellStyle name="Comma 147 2" xfId="13667" xr:uid="{00000000-0005-0000-0000-00004B0F0000}"/>
    <cellStyle name="Comma 147 2 2" xfId="24766" xr:uid="{00000000-0005-0000-0000-00004C0F0000}"/>
    <cellStyle name="Comma 147 3" xfId="19241" xr:uid="{00000000-0005-0000-0000-00004D0F0000}"/>
    <cellStyle name="Comma 148" xfId="8100" xr:uid="{00000000-0005-0000-0000-00004E0F0000}"/>
    <cellStyle name="Comma 149" xfId="8092" xr:uid="{00000000-0005-0000-0000-00004F0F0000}"/>
    <cellStyle name="Comma 15" xfId="1100" xr:uid="{00000000-0005-0000-0000-0000500F0000}"/>
    <cellStyle name="Comma 15 2" xfId="5253" xr:uid="{00000000-0005-0000-0000-0000510F0000}"/>
    <cellStyle name="Comma 15 3" xfId="4956" xr:uid="{00000000-0005-0000-0000-0000520F0000}"/>
    <cellStyle name="Comma 15 3 2" xfId="8321" xr:uid="{00000000-0005-0000-0000-0000530F0000}"/>
    <cellStyle name="Comma 15 3 2 2" xfId="13891" xr:uid="{00000000-0005-0000-0000-0000540F0000}"/>
    <cellStyle name="Comma 15 3 2 2 2" xfId="24989" xr:uid="{00000000-0005-0000-0000-0000550F0000}"/>
    <cellStyle name="Comma 15 3 2 3" xfId="19463" xr:uid="{00000000-0005-0000-0000-0000560F0000}"/>
    <cellStyle name="Comma 15 3 3" xfId="11348" xr:uid="{00000000-0005-0000-0000-0000570F0000}"/>
    <cellStyle name="Comma 15 3 3 2" xfId="22455" xr:uid="{00000000-0005-0000-0000-0000580F0000}"/>
    <cellStyle name="Comma 15 3 4" xfId="16929" xr:uid="{00000000-0005-0000-0000-0000590F0000}"/>
    <cellStyle name="Comma 15 4" xfId="6343" xr:uid="{00000000-0005-0000-0000-00005A0F0000}"/>
    <cellStyle name="Comma 15 4 2" xfId="9007" xr:uid="{00000000-0005-0000-0000-00005B0F0000}"/>
    <cellStyle name="Comma 15 4 2 2" xfId="14577" xr:uid="{00000000-0005-0000-0000-00005C0F0000}"/>
    <cellStyle name="Comma 15 4 2 2 2" xfId="25675" xr:uid="{00000000-0005-0000-0000-00005D0F0000}"/>
    <cellStyle name="Comma 15 4 2 3" xfId="20149" xr:uid="{00000000-0005-0000-0000-00005E0F0000}"/>
    <cellStyle name="Comma 15 4 3" xfId="12044" xr:uid="{00000000-0005-0000-0000-00005F0F0000}"/>
    <cellStyle name="Comma 15 4 3 2" xfId="23143" xr:uid="{00000000-0005-0000-0000-0000600F0000}"/>
    <cellStyle name="Comma 15 4 4" xfId="17618" xr:uid="{00000000-0005-0000-0000-0000610F0000}"/>
    <cellStyle name="Comma 15 5" xfId="7518" xr:uid="{00000000-0005-0000-0000-0000620F0000}"/>
    <cellStyle name="Comma 15 5 2" xfId="13175" xr:uid="{00000000-0005-0000-0000-0000630F0000}"/>
    <cellStyle name="Comma 15 5 2 2" xfId="24274" xr:uid="{00000000-0005-0000-0000-0000640F0000}"/>
    <cellStyle name="Comma 15 5 3" xfId="18749" xr:uid="{00000000-0005-0000-0000-0000650F0000}"/>
    <cellStyle name="Comma 15 6" xfId="10860" xr:uid="{00000000-0005-0000-0000-0000660F0000}"/>
    <cellStyle name="Comma 15 6 2" xfId="21975" xr:uid="{00000000-0005-0000-0000-0000670F0000}"/>
    <cellStyle name="Comma 15 7" xfId="16455" xr:uid="{00000000-0005-0000-0000-0000680F0000}"/>
    <cellStyle name="Comma 150" xfId="7619" xr:uid="{00000000-0005-0000-0000-0000690F0000}"/>
    <cellStyle name="Comma 151" xfId="7663" xr:uid="{00000000-0005-0000-0000-00006A0F0000}"/>
    <cellStyle name="Comma 152" xfId="7450" xr:uid="{00000000-0005-0000-0000-00006B0F0000}"/>
    <cellStyle name="Comma 153" xfId="7524" xr:uid="{00000000-0005-0000-0000-00006C0F0000}"/>
    <cellStyle name="Comma 154" xfId="10024" xr:uid="{00000000-0005-0000-0000-00006D0F0000}"/>
    <cellStyle name="Comma 155" xfId="10026" xr:uid="{00000000-0005-0000-0000-00006E0F0000}"/>
    <cellStyle name="Comma 156" xfId="7665" xr:uid="{00000000-0005-0000-0000-00006F0F0000}"/>
    <cellStyle name="Comma 156 2" xfId="13274" xr:uid="{00000000-0005-0000-0000-0000700F0000}"/>
    <cellStyle name="Comma 156 2 2" xfId="24373" xr:uid="{00000000-0005-0000-0000-0000710F0000}"/>
    <cellStyle name="Comma 156 3" xfId="18848" xr:uid="{00000000-0005-0000-0000-0000720F0000}"/>
    <cellStyle name="Comma 157" xfId="8673" xr:uid="{00000000-0005-0000-0000-0000730F0000}"/>
    <cellStyle name="Comma 157 2" xfId="14243" xr:uid="{00000000-0005-0000-0000-0000740F0000}"/>
    <cellStyle name="Comma 157 2 2" xfId="25341" xr:uid="{00000000-0005-0000-0000-0000750F0000}"/>
    <cellStyle name="Comma 157 3" xfId="19815" xr:uid="{00000000-0005-0000-0000-0000760F0000}"/>
    <cellStyle name="Comma 158" xfId="10885" xr:uid="{00000000-0005-0000-0000-0000770F0000}"/>
    <cellStyle name="Comma 159" xfId="16114" xr:uid="{00000000-0005-0000-0000-0000780F0000}"/>
    <cellStyle name="Comma 16" xfId="1101" xr:uid="{00000000-0005-0000-0000-0000790F0000}"/>
    <cellStyle name="Comma 16 2" xfId="5060" xr:uid="{00000000-0005-0000-0000-00007A0F0000}"/>
    <cellStyle name="Comma 16 3" xfId="5111" xr:uid="{00000000-0005-0000-0000-00007B0F0000}"/>
    <cellStyle name="Comma 16 3 2" xfId="8371" xr:uid="{00000000-0005-0000-0000-00007C0F0000}"/>
    <cellStyle name="Comma 16 3 2 2" xfId="13941" xr:uid="{00000000-0005-0000-0000-00007D0F0000}"/>
    <cellStyle name="Comma 16 3 2 2 2" xfId="25039" xr:uid="{00000000-0005-0000-0000-00007E0F0000}"/>
    <cellStyle name="Comma 16 3 2 3" xfId="19513" xr:uid="{00000000-0005-0000-0000-00007F0F0000}"/>
    <cellStyle name="Comma 16 3 3" xfId="11401" xr:uid="{00000000-0005-0000-0000-0000800F0000}"/>
    <cellStyle name="Comma 16 3 3 2" xfId="22505" xr:uid="{00000000-0005-0000-0000-0000810F0000}"/>
    <cellStyle name="Comma 16 3 4" xfId="16979" xr:uid="{00000000-0005-0000-0000-0000820F0000}"/>
    <cellStyle name="Comma 16 4" xfId="6344" xr:uid="{00000000-0005-0000-0000-0000830F0000}"/>
    <cellStyle name="Comma 16 4 2" xfId="9008" xr:uid="{00000000-0005-0000-0000-0000840F0000}"/>
    <cellStyle name="Comma 16 4 2 2" xfId="14578" xr:uid="{00000000-0005-0000-0000-0000850F0000}"/>
    <cellStyle name="Comma 16 4 2 2 2" xfId="25676" xr:uid="{00000000-0005-0000-0000-0000860F0000}"/>
    <cellStyle name="Comma 16 4 2 3" xfId="20150" xr:uid="{00000000-0005-0000-0000-0000870F0000}"/>
    <cellStyle name="Comma 16 4 3" xfId="12045" xr:uid="{00000000-0005-0000-0000-0000880F0000}"/>
    <cellStyle name="Comma 16 4 3 2" xfId="23144" xr:uid="{00000000-0005-0000-0000-0000890F0000}"/>
    <cellStyle name="Comma 16 4 4" xfId="17619" xr:uid="{00000000-0005-0000-0000-00008A0F0000}"/>
    <cellStyle name="Comma 16 5" xfId="7604" xr:uid="{00000000-0005-0000-0000-00008B0F0000}"/>
    <cellStyle name="Comma 16 5 2" xfId="13246" xr:uid="{00000000-0005-0000-0000-00008C0F0000}"/>
    <cellStyle name="Comma 16 5 2 2" xfId="24345" xr:uid="{00000000-0005-0000-0000-00008D0F0000}"/>
    <cellStyle name="Comma 16 5 3" xfId="18820" xr:uid="{00000000-0005-0000-0000-00008E0F0000}"/>
    <cellStyle name="Comma 16 6" xfId="10861" xr:uid="{00000000-0005-0000-0000-00008F0F0000}"/>
    <cellStyle name="Comma 16 6 2" xfId="21976" xr:uid="{00000000-0005-0000-0000-0000900F0000}"/>
    <cellStyle name="Comma 16 7" xfId="16456" xr:uid="{00000000-0005-0000-0000-0000910F0000}"/>
    <cellStyle name="Comma 160" xfId="16116" xr:uid="{00000000-0005-0000-0000-0000920F0000}"/>
    <cellStyle name="Comma 161" xfId="16137" xr:uid="{00000000-0005-0000-0000-0000930F0000}"/>
    <cellStyle name="Comma 162" xfId="16139" xr:uid="{00000000-0005-0000-0000-0000940F0000}"/>
    <cellStyle name="Comma 163" xfId="16132" xr:uid="{00000000-0005-0000-0000-0000950F0000}"/>
    <cellStyle name="Comma 164" xfId="16138" xr:uid="{00000000-0005-0000-0000-0000960F0000}"/>
    <cellStyle name="Comma 165" xfId="16133" xr:uid="{00000000-0005-0000-0000-0000970F0000}"/>
    <cellStyle name="Comma 166" xfId="10893" xr:uid="{00000000-0005-0000-0000-0000980F0000}"/>
    <cellStyle name="Comma 166 2" xfId="22007" xr:uid="{00000000-0005-0000-0000-0000990F0000}"/>
    <cellStyle name="Comma 167" xfId="10586" xr:uid="{00000000-0005-0000-0000-00009A0F0000}"/>
    <cellStyle name="Comma 167 2" xfId="21704" xr:uid="{00000000-0005-0000-0000-00009B0F0000}"/>
    <cellStyle name="Comma 168" xfId="16126" xr:uid="{00000000-0005-0000-0000-00009C0F0000}"/>
    <cellStyle name="Comma 168 2" xfId="27216" xr:uid="{00000000-0005-0000-0000-00009D0F0000}"/>
    <cellStyle name="Comma 169" xfId="10904" xr:uid="{00000000-0005-0000-0000-00009E0F0000}"/>
    <cellStyle name="Comma 169 2" xfId="22016" xr:uid="{00000000-0005-0000-0000-00009F0F0000}"/>
    <cellStyle name="Comma 17" xfId="1102" xr:uid="{00000000-0005-0000-0000-0000A00F0000}"/>
    <cellStyle name="Comma 17 2" xfId="5000" xr:uid="{00000000-0005-0000-0000-0000A10F0000}"/>
    <cellStyle name="Comma 17 2 2" xfId="5952" xr:uid="{00000000-0005-0000-0000-0000A20F0000}"/>
    <cellStyle name="Comma 17 2 3" xfId="8343" xr:uid="{00000000-0005-0000-0000-0000A30F0000}"/>
    <cellStyle name="Comma 17 2 3 2" xfId="13913" xr:uid="{00000000-0005-0000-0000-0000A40F0000}"/>
    <cellStyle name="Comma 17 2 3 2 2" xfId="25011" xr:uid="{00000000-0005-0000-0000-0000A50F0000}"/>
    <cellStyle name="Comma 17 2 3 3" xfId="19485" xr:uid="{00000000-0005-0000-0000-0000A60F0000}"/>
    <cellStyle name="Comma 17 2 4" xfId="11371" xr:uid="{00000000-0005-0000-0000-0000A70F0000}"/>
    <cellStyle name="Comma 17 2 4 2" xfId="22477" xr:uid="{00000000-0005-0000-0000-0000A80F0000}"/>
    <cellStyle name="Comma 17 2 5" xfId="16951" xr:uid="{00000000-0005-0000-0000-0000A90F0000}"/>
    <cellStyle name="Comma 17 3" xfId="6345" xr:uid="{00000000-0005-0000-0000-0000AA0F0000}"/>
    <cellStyle name="Comma 17 3 2" xfId="9009" xr:uid="{00000000-0005-0000-0000-0000AB0F0000}"/>
    <cellStyle name="Comma 17 3 2 2" xfId="14579" xr:uid="{00000000-0005-0000-0000-0000AC0F0000}"/>
    <cellStyle name="Comma 17 3 2 2 2" xfId="25677" xr:uid="{00000000-0005-0000-0000-0000AD0F0000}"/>
    <cellStyle name="Comma 17 3 2 3" xfId="20151" xr:uid="{00000000-0005-0000-0000-0000AE0F0000}"/>
    <cellStyle name="Comma 17 3 3" xfId="12046" xr:uid="{00000000-0005-0000-0000-0000AF0F0000}"/>
    <cellStyle name="Comma 17 3 3 2" xfId="23145" xr:uid="{00000000-0005-0000-0000-0000B00F0000}"/>
    <cellStyle name="Comma 17 3 4" xfId="17620" xr:uid="{00000000-0005-0000-0000-0000B10F0000}"/>
    <cellStyle name="Comma 17 4" xfId="8079" xr:uid="{00000000-0005-0000-0000-0000B20F0000}"/>
    <cellStyle name="Comma 17 4 2" xfId="13664" xr:uid="{00000000-0005-0000-0000-0000B30F0000}"/>
    <cellStyle name="Comma 17 4 2 2" xfId="24763" xr:uid="{00000000-0005-0000-0000-0000B40F0000}"/>
    <cellStyle name="Comma 17 4 3" xfId="19238" xr:uid="{00000000-0005-0000-0000-0000B50F0000}"/>
    <cellStyle name="Comma 17 5" xfId="10862" xr:uid="{00000000-0005-0000-0000-0000B60F0000}"/>
    <cellStyle name="Comma 17 5 2" xfId="21977" xr:uid="{00000000-0005-0000-0000-0000B70F0000}"/>
    <cellStyle name="Comma 17 6" xfId="16457" xr:uid="{00000000-0005-0000-0000-0000B80F0000}"/>
    <cellStyle name="Comma 170" xfId="16125" xr:uid="{00000000-0005-0000-0000-0000B90F0000}"/>
    <cellStyle name="Comma 170 2" xfId="27215" xr:uid="{00000000-0005-0000-0000-0000BA0F0000}"/>
    <cellStyle name="Comma 171" xfId="10994" xr:uid="{00000000-0005-0000-0000-0000BB0F0000}"/>
    <cellStyle name="Comma 171 2" xfId="22105" xr:uid="{00000000-0005-0000-0000-0000BC0F0000}"/>
    <cellStyle name="Comma 172" xfId="16129" xr:uid="{00000000-0005-0000-0000-0000BD0F0000}"/>
    <cellStyle name="Comma 172 2" xfId="27217" xr:uid="{00000000-0005-0000-0000-0000BE0F0000}"/>
    <cellStyle name="Comma 173" xfId="16142" xr:uid="{00000000-0005-0000-0000-0000BF0F0000}"/>
    <cellStyle name="Comma 174" xfId="16144" xr:uid="{00000000-0005-0000-0000-0000C00F0000}"/>
    <cellStyle name="Comma 174 2" xfId="21687" xr:uid="{00000000-0005-0000-0000-0000C10F0000}"/>
    <cellStyle name="Comma 175" xfId="16145" xr:uid="{00000000-0005-0000-0000-0000C20F0000}"/>
    <cellStyle name="Comma 175 2" xfId="21688" xr:uid="{00000000-0005-0000-0000-0000C30F0000}"/>
    <cellStyle name="Comma 176" xfId="16146" xr:uid="{00000000-0005-0000-0000-0000C40F0000}"/>
    <cellStyle name="Comma 176 2" xfId="21689" xr:uid="{00000000-0005-0000-0000-0000C50F0000}"/>
    <cellStyle name="Comma 177" xfId="10906" xr:uid="{00000000-0005-0000-0000-0000C60F0000}"/>
    <cellStyle name="Comma 177 2" xfId="21686" xr:uid="{00000000-0005-0000-0000-0000C70F0000}"/>
    <cellStyle name="Comma 178" xfId="11736" xr:uid="{00000000-0005-0000-0000-0000C80F0000}"/>
    <cellStyle name="Comma 179" xfId="11107" xr:uid="{00000000-0005-0000-0000-0000C90F0000}"/>
    <cellStyle name="Comma 18" xfId="3068" xr:uid="{00000000-0005-0000-0000-0000CA0F0000}"/>
    <cellStyle name="Comma 18 2" xfId="3069" xr:uid="{00000000-0005-0000-0000-0000CB0F0000}"/>
    <cellStyle name="Comma 18 2 2" xfId="5897" xr:uid="{00000000-0005-0000-0000-0000CC0F0000}"/>
    <cellStyle name="Comma 18 2 3" xfId="8103" xr:uid="{00000000-0005-0000-0000-0000CD0F0000}"/>
    <cellStyle name="Comma 18 2 3 2" xfId="13674" xr:uid="{00000000-0005-0000-0000-0000CE0F0000}"/>
    <cellStyle name="Comma 18 2 3 2 2" xfId="24772" xr:uid="{00000000-0005-0000-0000-0000CF0F0000}"/>
    <cellStyle name="Comma 18 2 3 3" xfId="19246" xr:uid="{00000000-0005-0000-0000-0000D00F0000}"/>
    <cellStyle name="Comma 18 2 4" xfId="10907" xr:uid="{00000000-0005-0000-0000-0000D10F0000}"/>
    <cellStyle name="Comma 18 2 4 2" xfId="22018" xr:uid="{00000000-0005-0000-0000-0000D20F0000}"/>
    <cellStyle name="Comma 18 2 5" xfId="16493" xr:uid="{00000000-0005-0000-0000-0000D30F0000}"/>
    <cellStyle name="Comma 18 3" xfId="5719" xr:uid="{00000000-0005-0000-0000-0000D40F0000}"/>
    <cellStyle name="Comma 18 3 2" xfId="8671" xr:uid="{00000000-0005-0000-0000-0000D50F0000}"/>
    <cellStyle name="Comma 18 3 2 2" xfId="14241" xr:uid="{00000000-0005-0000-0000-0000D60F0000}"/>
    <cellStyle name="Comma 18 3 2 2 2" xfId="25339" xr:uid="{00000000-0005-0000-0000-0000D70F0000}"/>
    <cellStyle name="Comma 18 3 2 3" xfId="19813" xr:uid="{00000000-0005-0000-0000-0000D80F0000}"/>
    <cellStyle name="Comma 18 3 3" xfId="11704" xr:uid="{00000000-0005-0000-0000-0000D90F0000}"/>
    <cellStyle name="Comma 18 3 3 2" xfId="22806" xr:uid="{00000000-0005-0000-0000-0000DA0F0000}"/>
    <cellStyle name="Comma 18 3 4" xfId="17280" xr:uid="{00000000-0005-0000-0000-0000DB0F0000}"/>
    <cellStyle name="Comma 18 4" xfId="5740" xr:uid="{00000000-0005-0000-0000-0000DC0F0000}"/>
    <cellStyle name="Comma 180" xfId="16120" xr:uid="{00000000-0005-0000-0000-0000DD0F0000}"/>
    <cellStyle name="Comma 181" xfId="16121" xr:uid="{00000000-0005-0000-0000-0000DE0F0000}"/>
    <cellStyle name="Comma 182" xfId="16172" xr:uid="{00000000-0005-0000-0000-0000DF0F0000}"/>
    <cellStyle name="Comma 183" xfId="17282" xr:uid="{00000000-0005-0000-0000-0000E00F0000}"/>
    <cellStyle name="Comma 184" xfId="27219" xr:uid="{00000000-0005-0000-0000-0000E10F0000}"/>
    <cellStyle name="Comma 185" xfId="27221" xr:uid="{00000000-0005-0000-0000-0000E20F0000}"/>
    <cellStyle name="Comma 186" xfId="27235" xr:uid="{00000000-0005-0000-0000-0000E30F0000}"/>
    <cellStyle name="Comma 187" xfId="27247" xr:uid="{00000000-0005-0000-0000-0000E40F0000}"/>
    <cellStyle name="Comma 188" xfId="27249" xr:uid="{00000000-0005-0000-0000-0000E50F0000}"/>
    <cellStyle name="Comma 189" xfId="27262" xr:uid="{00000000-0005-0000-0000-0000E60F0000}"/>
    <cellStyle name="Comma 19" xfId="3070" xr:uid="{00000000-0005-0000-0000-0000E70F0000}"/>
    <cellStyle name="Comma 19 2" xfId="5955" xr:uid="{00000000-0005-0000-0000-0000E80F0000}"/>
    <cellStyle name="Comma 19 3" xfId="5926" xr:uid="{00000000-0005-0000-0000-0000E90F0000}"/>
    <cellStyle name="Comma 19 3 2" xfId="8710" xr:uid="{00000000-0005-0000-0000-0000EA0F0000}"/>
    <cellStyle name="Comma 19 3 2 2" xfId="14280" xr:uid="{00000000-0005-0000-0000-0000EB0F0000}"/>
    <cellStyle name="Comma 19 3 2 2 2" xfId="25378" xr:uid="{00000000-0005-0000-0000-0000EC0F0000}"/>
    <cellStyle name="Comma 19 3 2 3" xfId="19852" xr:uid="{00000000-0005-0000-0000-0000ED0F0000}"/>
    <cellStyle name="Comma 19 3 3" xfId="11746" xr:uid="{00000000-0005-0000-0000-0000EE0F0000}"/>
    <cellStyle name="Comma 19 3 3 2" xfId="22846" xr:uid="{00000000-0005-0000-0000-0000EF0F0000}"/>
    <cellStyle name="Comma 19 3 4" xfId="17321" xr:uid="{00000000-0005-0000-0000-0000F00F0000}"/>
    <cellStyle name="Comma 19 4" xfId="8104" xr:uid="{00000000-0005-0000-0000-0000F10F0000}"/>
    <cellStyle name="Comma 19 4 2" xfId="13675" xr:uid="{00000000-0005-0000-0000-0000F20F0000}"/>
    <cellStyle name="Comma 19 4 2 2" xfId="24773" xr:uid="{00000000-0005-0000-0000-0000F30F0000}"/>
    <cellStyle name="Comma 19 4 3" xfId="19247" xr:uid="{00000000-0005-0000-0000-0000F40F0000}"/>
    <cellStyle name="Comma 19 5" xfId="10908" xr:uid="{00000000-0005-0000-0000-0000F50F0000}"/>
    <cellStyle name="Comma 19 5 2" xfId="22019" xr:uid="{00000000-0005-0000-0000-0000F60F0000}"/>
    <cellStyle name="Comma 19 6" xfId="16494" xr:uid="{00000000-0005-0000-0000-0000F70F0000}"/>
    <cellStyle name="Comma 2" xfId="1" xr:uid="{00000000-0005-0000-0000-0000F80F0000}"/>
    <cellStyle name="Comma 2 2" xfId="802" xr:uid="{00000000-0005-0000-0000-0000F90F0000}"/>
    <cellStyle name="Comma 2 2 2" xfId="3071" xr:uid="{00000000-0005-0000-0000-0000FA0F0000}"/>
    <cellStyle name="Comma 2 2 3" xfId="3072" xr:uid="{00000000-0005-0000-0000-0000FB0F0000}"/>
    <cellStyle name="Comma 2 2 4" xfId="7409" xr:uid="{00000000-0005-0000-0000-0000FC0F0000}"/>
    <cellStyle name="Comma 2 3" xfId="1103" xr:uid="{00000000-0005-0000-0000-0000FD0F0000}"/>
    <cellStyle name="Comma 2 3 2" xfId="5056" xr:uid="{00000000-0005-0000-0000-0000FE0F0000}"/>
    <cellStyle name="Comma 2 4" xfId="1104" xr:uid="{00000000-0005-0000-0000-0000FF0F0000}"/>
    <cellStyle name="Comma 2 4 2" xfId="7632" xr:uid="{00000000-0005-0000-0000-000000100000}"/>
    <cellStyle name="Comma 2 5" xfId="3073" xr:uid="{00000000-0005-0000-0000-000001100000}"/>
    <cellStyle name="Comma 2 6" xfId="7401" xr:uid="{00000000-0005-0000-0000-000002100000}"/>
    <cellStyle name="Comma 2 6 2" xfId="13088" xr:uid="{00000000-0005-0000-0000-000003100000}"/>
    <cellStyle name="Comma 2 6 2 2" xfId="24187" xr:uid="{00000000-0005-0000-0000-000004100000}"/>
    <cellStyle name="Comma 2 6 3" xfId="18662" xr:uid="{00000000-0005-0000-0000-000005100000}"/>
    <cellStyle name="Comma 2 7" xfId="16130" xr:uid="{00000000-0005-0000-0000-000006100000}"/>
    <cellStyle name="Comma 20" xfId="3074" xr:uid="{00000000-0005-0000-0000-000007100000}"/>
    <cellStyle name="Comma 20 2" xfId="5979" xr:uid="{00000000-0005-0000-0000-000008100000}"/>
    <cellStyle name="Comma 20 3" xfId="8105" xr:uid="{00000000-0005-0000-0000-000009100000}"/>
    <cellStyle name="Comma 20 3 2" xfId="13676" xr:uid="{00000000-0005-0000-0000-00000A100000}"/>
    <cellStyle name="Comma 20 3 2 2" xfId="24774" xr:uid="{00000000-0005-0000-0000-00000B100000}"/>
    <cellStyle name="Comma 20 3 3" xfId="19248" xr:uid="{00000000-0005-0000-0000-00000C100000}"/>
    <cellStyle name="Comma 20 4" xfId="10909" xr:uid="{00000000-0005-0000-0000-00000D100000}"/>
    <cellStyle name="Comma 20 4 2" xfId="22020" xr:uid="{00000000-0005-0000-0000-00000E100000}"/>
    <cellStyle name="Comma 20 5" xfId="16495" xr:uid="{00000000-0005-0000-0000-00000F100000}"/>
    <cellStyle name="Comma 21" xfId="3075" xr:uid="{00000000-0005-0000-0000-000010100000}"/>
    <cellStyle name="Comma 21 2" xfId="5972" xr:uid="{00000000-0005-0000-0000-000011100000}"/>
    <cellStyle name="Comma 22" xfId="4983" xr:uid="{00000000-0005-0000-0000-000012100000}"/>
    <cellStyle name="Comma 23" xfId="5067" xr:uid="{00000000-0005-0000-0000-000013100000}"/>
    <cellStyle name="Comma 24" xfId="4937" xr:uid="{00000000-0005-0000-0000-000014100000}"/>
    <cellStyle name="Comma 25" xfId="4980" xr:uid="{00000000-0005-0000-0000-000015100000}"/>
    <cellStyle name="Comma 26" xfId="5136" xr:uid="{00000000-0005-0000-0000-000016100000}"/>
    <cellStyle name="Comma 27" xfId="5245" xr:uid="{00000000-0005-0000-0000-000017100000}"/>
    <cellStyle name="Comma 27 2" xfId="6025" xr:uid="{00000000-0005-0000-0000-000018100000}"/>
    <cellStyle name="Comma 28" xfId="5139" xr:uid="{00000000-0005-0000-0000-000019100000}"/>
    <cellStyle name="Comma 28 2" xfId="6033" xr:uid="{00000000-0005-0000-0000-00001A100000}"/>
    <cellStyle name="Comma 28 2 2" xfId="8718" xr:uid="{00000000-0005-0000-0000-00001B100000}"/>
    <cellStyle name="Comma 28 2 2 2" xfId="14288" xr:uid="{00000000-0005-0000-0000-00001C100000}"/>
    <cellStyle name="Comma 28 2 2 2 2" xfId="25386" xr:uid="{00000000-0005-0000-0000-00001D100000}"/>
    <cellStyle name="Comma 28 2 2 3" xfId="19860" xr:uid="{00000000-0005-0000-0000-00001E100000}"/>
    <cellStyle name="Comma 28 2 3" xfId="11755" xr:uid="{00000000-0005-0000-0000-00001F100000}"/>
    <cellStyle name="Comma 28 2 3 2" xfId="22854" xr:uid="{00000000-0005-0000-0000-000020100000}"/>
    <cellStyle name="Comma 28 2 4" xfId="17329" xr:uid="{00000000-0005-0000-0000-000021100000}"/>
    <cellStyle name="Comma 28 3" xfId="6910" xr:uid="{00000000-0005-0000-0000-000022100000}"/>
    <cellStyle name="Comma 28 3 2" xfId="9573" xr:uid="{00000000-0005-0000-0000-000023100000}"/>
    <cellStyle name="Comma 28 3 2 2" xfId="15143" xr:uid="{00000000-0005-0000-0000-000024100000}"/>
    <cellStyle name="Comma 28 3 2 2 2" xfId="26241" xr:uid="{00000000-0005-0000-0000-000025100000}"/>
    <cellStyle name="Comma 28 3 2 3" xfId="20715" xr:uid="{00000000-0005-0000-0000-000026100000}"/>
    <cellStyle name="Comma 28 3 3" xfId="12610" xr:uid="{00000000-0005-0000-0000-000027100000}"/>
    <cellStyle name="Comma 28 3 3 2" xfId="23709" xr:uid="{00000000-0005-0000-0000-000028100000}"/>
    <cellStyle name="Comma 28 3 4" xfId="18184" xr:uid="{00000000-0005-0000-0000-000029100000}"/>
    <cellStyle name="Comma 29" xfId="5247" xr:uid="{00000000-0005-0000-0000-00002A100000}"/>
    <cellStyle name="Comma 3" xfId="224" xr:uid="{00000000-0005-0000-0000-00002B100000}"/>
    <cellStyle name="Comma 3 2" xfId="1062" xr:uid="{00000000-0005-0000-0000-00002C100000}"/>
    <cellStyle name="Comma 3 2 2" xfId="5984" xr:uid="{00000000-0005-0000-0000-00002D100000}"/>
    <cellStyle name="Comma 3 3" xfId="1061" xr:uid="{00000000-0005-0000-0000-00002E100000}"/>
    <cellStyle name="Comma 3 3 2" xfId="3076" xr:uid="{00000000-0005-0000-0000-00002F100000}"/>
    <cellStyle name="Comma 3 3 2 2" xfId="5911" xr:uid="{00000000-0005-0000-0000-000030100000}"/>
    <cellStyle name="Comma 3 3 2 2 2" xfId="8705" xr:uid="{00000000-0005-0000-0000-000031100000}"/>
    <cellStyle name="Comma 3 3 2 2 2 2" xfId="14275" xr:uid="{00000000-0005-0000-0000-000032100000}"/>
    <cellStyle name="Comma 3 3 2 2 2 2 2" xfId="25373" xr:uid="{00000000-0005-0000-0000-000033100000}"/>
    <cellStyle name="Comma 3 3 2 2 2 3" xfId="19847" xr:uid="{00000000-0005-0000-0000-000034100000}"/>
    <cellStyle name="Comma 3 3 2 2 3" xfId="11741" xr:uid="{00000000-0005-0000-0000-000035100000}"/>
    <cellStyle name="Comma 3 3 2 2 3 2" xfId="22841" xr:uid="{00000000-0005-0000-0000-000036100000}"/>
    <cellStyle name="Comma 3 3 2 2 4" xfId="17316" xr:uid="{00000000-0005-0000-0000-000037100000}"/>
    <cellStyle name="Comma 3 3 2 3" xfId="6591" xr:uid="{00000000-0005-0000-0000-000038100000}"/>
    <cellStyle name="Comma 3 3 2 3 2" xfId="9254" xr:uid="{00000000-0005-0000-0000-000039100000}"/>
    <cellStyle name="Comma 3 3 2 3 2 2" xfId="14824" xr:uid="{00000000-0005-0000-0000-00003A100000}"/>
    <cellStyle name="Comma 3 3 2 3 2 2 2" xfId="25922" xr:uid="{00000000-0005-0000-0000-00003B100000}"/>
    <cellStyle name="Comma 3 3 2 3 2 3" xfId="20396" xr:uid="{00000000-0005-0000-0000-00003C100000}"/>
    <cellStyle name="Comma 3 3 2 3 3" xfId="12291" xr:uid="{00000000-0005-0000-0000-00003D100000}"/>
    <cellStyle name="Comma 3 3 2 3 3 2" xfId="23390" xr:uid="{00000000-0005-0000-0000-00003E100000}"/>
    <cellStyle name="Comma 3 3 2 3 4" xfId="17865" xr:uid="{00000000-0005-0000-0000-00003F100000}"/>
    <cellStyle name="Comma 3 3 3" xfId="5119" xr:uid="{00000000-0005-0000-0000-000040100000}"/>
    <cellStyle name="Comma 3 3 3 2" xfId="5714" xr:uid="{00000000-0005-0000-0000-000041100000}"/>
    <cellStyle name="Comma 3 3 3 3" xfId="8374" xr:uid="{00000000-0005-0000-0000-000042100000}"/>
    <cellStyle name="Comma 3 3 3 3 2" xfId="13944" xr:uid="{00000000-0005-0000-0000-000043100000}"/>
    <cellStyle name="Comma 3 3 3 3 2 2" xfId="25042" xr:uid="{00000000-0005-0000-0000-000044100000}"/>
    <cellStyle name="Comma 3 3 3 3 3" xfId="19516" xr:uid="{00000000-0005-0000-0000-000045100000}"/>
    <cellStyle name="Comma 3 3 3 4" xfId="11404" xr:uid="{00000000-0005-0000-0000-000046100000}"/>
    <cellStyle name="Comma 3 3 3 4 2" xfId="22508" xr:uid="{00000000-0005-0000-0000-000047100000}"/>
    <cellStyle name="Comma 3 3 3 5" xfId="16982" xr:uid="{00000000-0005-0000-0000-000048100000}"/>
    <cellStyle name="Comma 3 3 4" xfId="4971" xr:uid="{00000000-0005-0000-0000-000049100000}"/>
    <cellStyle name="Comma 3 3 5" xfId="7061" xr:uid="{00000000-0005-0000-0000-00004A100000}"/>
    <cellStyle name="Comma 3 3 5 2" xfId="9715" xr:uid="{00000000-0005-0000-0000-00004B100000}"/>
    <cellStyle name="Comma 3 3 5 2 2" xfId="15285" xr:uid="{00000000-0005-0000-0000-00004C100000}"/>
    <cellStyle name="Comma 3 3 5 2 2 2" xfId="26383" xr:uid="{00000000-0005-0000-0000-00004D100000}"/>
    <cellStyle name="Comma 3 3 5 2 3" xfId="20857" xr:uid="{00000000-0005-0000-0000-00004E100000}"/>
    <cellStyle name="Comma 3 3 5 3" xfId="12752" xr:uid="{00000000-0005-0000-0000-00004F100000}"/>
    <cellStyle name="Comma 3 3 5 3 2" xfId="23851" xr:uid="{00000000-0005-0000-0000-000050100000}"/>
    <cellStyle name="Comma 3 3 5 4" xfId="18326" xr:uid="{00000000-0005-0000-0000-000051100000}"/>
    <cellStyle name="Comma 3 3 6" xfId="7618" xr:uid="{00000000-0005-0000-0000-000052100000}"/>
    <cellStyle name="Comma 3 3 6 2" xfId="13258" xr:uid="{00000000-0005-0000-0000-000053100000}"/>
    <cellStyle name="Comma 3 3 6 2 2" xfId="24357" xr:uid="{00000000-0005-0000-0000-000054100000}"/>
    <cellStyle name="Comma 3 3 6 3" xfId="18832" xr:uid="{00000000-0005-0000-0000-000055100000}"/>
    <cellStyle name="Comma 3 3 7" xfId="10265" xr:uid="{00000000-0005-0000-0000-000056100000}"/>
    <cellStyle name="Comma 3 3 7 2" xfId="15811" xr:uid="{00000000-0005-0000-0000-000057100000}"/>
    <cellStyle name="Comma 3 3 7 2 2" xfId="26909" xr:uid="{00000000-0005-0000-0000-000058100000}"/>
    <cellStyle name="Comma 3 3 7 3" xfId="21383" xr:uid="{00000000-0005-0000-0000-000059100000}"/>
    <cellStyle name="Comma 3 3 8" xfId="27340" xr:uid="{00000000-0005-0000-0000-00005A100000}"/>
    <cellStyle name="Comma 3 4" xfId="3077" xr:uid="{00000000-0005-0000-0000-00005B100000}"/>
    <cellStyle name="Comma 3 4 2" xfId="5944" xr:uid="{00000000-0005-0000-0000-00005C100000}"/>
    <cellStyle name="Comma 3 4 3" xfId="5934" xr:uid="{00000000-0005-0000-0000-00005D100000}"/>
    <cellStyle name="Comma 30" xfId="5178" xr:uid="{00000000-0005-0000-0000-00005E100000}"/>
    <cellStyle name="Comma 30 2" xfId="8411" xr:uid="{00000000-0005-0000-0000-00005F100000}"/>
    <cellStyle name="Comma 30 2 2" xfId="13981" xr:uid="{00000000-0005-0000-0000-000060100000}"/>
    <cellStyle name="Comma 30 2 2 2" xfId="25079" xr:uid="{00000000-0005-0000-0000-000061100000}"/>
    <cellStyle name="Comma 30 2 3" xfId="19553" xr:uid="{00000000-0005-0000-0000-000062100000}"/>
    <cellStyle name="Comma 30 3" xfId="11442" xr:uid="{00000000-0005-0000-0000-000063100000}"/>
    <cellStyle name="Comma 30 3 2" xfId="22545" xr:uid="{00000000-0005-0000-0000-000064100000}"/>
    <cellStyle name="Comma 30 4" xfId="17019" xr:uid="{00000000-0005-0000-0000-000065100000}"/>
    <cellStyle name="Comma 31" xfId="5519" xr:uid="{00000000-0005-0000-0000-000066100000}"/>
    <cellStyle name="Comma 31 2" xfId="8582" xr:uid="{00000000-0005-0000-0000-000067100000}"/>
    <cellStyle name="Comma 31 2 2" xfId="14152" xr:uid="{00000000-0005-0000-0000-000068100000}"/>
    <cellStyle name="Comma 31 2 2 2" xfId="25250" xr:uid="{00000000-0005-0000-0000-000069100000}"/>
    <cellStyle name="Comma 31 2 3" xfId="19724" xr:uid="{00000000-0005-0000-0000-00006A100000}"/>
    <cellStyle name="Comma 31 3" xfId="11613" xr:uid="{00000000-0005-0000-0000-00006B100000}"/>
    <cellStyle name="Comma 31 3 2" xfId="22716" xr:uid="{00000000-0005-0000-0000-00006C100000}"/>
    <cellStyle name="Comma 31 4" xfId="17190" xr:uid="{00000000-0005-0000-0000-00006D100000}"/>
    <cellStyle name="Comma 32" xfId="5351" xr:uid="{00000000-0005-0000-0000-00006E100000}"/>
    <cellStyle name="Comma 32 2" xfId="8512" xr:uid="{00000000-0005-0000-0000-00006F100000}"/>
    <cellStyle name="Comma 32 2 2" xfId="14082" xr:uid="{00000000-0005-0000-0000-000070100000}"/>
    <cellStyle name="Comma 32 2 2 2" xfId="25180" xr:uid="{00000000-0005-0000-0000-000071100000}"/>
    <cellStyle name="Comma 32 2 3" xfId="19654" xr:uid="{00000000-0005-0000-0000-000072100000}"/>
    <cellStyle name="Comma 32 3" xfId="11543" xr:uid="{00000000-0005-0000-0000-000073100000}"/>
    <cellStyle name="Comma 32 3 2" xfId="22646" xr:uid="{00000000-0005-0000-0000-000074100000}"/>
    <cellStyle name="Comma 32 4" xfId="17120" xr:uid="{00000000-0005-0000-0000-000075100000}"/>
    <cellStyle name="Comma 33" xfId="5322" xr:uid="{00000000-0005-0000-0000-000076100000}"/>
    <cellStyle name="Comma 33 2" xfId="8500" xr:uid="{00000000-0005-0000-0000-000077100000}"/>
    <cellStyle name="Comma 33 2 2" xfId="14070" xr:uid="{00000000-0005-0000-0000-000078100000}"/>
    <cellStyle name="Comma 33 2 2 2" xfId="25168" xr:uid="{00000000-0005-0000-0000-000079100000}"/>
    <cellStyle name="Comma 33 2 3" xfId="19642" xr:uid="{00000000-0005-0000-0000-00007A100000}"/>
    <cellStyle name="Comma 33 3" xfId="11531" xr:uid="{00000000-0005-0000-0000-00007B100000}"/>
    <cellStyle name="Comma 33 3 2" xfId="22634" xr:uid="{00000000-0005-0000-0000-00007C100000}"/>
    <cellStyle name="Comma 33 4" xfId="17108" xr:uid="{00000000-0005-0000-0000-00007D100000}"/>
    <cellStyle name="Comma 34" xfId="5551" xr:uid="{00000000-0005-0000-0000-00007E100000}"/>
    <cellStyle name="Comma 34 2" xfId="8596" xr:uid="{00000000-0005-0000-0000-00007F100000}"/>
    <cellStyle name="Comma 34 2 2" xfId="14166" xr:uid="{00000000-0005-0000-0000-000080100000}"/>
    <cellStyle name="Comma 34 2 2 2" xfId="25264" xr:uid="{00000000-0005-0000-0000-000081100000}"/>
    <cellStyle name="Comma 34 2 3" xfId="19738" xr:uid="{00000000-0005-0000-0000-000082100000}"/>
    <cellStyle name="Comma 34 3" xfId="11627" xr:uid="{00000000-0005-0000-0000-000083100000}"/>
    <cellStyle name="Comma 34 3 2" xfId="22730" xr:uid="{00000000-0005-0000-0000-000084100000}"/>
    <cellStyle name="Comma 34 4" xfId="17204" xr:uid="{00000000-0005-0000-0000-000085100000}"/>
    <cellStyle name="Comma 35" xfId="5274" xr:uid="{00000000-0005-0000-0000-000086100000}"/>
    <cellStyle name="Comma 35 2" xfId="8483" xr:uid="{00000000-0005-0000-0000-000087100000}"/>
    <cellStyle name="Comma 35 2 2" xfId="14053" xr:uid="{00000000-0005-0000-0000-000088100000}"/>
    <cellStyle name="Comma 35 2 2 2" xfId="25151" xr:uid="{00000000-0005-0000-0000-000089100000}"/>
    <cellStyle name="Comma 35 2 3" xfId="19625" xr:uid="{00000000-0005-0000-0000-00008A100000}"/>
    <cellStyle name="Comma 35 3" xfId="11514" xr:uid="{00000000-0005-0000-0000-00008B100000}"/>
    <cellStyle name="Comma 35 3 2" xfId="22617" xr:uid="{00000000-0005-0000-0000-00008C100000}"/>
    <cellStyle name="Comma 35 4" xfId="17091" xr:uid="{00000000-0005-0000-0000-00008D100000}"/>
    <cellStyle name="Comma 36" xfId="5363" xr:uid="{00000000-0005-0000-0000-00008E100000}"/>
    <cellStyle name="Comma 36 2" xfId="8522" xr:uid="{00000000-0005-0000-0000-00008F100000}"/>
    <cellStyle name="Comma 36 2 2" xfId="14092" xr:uid="{00000000-0005-0000-0000-000090100000}"/>
    <cellStyle name="Comma 36 2 2 2" xfId="25190" xr:uid="{00000000-0005-0000-0000-000091100000}"/>
    <cellStyle name="Comma 36 2 3" xfId="19664" xr:uid="{00000000-0005-0000-0000-000092100000}"/>
    <cellStyle name="Comma 36 3" xfId="11553" xr:uid="{00000000-0005-0000-0000-000093100000}"/>
    <cellStyle name="Comma 36 3 2" xfId="22656" xr:uid="{00000000-0005-0000-0000-000094100000}"/>
    <cellStyle name="Comma 36 4" xfId="17130" xr:uid="{00000000-0005-0000-0000-000095100000}"/>
    <cellStyle name="Comma 37" xfId="5361" xr:uid="{00000000-0005-0000-0000-000096100000}"/>
    <cellStyle name="Comma 37 2" xfId="8520" xr:uid="{00000000-0005-0000-0000-000097100000}"/>
    <cellStyle name="Comma 37 2 2" xfId="14090" xr:uid="{00000000-0005-0000-0000-000098100000}"/>
    <cellStyle name="Comma 37 2 2 2" xfId="25188" xr:uid="{00000000-0005-0000-0000-000099100000}"/>
    <cellStyle name="Comma 37 2 3" xfId="19662" xr:uid="{00000000-0005-0000-0000-00009A100000}"/>
    <cellStyle name="Comma 37 3" xfId="11551" xr:uid="{00000000-0005-0000-0000-00009B100000}"/>
    <cellStyle name="Comma 37 3 2" xfId="22654" xr:uid="{00000000-0005-0000-0000-00009C100000}"/>
    <cellStyle name="Comma 37 4" xfId="17128" xr:uid="{00000000-0005-0000-0000-00009D100000}"/>
    <cellStyle name="Comma 38" xfId="5367" xr:uid="{00000000-0005-0000-0000-00009E100000}"/>
    <cellStyle name="Comma 38 2" xfId="8525" xr:uid="{00000000-0005-0000-0000-00009F100000}"/>
    <cellStyle name="Comma 38 2 2" xfId="14095" xr:uid="{00000000-0005-0000-0000-0000A0100000}"/>
    <cellStyle name="Comma 38 2 2 2" xfId="25193" xr:uid="{00000000-0005-0000-0000-0000A1100000}"/>
    <cellStyle name="Comma 38 2 3" xfId="19667" xr:uid="{00000000-0005-0000-0000-0000A2100000}"/>
    <cellStyle name="Comma 38 3" xfId="11556" xr:uid="{00000000-0005-0000-0000-0000A3100000}"/>
    <cellStyle name="Comma 38 3 2" xfId="22659" xr:uid="{00000000-0005-0000-0000-0000A4100000}"/>
    <cellStyle name="Comma 38 4" xfId="17133" xr:uid="{00000000-0005-0000-0000-0000A5100000}"/>
    <cellStyle name="Comma 39" xfId="5122" xr:uid="{00000000-0005-0000-0000-0000A6100000}"/>
    <cellStyle name="Comma 39 2" xfId="8376" xr:uid="{00000000-0005-0000-0000-0000A7100000}"/>
    <cellStyle name="Comma 39 2 2" xfId="13946" xr:uid="{00000000-0005-0000-0000-0000A8100000}"/>
    <cellStyle name="Comma 39 2 2 2" xfId="25044" xr:uid="{00000000-0005-0000-0000-0000A9100000}"/>
    <cellStyle name="Comma 39 2 3" xfId="19518" xr:uid="{00000000-0005-0000-0000-0000AA100000}"/>
    <cellStyle name="Comma 39 3" xfId="11406" xr:uid="{00000000-0005-0000-0000-0000AB100000}"/>
    <cellStyle name="Comma 39 3 2" xfId="22510" xr:uid="{00000000-0005-0000-0000-0000AC100000}"/>
    <cellStyle name="Comma 39 4" xfId="16984" xr:uid="{00000000-0005-0000-0000-0000AD100000}"/>
    <cellStyle name="Comma 4" xfId="225" xr:uid="{00000000-0005-0000-0000-0000AE100000}"/>
    <cellStyle name="Comma 4 2" xfId="1063" xr:uid="{00000000-0005-0000-0000-0000AF100000}"/>
    <cellStyle name="Comma 4 2 2" xfId="3078" xr:uid="{00000000-0005-0000-0000-0000B0100000}"/>
    <cellStyle name="Comma 4 2 3" xfId="3079" xr:uid="{00000000-0005-0000-0000-0000B1100000}"/>
    <cellStyle name="Comma 4 2 3 2" xfId="5860" xr:uid="{00000000-0005-0000-0000-0000B2100000}"/>
    <cellStyle name="Comma 4 2 3 2 2" xfId="8697" xr:uid="{00000000-0005-0000-0000-0000B3100000}"/>
    <cellStyle name="Comma 4 2 3 2 2 2" xfId="14267" xr:uid="{00000000-0005-0000-0000-0000B4100000}"/>
    <cellStyle name="Comma 4 2 3 2 2 2 2" xfId="25365" xr:uid="{00000000-0005-0000-0000-0000B5100000}"/>
    <cellStyle name="Comma 4 2 3 2 2 3" xfId="19839" xr:uid="{00000000-0005-0000-0000-0000B6100000}"/>
    <cellStyle name="Comma 4 2 3 2 3" xfId="11731" xr:uid="{00000000-0005-0000-0000-0000B7100000}"/>
    <cellStyle name="Comma 4 2 3 2 3 2" xfId="22832" xr:uid="{00000000-0005-0000-0000-0000B8100000}"/>
    <cellStyle name="Comma 4 2 3 2 4" xfId="17307" xr:uid="{00000000-0005-0000-0000-0000B9100000}"/>
    <cellStyle name="Comma 4 2 3 3" xfId="6432" xr:uid="{00000000-0005-0000-0000-0000BA100000}"/>
    <cellStyle name="Comma 4 2 3 3 2" xfId="9095" xr:uid="{00000000-0005-0000-0000-0000BB100000}"/>
    <cellStyle name="Comma 4 2 3 3 2 2" xfId="14665" xr:uid="{00000000-0005-0000-0000-0000BC100000}"/>
    <cellStyle name="Comma 4 2 3 3 2 2 2" xfId="25763" xr:uid="{00000000-0005-0000-0000-0000BD100000}"/>
    <cellStyle name="Comma 4 2 3 3 2 3" xfId="20237" xr:uid="{00000000-0005-0000-0000-0000BE100000}"/>
    <cellStyle name="Comma 4 2 3 3 3" xfId="12132" xr:uid="{00000000-0005-0000-0000-0000BF100000}"/>
    <cellStyle name="Comma 4 2 3 3 3 2" xfId="23231" xr:uid="{00000000-0005-0000-0000-0000C0100000}"/>
    <cellStyle name="Comma 4 2 3 3 4" xfId="17706" xr:uid="{00000000-0005-0000-0000-0000C1100000}"/>
    <cellStyle name="Comma 4 2 4" xfId="5002" xr:uid="{00000000-0005-0000-0000-0000C2100000}"/>
    <cellStyle name="Comma 4 2 4 2" xfId="8344" xr:uid="{00000000-0005-0000-0000-0000C3100000}"/>
    <cellStyle name="Comma 4 2 4 2 2" xfId="13914" xr:uid="{00000000-0005-0000-0000-0000C4100000}"/>
    <cellStyle name="Comma 4 2 4 2 2 2" xfId="25012" xr:uid="{00000000-0005-0000-0000-0000C5100000}"/>
    <cellStyle name="Comma 4 2 4 2 3" xfId="19486" xr:uid="{00000000-0005-0000-0000-0000C6100000}"/>
    <cellStyle name="Comma 4 2 4 3" xfId="11372" xr:uid="{00000000-0005-0000-0000-0000C7100000}"/>
    <cellStyle name="Comma 4 2 4 3 2" xfId="22478" xr:uid="{00000000-0005-0000-0000-0000C8100000}"/>
    <cellStyle name="Comma 4 2 4 4" xfId="16952" xr:uid="{00000000-0005-0000-0000-0000C9100000}"/>
    <cellStyle name="Comma 4 2 5" xfId="7606" xr:uid="{00000000-0005-0000-0000-0000CA100000}"/>
    <cellStyle name="Comma 4 2 5 2" xfId="13248" xr:uid="{00000000-0005-0000-0000-0000CB100000}"/>
    <cellStyle name="Comma 4 2 5 2 2" xfId="24347" xr:uid="{00000000-0005-0000-0000-0000CC100000}"/>
    <cellStyle name="Comma 4 2 5 3" xfId="18822" xr:uid="{00000000-0005-0000-0000-0000CD100000}"/>
    <cellStyle name="Comma 4 2 6" xfId="10089" xr:uid="{00000000-0005-0000-0000-0000CE100000}"/>
    <cellStyle name="Comma 4 2 6 2" xfId="15640" xr:uid="{00000000-0005-0000-0000-0000CF100000}"/>
    <cellStyle name="Comma 4 2 6 2 2" xfId="26738" xr:uid="{00000000-0005-0000-0000-0000D0100000}"/>
    <cellStyle name="Comma 4 2 6 3" xfId="21212" xr:uid="{00000000-0005-0000-0000-0000D1100000}"/>
    <cellStyle name="Comma 4 3" xfId="1105" xr:uid="{00000000-0005-0000-0000-0000D2100000}"/>
    <cellStyle name="Comma 4 3 2" xfId="5024" xr:uid="{00000000-0005-0000-0000-0000D3100000}"/>
    <cellStyle name="Comma 4 3 2 2" xfId="6490" xr:uid="{00000000-0005-0000-0000-0000D4100000}"/>
    <cellStyle name="Comma 4 3 2 2 2" xfId="9153" xr:uid="{00000000-0005-0000-0000-0000D5100000}"/>
    <cellStyle name="Comma 4 3 2 2 2 2" xfId="14723" xr:uid="{00000000-0005-0000-0000-0000D6100000}"/>
    <cellStyle name="Comma 4 3 2 2 2 2 2" xfId="25821" xr:uid="{00000000-0005-0000-0000-0000D7100000}"/>
    <cellStyle name="Comma 4 3 2 2 2 3" xfId="20295" xr:uid="{00000000-0005-0000-0000-0000D8100000}"/>
    <cellStyle name="Comma 4 3 2 2 3" xfId="12190" xr:uid="{00000000-0005-0000-0000-0000D9100000}"/>
    <cellStyle name="Comma 4 3 2 2 3 2" xfId="23289" xr:uid="{00000000-0005-0000-0000-0000DA100000}"/>
    <cellStyle name="Comma 4 3 2 2 4" xfId="17764" xr:uid="{00000000-0005-0000-0000-0000DB100000}"/>
    <cellStyle name="Comma 4 3 2 3" xfId="8356" xr:uid="{00000000-0005-0000-0000-0000DC100000}"/>
    <cellStyle name="Comma 4 3 2 3 2" xfId="13926" xr:uid="{00000000-0005-0000-0000-0000DD100000}"/>
    <cellStyle name="Comma 4 3 2 3 2 2" xfId="25024" xr:uid="{00000000-0005-0000-0000-0000DE100000}"/>
    <cellStyle name="Comma 4 3 2 3 3" xfId="19498" xr:uid="{00000000-0005-0000-0000-0000DF100000}"/>
    <cellStyle name="Comma 4 3 2 4" xfId="11384" xr:uid="{00000000-0005-0000-0000-0000E0100000}"/>
    <cellStyle name="Comma 4 3 2 4 2" xfId="22490" xr:uid="{00000000-0005-0000-0000-0000E1100000}"/>
    <cellStyle name="Comma 4 3 2 5" xfId="16964" xr:uid="{00000000-0005-0000-0000-0000E2100000}"/>
    <cellStyle name="Comma 4 3 3" xfId="7664" xr:uid="{00000000-0005-0000-0000-0000E3100000}"/>
    <cellStyle name="Comma 4 3 3 2" xfId="13273" xr:uid="{00000000-0005-0000-0000-0000E4100000}"/>
    <cellStyle name="Comma 4 3 3 2 2" xfId="24372" xr:uid="{00000000-0005-0000-0000-0000E5100000}"/>
    <cellStyle name="Comma 4 3 3 3" xfId="18847" xr:uid="{00000000-0005-0000-0000-0000E6100000}"/>
    <cellStyle name="Comma 4 3 4" xfId="10160" xr:uid="{00000000-0005-0000-0000-0000E7100000}"/>
    <cellStyle name="Comma 4 3 4 2" xfId="15710" xr:uid="{00000000-0005-0000-0000-0000E8100000}"/>
    <cellStyle name="Comma 4 3 4 2 2" xfId="26808" xr:uid="{00000000-0005-0000-0000-0000E9100000}"/>
    <cellStyle name="Comma 4 3 4 3" xfId="21282" xr:uid="{00000000-0005-0000-0000-0000EA100000}"/>
    <cellStyle name="Comma 4 4" xfId="3080" xr:uid="{00000000-0005-0000-0000-0000EB100000}"/>
    <cellStyle name="Comma 4 4 2" xfId="5832" xr:uid="{00000000-0005-0000-0000-0000EC100000}"/>
    <cellStyle name="Comma 4 4 2 2" xfId="8688" xr:uid="{00000000-0005-0000-0000-0000ED100000}"/>
    <cellStyle name="Comma 4 4 2 2 2" xfId="14258" xr:uid="{00000000-0005-0000-0000-0000EE100000}"/>
    <cellStyle name="Comma 4 4 2 2 2 2" xfId="25356" xr:uid="{00000000-0005-0000-0000-0000EF100000}"/>
    <cellStyle name="Comma 4 4 2 2 3" xfId="19830" xr:uid="{00000000-0005-0000-0000-0000F0100000}"/>
    <cellStyle name="Comma 4 4 2 3" xfId="11721" xr:uid="{00000000-0005-0000-0000-0000F1100000}"/>
    <cellStyle name="Comma 4 4 2 3 2" xfId="22822" xr:uid="{00000000-0005-0000-0000-0000F2100000}"/>
    <cellStyle name="Comma 4 4 2 4" xfId="17297" xr:uid="{00000000-0005-0000-0000-0000F3100000}"/>
    <cellStyle name="Comma 4 4 3" xfId="6380" xr:uid="{00000000-0005-0000-0000-0000F4100000}"/>
    <cellStyle name="Comma 4 4 3 2" xfId="9043" xr:uid="{00000000-0005-0000-0000-0000F5100000}"/>
    <cellStyle name="Comma 4 4 3 2 2" xfId="14613" xr:uid="{00000000-0005-0000-0000-0000F6100000}"/>
    <cellStyle name="Comma 4 4 3 2 2 2" xfId="25711" xr:uid="{00000000-0005-0000-0000-0000F7100000}"/>
    <cellStyle name="Comma 4 4 3 2 3" xfId="20185" xr:uid="{00000000-0005-0000-0000-0000F8100000}"/>
    <cellStyle name="Comma 4 4 3 3" xfId="12080" xr:uid="{00000000-0005-0000-0000-0000F9100000}"/>
    <cellStyle name="Comma 4 4 3 3 2" xfId="23179" xr:uid="{00000000-0005-0000-0000-0000FA100000}"/>
    <cellStyle name="Comma 4 4 3 4" xfId="17654" xr:uid="{00000000-0005-0000-0000-0000FB100000}"/>
    <cellStyle name="Comma 4 5" xfId="4919" xr:uid="{00000000-0005-0000-0000-0000FC100000}"/>
    <cellStyle name="Comma 4 5 2" xfId="8308" xr:uid="{00000000-0005-0000-0000-0000FD100000}"/>
    <cellStyle name="Comma 4 5 2 2" xfId="13878" xr:uid="{00000000-0005-0000-0000-0000FE100000}"/>
    <cellStyle name="Comma 4 5 2 2 2" xfId="24976" xr:uid="{00000000-0005-0000-0000-0000FF100000}"/>
    <cellStyle name="Comma 4 5 2 3" xfId="19450" xr:uid="{00000000-0005-0000-0000-000000110000}"/>
    <cellStyle name="Comma 4 5 3" xfId="11334" xr:uid="{00000000-0005-0000-0000-000001110000}"/>
    <cellStyle name="Comma 4 5 3 2" xfId="22441" xr:uid="{00000000-0005-0000-0000-000002110000}"/>
    <cellStyle name="Comma 4 5 4" xfId="16915" xr:uid="{00000000-0005-0000-0000-000003110000}"/>
    <cellStyle name="Comma 4 6" xfId="6952" xr:uid="{00000000-0005-0000-0000-000004110000}"/>
    <cellStyle name="Comma 4 6 2" xfId="9610" xr:uid="{00000000-0005-0000-0000-000005110000}"/>
    <cellStyle name="Comma 4 6 2 2" xfId="15180" xr:uid="{00000000-0005-0000-0000-000006110000}"/>
    <cellStyle name="Comma 4 6 2 2 2" xfId="26278" xr:uid="{00000000-0005-0000-0000-000007110000}"/>
    <cellStyle name="Comma 4 6 2 3" xfId="20752" xr:uid="{00000000-0005-0000-0000-000008110000}"/>
    <cellStyle name="Comma 4 6 3" xfId="12647" xr:uid="{00000000-0005-0000-0000-000009110000}"/>
    <cellStyle name="Comma 4 6 3 2" xfId="23746" xr:uid="{00000000-0005-0000-0000-00000A110000}"/>
    <cellStyle name="Comma 4 6 4" xfId="18221" xr:uid="{00000000-0005-0000-0000-00000B110000}"/>
    <cellStyle name="Comma 4 7" xfId="10028" xr:uid="{00000000-0005-0000-0000-00000C110000}"/>
    <cellStyle name="Comma 4 7 2" xfId="15588" xr:uid="{00000000-0005-0000-0000-00000D110000}"/>
    <cellStyle name="Comma 4 7 2 2" xfId="26686" xr:uid="{00000000-0005-0000-0000-00000E110000}"/>
    <cellStyle name="Comma 4 7 3" xfId="21160" xr:uid="{00000000-0005-0000-0000-00000F110000}"/>
    <cellStyle name="Comma 4 8" xfId="27236" xr:uid="{00000000-0005-0000-0000-000010110000}"/>
    <cellStyle name="Comma 40" xfId="4999" xr:uid="{00000000-0005-0000-0000-000011110000}"/>
    <cellStyle name="Comma 41" xfId="5421" xr:uid="{00000000-0005-0000-0000-000012110000}"/>
    <cellStyle name="Comma 42" xfId="5138" xr:uid="{00000000-0005-0000-0000-000013110000}"/>
    <cellStyle name="Comma 43" xfId="5355" xr:uid="{00000000-0005-0000-0000-000014110000}"/>
    <cellStyle name="Comma 44" xfId="5465" xr:uid="{00000000-0005-0000-0000-000015110000}"/>
    <cellStyle name="Comma 45" xfId="5633" xr:uid="{00000000-0005-0000-0000-000016110000}"/>
    <cellStyle name="Comma 46" xfId="5590" xr:uid="{00000000-0005-0000-0000-000017110000}"/>
    <cellStyle name="Comma 47" xfId="5616" xr:uid="{00000000-0005-0000-0000-000018110000}"/>
    <cellStyle name="Comma 48" xfId="5262" xr:uid="{00000000-0005-0000-0000-000019110000}"/>
    <cellStyle name="Comma 49" xfId="5527" xr:uid="{00000000-0005-0000-0000-00001A110000}"/>
    <cellStyle name="Comma 5" xfId="226" xr:uid="{00000000-0005-0000-0000-00001B110000}"/>
    <cellStyle name="Comma 5 2" xfId="3081" xr:uid="{00000000-0005-0000-0000-00001C110000}"/>
    <cellStyle name="Comma 5 3" xfId="3082" xr:uid="{00000000-0005-0000-0000-00001D110000}"/>
    <cellStyle name="Comma 50" xfId="5064" xr:uid="{00000000-0005-0000-0000-00001E110000}"/>
    <cellStyle name="Comma 51" xfId="5609" xr:uid="{00000000-0005-0000-0000-00001F110000}"/>
    <cellStyle name="Comma 52" xfId="5649" xr:uid="{00000000-0005-0000-0000-000020110000}"/>
    <cellStyle name="Comma 53" xfId="4940" xr:uid="{00000000-0005-0000-0000-000021110000}"/>
    <cellStyle name="Comma 54" xfId="5276" xr:uid="{00000000-0005-0000-0000-000022110000}"/>
    <cellStyle name="Comma 55" xfId="5312" xr:uid="{00000000-0005-0000-0000-000023110000}"/>
    <cellStyle name="Comma 56" xfId="5089" xr:uid="{00000000-0005-0000-0000-000024110000}"/>
    <cellStyle name="Comma 57" xfId="5692" xr:uid="{00000000-0005-0000-0000-000025110000}"/>
    <cellStyle name="Comma 58" xfId="5350" xr:uid="{00000000-0005-0000-0000-000026110000}"/>
    <cellStyle name="Comma 59" xfId="4963" xr:uid="{00000000-0005-0000-0000-000027110000}"/>
    <cellStyle name="Comma 6" xfId="227" xr:uid="{00000000-0005-0000-0000-000028110000}"/>
    <cellStyle name="Comma 6 2" xfId="3083" xr:uid="{00000000-0005-0000-0000-000029110000}"/>
    <cellStyle name="Comma 6 3" xfId="3084" xr:uid="{00000000-0005-0000-0000-00002A110000}"/>
    <cellStyle name="Comma 60" xfId="5412" xr:uid="{00000000-0005-0000-0000-00002B110000}"/>
    <cellStyle name="Comma 61" xfId="5576" xr:uid="{00000000-0005-0000-0000-00002C110000}"/>
    <cellStyle name="Comma 62" xfId="5458" xr:uid="{00000000-0005-0000-0000-00002D110000}"/>
    <cellStyle name="Comma 63" xfId="5289" xr:uid="{00000000-0005-0000-0000-00002E110000}"/>
    <cellStyle name="Comma 64" xfId="5601" xr:uid="{00000000-0005-0000-0000-00002F110000}"/>
    <cellStyle name="Comma 65" xfId="5382" xr:uid="{00000000-0005-0000-0000-000030110000}"/>
    <cellStyle name="Comma 66" xfId="5314" xr:uid="{00000000-0005-0000-0000-000031110000}"/>
    <cellStyle name="Comma 67" xfId="5319" xr:uid="{00000000-0005-0000-0000-000032110000}"/>
    <cellStyle name="Comma 67 2" xfId="8498" xr:uid="{00000000-0005-0000-0000-000033110000}"/>
    <cellStyle name="Comma 67 2 2" xfId="14068" xr:uid="{00000000-0005-0000-0000-000034110000}"/>
    <cellStyle name="Comma 67 2 2 2" xfId="25166" xr:uid="{00000000-0005-0000-0000-000035110000}"/>
    <cellStyle name="Comma 67 2 3" xfId="19640" xr:uid="{00000000-0005-0000-0000-000036110000}"/>
    <cellStyle name="Comma 67 3" xfId="11529" xr:uid="{00000000-0005-0000-0000-000037110000}"/>
    <cellStyle name="Comma 67 3 2" xfId="22632" xr:uid="{00000000-0005-0000-0000-000038110000}"/>
    <cellStyle name="Comma 67 4" xfId="17106" xr:uid="{00000000-0005-0000-0000-000039110000}"/>
    <cellStyle name="Comma 68" xfId="5710" xr:uid="{00000000-0005-0000-0000-00003A110000}"/>
    <cellStyle name="Comma 69" xfId="5573" xr:uid="{00000000-0005-0000-0000-00003B110000}"/>
    <cellStyle name="Comma 7" xfId="814" xr:uid="{00000000-0005-0000-0000-00003C110000}"/>
    <cellStyle name="Comma 7 2" xfId="3085" xr:uid="{00000000-0005-0000-0000-00003D110000}"/>
    <cellStyle name="Comma 7 3" xfId="5118" xr:uid="{00000000-0005-0000-0000-00003E110000}"/>
    <cellStyle name="Comma 70" xfId="5268" xr:uid="{00000000-0005-0000-0000-00003F110000}"/>
    <cellStyle name="Comma 71" xfId="5685" xr:uid="{00000000-0005-0000-0000-000040110000}"/>
    <cellStyle name="Comma 72" xfId="5699" xr:uid="{00000000-0005-0000-0000-000041110000}"/>
    <cellStyle name="Comma 73" xfId="5712" xr:uid="{00000000-0005-0000-0000-000042110000}"/>
    <cellStyle name="Comma 74" xfId="5386" xr:uid="{00000000-0005-0000-0000-000043110000}"/>
    <cellStyle name="Comma 75" xfId="5716" xr:uid="{00000000-0005-0000-0000-000044110000}"/>
    <cellStyle name="Comma 76" xfId="4982" xr:uid="{00000000-0005-0000-0000-000045110000}"/>
    <cellStyle name="Comma 77" xfId="5703" xr:uid="{00000000-0005-0000-0000-000046110000}"/>
    <cellStyle name="Comma 78" xfId="5296" xr:uid="{00000000-0005-0000-0000-000047110000}"/>
    <cellStyle name="Comma 79" xfId="5413" xr:uid="{00000000-0005-0000-0000-000048110000}"/>
    <cellStyle name="Comma 8" xfId="856" xr:uid="{00000000-0005-0000-0000-000049110000}"/>
    <cellStyle name="Comma 8 2" xfId="3086" xr:uid="{00000000-0005-0000-0000-00004A110000}"/>
    <cellStyle name="Comma 8 3" xfId="3087" xr:uid="{00000000-0005-0000-0000-00004B110000}"/>
    <cellStyle name="Comma 8 3 2" xfId="5915" xr:uid="{00000000-0005-0000-0000-00004C110000}"/>
    <cellStyle name="Comma 8 4" xfId="5125" xr:uid="{00000000-0005-0000-0000-00004D110000}"/>
    <cellStyle name="Comma 8 4 2" xfId="5713" xr:uid="{00000000-0005-0000-0000-00004E110000}"/>
    <cellStyle name="Comma 8 4 2 2" xfId="8670" xr:uid="{00000000-0005-0000-0000-00004F110000}"/>
    <cellStyle name="Comma 8 4 2 2 2" xfId="14240" xr:uid="{00000000-0005-0000-0000-000050110000}"/>
    <cellStyle name="Comma 8 4 2 2 2 2" xfId="25338" xr:uid="{00000000-0005-0000-0000-000051110000}"/>
    <cellStyle name="Comma 8 4 2 2 3" xfId="19812" xr:uid="{00000000-0005-0000-0000-000052110000}"/>
    <cellStyle name="Comma 8 4 2 3" xfId="11703" xr:uid="{00000000-0005-0000-0000-000053110000}"/>
    <cellStyle name="Comma 8 4 2 3 2" xfId="22805" xr:uid="{00000000-0005-0000-0000-000054110000}"/>
    <cellStyle name="Comma 8 4 2 4" xfId="17279" xr:uid="{00000000-0005-0000-0000-000055110000}"/>
    <cellStyle name="Comma 8 5" xfId="4998" xr:uid="{00000000-0005-0000-0000-000056110000}"/>
    <cellStyle name="Comma 8 5 2" xfId="8342" xr:uid="{00000000-0005-0000-0000-000057110000}"/>
    <cellStyle name="Comma 8 5 2 2" xfId="13912" xr:uid="{00000000-0005-0000-0000-000058110000}"/>
    <cellStyle name="Comma 8 5 2 2 2" xfId="25010" xr:uid="{00000000-0005-0000-0000-000059110000}"/>
    <cellStyle name="Comma 8 5 2 3" xfId="19484" xr:uid="{00000000-0005-0000-0000-00005A110000}"/>
    <cellStyle name="Comma 8 5 3" xfId="11370" xr:uid="{00000000-0005-0000-0000-00005B110000}"/>
    <cellStyle name="Comma 8 5 3 2" xfId="22476" xr:uid="{00000000-0005-0000-0000-00005C110000}"/>
    <cellStyle name="Comma 8 5 4" xfId="16950" xr:uid="{00000000-0005-0000-0000-00005D110000}"/>
    <cellStyle name="Comma 80" xfId="5300" xr:uid="{00000000-0005-0000-0000-00005E110000}"/>
    <cellStyle name="Comma 81" xfId="5658" xr:uid="{00000000-0005-0000-0000-00005F110000}"/>
    <cellStyle name="Comma 81 2" xfId="8648" xr:uid="{00000000-0005-0000-0000-000060110000}"/>
    <cellStyle name="Comma 81 2 2" xfId="14218" xr:uid="{00000000-0005-0000-0000-000061110000}"/>
    <cellStyle name="Comma 81 2 2 2" xfId="25316" xr:uid="{00000000-0005-0000-0000-000062110000}"/>
    <cellStyle name="Comma 81 2 3" xfId="19790" xr:uid="{00000000-0005-0000-0000-000063110000}"/>
    <cellStyle name="Comma 81 3" xfId="11679" xr:uid="{00000000-0005-0000-0000-000064110000}"/>
    <cellStyle name="Comma 81 3 2" xfId="22782" xr:uid="{00000000-0005-0000-0000-000065110000}"/>
    <cellStyle name="Comma 81 4" xfId="17256" xr:uid="{00000000-0005-0000-0000-000066110000}"/>
    <cellStyle name="Comma 82" xfId="5728" xr:uid="{00000000-0005-0000-0000-000067110000}"/>
    <cellStyle name="Comma 83" xfId="5380" xr:uid="{00000000-0005-0000-0000-000068110000}"/>
    <cellStyle name="Comma 84" xfId="6039" xr:uid="{00000000-0005-0000-0000-000069110000}"/>
    <cellStyle name="Comma 85" xfId="5416" xr:uid="{00000000-0005-0000-0000-00006A110000}"/>
    <cellStyle name="Comma 86" xfId="5466" xr:uid="{00000000-0005-0000-0000-00006B110000}"/>
    <cellStyle name="Comma 87" xfId="5323" xr:uid="{00000000-0005-0000-0000-00006C110000}"/>
    <cellStyle name="Comma 88" xfId="5940" xr:uid="{00000000-0005-0000-0000-00006D110000}"/>
    <cellStyle name="Comma 89" xfId="5502" xr:uid="{00000000-0005-0000-0000-00006E110000}"/>
    <cellStyle name="Comma 89 2" xfId="8575" xr:uid="{00000000-0005-0000-0000-00006F110000}"/>
    <cellStyle name="Comma 89 2 2" xfId="14145" xr:uid="{00000000-0005-0000-0000-000070110000}"/>
    <cellStyle name="Comma 89 2 2 2" xfId="25243" xr:uid="{00000000-0005-0000-0000-000071110000}"/>
    <cellStyle name="Comma 89 2 3" xfId="19717" xr:uid="{00000000-0005-0000-0000-000072110000}"/>
    <cellStyle name="Comma 89 3" xfId="11606" xr:uid="{00000000-0005-0000-0000-000073110000}"/>
    <cellStyle name="Comma 89 3 2" xfId="22709" xr:uid="{00000000-0005-0000-0000-000074110000}"/>
    <cellStyle name="Comma 89 4" xfId="17183" xr:uid="{00000000-0005-0000-0000-000075110000}"/>
    <cellStyle name="Comma 9" xfId="920" xr:uid="{00000000-0005-0000-0000-000076110000}"/>
    <cellStyle name="Comma 9 2" xfId="3088" xr:uid="{00000000-0005-0000-0000-000077110000}"/>
    <cellStyle name="Comma 9 3" xfId="4996" xr:uid="{00000000-0005-0000-0000-000078110000}"/>
    <cellStyle name="Comma 9 3 2" xfId="8340" xr:uid="{00000000-0005-0000-0000-000079110000}"/>
    <cellStyle name="Comma 9 3 2 2" xfId="13910" xr:uid="{00000000-0005-0000-0000-00007A110000}"/>
    <cellStyle name="Comma 9 3 2 2 2" xfId="25008" xr:uid="{00000000-0005-0000-0000-00007B110000}"/>
    <cellStyle name="Comma 9 3 2 3" xfId="19482" xr:uid="{00000000-0005-0000-0000-00007C110000}"/>
    <cellStyle name="Comma 9 3 3" xfId="11368" xr:uid="{00000000-0005-0000-0000-00007D110000}"/>
    <cellStyle name="Comma 9 3 3 2" xfId="22474" xr:uid="{00000000-0005-0000-0000-00007E110000}"/>
    <cellStyle name="Comma 9 3 4" xfId="16948" xr:uid="{00000000-0005-0000-0000-00007F110000}"/>
    <cellStyle name="Comma 90" xfId="5331" xr:uid="{00000000-0005-0000-0000-000080110000}"/>
    <cellStyle name="Comma 91" xfId="5938" xr:uid="{00000000-0005-0000-0000-000081110000}"/>
    <cellStyle name="Comma 92" xfId="5700" xr:uid="{00000000-0005-0000-0000-000082110000}"/>
    <cellStyle name="Comma 93" xfId="6051" xr:uid="{00000000-0005-0000-0000-000083110000}"/>
    <cellStyle name="Comma 94" xfId="5942" xr:uid="{00000000-0005-0000-0000-000084110000}"/>
    <cellStyle name="Comma 95" xfId="5571" xr:uid="{00000000-0005-0000-0000-000085110000}"/>
    <cellStyle name="Comma 96" xfId="6055" xr:uid="{00000000-0005-0000-0000-000086110000}"/>
    <cellStyle name="Comma 97" xfId="5645" xr:uid="{00000000-0005-0000-0000-000087110000}"/>
    <cellStyle name="Comma 97 2" xfId="8645" xr:uid="{00000000-0005-0000-0000-000088110000}"/>
    <cellStyle name="Comma 97 2 2" xfId="14215" xr:uid="{00000000-0005-0000-0000-000089110000}"/>
    <cellStyle name="Comma 97 2 2 2" xfId="25313" xr:uid="{00000000-0005-0000-0000-00008A110000}"/>
    <cellStyle name="Comma 97 2 3" xfId="19787" xr:uid="{00000000-0005-0000-0000-00008B110000}"/>
    <cellStyle name="Comma 97 3" xfId="11676" xr:uid="{00000000-0005-0000-0000-00008C110000}"/>
    <cellStyle name="Comma 97 3 2" xfId="22779" xr:uid="{00000000-0005-0000-0000-00008D110000}"/>
    <cellStyle name="Comma 97 4" xfId="17253" xr:uid="{00000000-0005-0000-0000-00008E110000}"/>
    <cellStyle name="Comma 98" xfId="4948" xr:uid="{00000000-0005-0000-0000-00008F110000}"/>
    <cellStyle name="Comma 98 2" xfId="8316" xr:uid="{00000000-0005-0000-0000-000090110000}"/>
    <cellStyle name="Comma 98 2 2" xfId="13886" xr:uid="{00000000-0005-0000-0000-000091110000}"/>
    <cellStyle name="Comma 98 2 2 2" xfId="24984" xr:uid="{00000000-0005-0000-0000-000092110000}"/>
    <cellStyle name="Comma 98 2 3" xfId="19458" xr:uid="{00000000-0005-0000-0000-000093110000}"/>
    <cellStyle name="Comma 98 3" xfId="11343" xr:uid="{00000000-0005-0000-0000-000094110000}"/>
    <cellStyle name="Comma 98 3 2" xfId="22450" xr:uid="{00000000-0005-0000-0000-000095110000}"/>
    <cellStyle name="Comma 98 4" xfId="16924" xr:uid="{00000000-0005-0000-0000-000096110000}"/>
    <cellStyle name="Comma 99" xfId="6056" xr:uid="{00000000-0005-0000-0000-000097110000}"/>
    <cellStyle name="Comma 99 2" xfId="8725" xr:uid="{00000000-0005-0000-0000-000098110000}"/>
    <cellStyle name="Comma 99 2 2" xfId="14295" xr:uid="{00000000-0005-0000-0000-000099110000}"/>
    <cellStyle name="Comma 99 2 2 2" xfId="25393" xr:uid="{00000000-0005-0000-0000-00009A110000}"/>
    <cellStyle name="Comma 99 2 3" xfId="19867" xr:uid="{00000000-0005-0000-0000-00009B110000}"/>
    <cellStyle name="Comma 99 3" xfId="11762" xr:uid="{00000000-0005-0000-0000-00009C110000}"/>
    <cellStyle name="Comma 99 3 2" xfId="22861" xr:uid="{00000000-0005-0000-0000-00009D110000}"/>
    <cellStyle name="Comma 99 4" xfId="17336" xr:uid="{00000000-0005-0000-0000-00009E110000}"/>
    <cellStyle name="Comma0" xfId="3089" xr:uid="{00000000-0005-0000-0000-00009F110000}"/>
    <cellStyle name="Comma0 2" xfId="5889" xr:uid="{00000000-0005-0000-0000-0000A0110000}"/>
    <cellStyle name="Comma0 3" xfId="5741" xr:uid="{00000000-0005-0000-0000-0000A1110000}"/>
    <cellStyle name="CUADRO - Style1" xfId="228" xr:uid="{00000000-0005-0000-0000-0000A2110000}"/>
    <cellStyle name="CUERPO - Style2" xfId="229" xr:uid="{00000000-0005-0000-0000-0000A3110000}"/>
    <cellStyle name="Currency0" xfId="3090" xr:uid="{00000000-0005-0000-0000-0000A4110000}"/>
    <cellStyle name="Currency0 2" xfId="5888" xr:uid="{00000000-0005-0000-0000-0000A5110000}"/>
    <cellStyle name="Currency0 3" xfId="5742" xr:uid="{00000000-0005-0000-0000-0000A6110000}"/>
    <cellStyle name="DataHeaderRowStyle" xfId="5272" xr:uid="{00000000-0005-0000-0000-0000A7110000}"/>
    <cellStyle name="DataHeaderRowStyleRight" xfId="5621" xr:uid="{00000000-0005-0000-0000-0000A8110000}"/>
    <cellStyle name="DataRowFootnoteStyle" xfId="4973" xr:uid="{00000000-0005-0000-0000-0000A9110000}"/>
    <cellStyle name="DataRowStyle" xfId="5430" xr:uid="{00000000-0005-0000-0000-0000AA110000}"/>
    <cellStyle name="DataRowStyleRight" xfId="5515" xr:uid="{00000000-0005-0000-0000-0000AB110000}"/>
    <cellStyle name="DataStyleBoldPrecision" xfId="5619" xr:uid="{00000000-0005-0000-0000-0000AC110000}"/>
    <cellStyle name="DataStylePrecision" xfId="5343" xr:uid="{00000000-0005-0000-0000-0000AD110000}"/>
    <cellStyle name="Date" xfId="230" xr:uid="{00000000-0005-0000-0000-0000AE110000}"/>
    <cellStyle name="Date 2" xfId="3091" xr:uid="{00000000-0005-0000-0000-0000AF110000}"/>
    <cellStyle name="Date 2 2" xfId="5985" xr:uid="{00000000-0005-0000-0000-0000B0110000}"/>
    <cellStyle name="Date 2 3" xfId="5887" xr:uid="{00000000-0005-0000-0000-0000B1110000}"/>
    <cellStyle name="Date 2 4" xfId="5743" xr:uid="{00000000-0005-0000-0000-0000B2110000}"/>
    <cellStyle name="DateHeader" xfId="5453" xr:uid="{00000000-0005-0000-0000-0000B3110000}"/>
    <cellStyle name="DatePeriodHeader" xfId="5457" xr:uid="{00000000-0005-0000-0000-0000B4110000}"/>
    <cellStyle name="DatePeriodHeaderFootnote" xfId="5381" xr:uid="{00000000-0005-0000-0000-0000B5110000}"/>
    <cellStyle name="DatePeriodHeaderFootnote 2" xfId="8530" xr:uid="{00000000-0005-0000-0000-0000B6110000}"/>
    <cellStyle name="DatePeriodHeaderFootnote 2 2" xfId="14100" xr:uid="{00000000-0005-0000-0000-0000B7110000}"/>
    <cellStyle name="DatePeriodHeaderFootnote 2 2 2" xfId="25198" xr:uid="{00000000-0005-0000-0000-0000B8110000}"/>
    <cellStyle name="DatePeriodHeaderFootnote 2 3" xfId="19672" xr:uid="{00000000-0005-0000-0000-0000B9110000}"/>
    <cellStyle name="DatePeriodHeaderFootnote 3" xfId="11561" xr:uid="{00000000-0005-0000-0000-0000BA110000}"/>
    <cellStyle name="DatePeriodHeaderFootnote 3 2" xfId="22664" xr:uid="{00000000-0005-0000-0000-0000BB110000}"/>
    <cellStyle name="DatePeriodHeaderFootnote 4" xfId="17138" xr:uid="{00000000-0005-0000-0000-0000BC110000}"/>
    <cellStyle name="DIA" xfId="5495" xr:uid="{00000000-0005-0000-0000-0000BD110000}"/>
    <cellStyle name="Diseño" xfId="231" xr:uid="{00000000-0005-0000-0000-0000BE110000}"/>
    <cellStyle name="Diseño 2" xfId="232" xr:uid="{00000000-0005-0000-0000-0000BF110000}"/>
    <cellStyle name="Diseño 2 2" xfId="3092" xr:uid="{00000000-0005-0000-0000-0000C0110000}"/>
    <cellStyle name="Diseño 2 3" xfId="3093" xr:uid="{00000000-0005-0000-0000-0000C1110000}"/>
    <cellStyle name="Diseño 3" xfId="3094" xr:uid="{00000000-0005-0000-0000-0000C2110000}"/>
    <cellStyle name="Diseño 4" xfId="3095" xr:uid="{00000000-0005-0000-0000-0000C3110000}"/>
    <cellStyle name="Diseño_Cuadros de salida" xfId="233" xr:uid="{00000000-0005-0000-0000-0000C4110000}"/>
    <cellStyle name="données" xfId="5744" xr:uid="{00000000-0005-0000-0000-0000C5110000}"/>
    <cellStyle name="donnéesbord" xfId="5745" xr:uid="{00000000-0005-0000-0000-0000C6110000}"/>
    <cellStyle name="ENCABEZ1" xfId="5594" xr:uid="{00000000-0005-0000-0000-0000C7110000}"/>
    <cellStyle name="ENCABEZ2" xfId="5549" xr:uid="{00000000-0005-0000-0000-0000C8110000}"/>
    <cellStyle name="Encabezado 1" xfId="5597" xr:uid="{00000000-0005-0000-0000-0000C9110000}"/>
    <cellStyle name="Encabezado 1 2" xfId="5306" xr:uid="{00000000-0005-0000-0000-0000CA110000}"/>
    <cellStyle name="Encabezado 1_Anuario 2006 - Final(v)-2007-2008-9 (05 ABR 10)(14abr)" xfId="5541" xr:uid="{00000000-0005-0000-0000-0000CB110000}"/>
    <cellStyle name="Encabezado 2" xfId="5563" xr:uid="{00000000-0005-0000-0000-0000CC110000}"/>
    <cellStyle name="Encabezado 2 2" xfId="5432" xr:uid="{00000000-0005-0000-0000-0000CD110000}"/>
    <cellStyle name="Encabezado 2_Anuario 2006 - Final(v)-2007-2008-9 (05 ABR 10)(14abr)" xfId="5567" xr:uid="{00000000-0005-0000-0000-0000CE110000}"/>
    <cellStyle name="Encabezado 4" xfId="234" xr:uid="{00000000-0005-0000-0000-0000CF110000}"/>
    <cellStyle name="Encabezado 4 10" xfId="3096" xr:uid="{00000000-0005-0000-0000-0000D0110000}"/>
    <cellStyle name="Encabezado 4 11" xfId="3097" xr:uid="{00000000-0005-0000-0000-0000D1110000}"/>
    <cellStyle name="Encabezado 4 12" xfId="3098" xr:uid="{00000000-0005-0000-0000-0000D2110000}"/>
    <cellStyle name="Encabezado 4 13" xfId="3099" xr:uid="{00000000-0005-0000-0000-0000D3110000}"/>
    <cellStyle name="Encabezado 4 14" xfId="3100" xr:uid="{00000000-0005-0000-0000-0000D4110000}"/>
    <cellStyle name="Encabezado 4 15" xfId="3101" xr:uid="{00000000-0005-0000-0000-0000D5110000}"/>
    <cellStyle name="Encabezado 4 16" xfId="3102" xr:uid="{00000000-0005-0000-0000-0000D6110000}"/>
    <cellStyle name="Encabezado 4 17" xfId="3103" xr:uid="{00000000-0005-0000-0000-0000D7110000}"/>
    <cellStyle name="Encabezado 4 18" xfId="3104" xr:uid="{00000000-0005-0000-0000-0000D8110000}"/>
    <cellStyle name="Encabezado 4 19" xfId="3105" xr:uid="{00000000-0005-0000-0000-0000D9110000}"/>
    <cellStyle name="Encabezado 4 2" xfId="3106" xr:uid="{00000000-0005-0000-0000-0000DA110000}"/>
    <cellStyle name="Encabezado 4 2 2" xfId="235" xr:uid="{00000000-0005-0000-0000-0000DB110000}"/>
    <cellStyle name="Encabezado 4 2 3" xfId="236" xr:uid="{00000000-0005-0000-0000-0000DC110000}"/>
    <cellStyle name="Encabezado 4 2 4" xfId="237" xr:uid="{00000000-0005-0000-0000-0000DD110000}"/>
    <cellStyle name="Encabezado 4 2 5" xfId="238" xr:uid="{00000000-0005-0000-0000-0000DE110000}"/>
    <cellStyle name="Encabezado 4 2 6" xfId="239" xr:uid="{00000000-0005-0000-0000-0000DF110000}"/>
    <cellStyle name="Encabezado 4 2 7" xfId="3107" xr:uid="{00000000-0005-0000-0000-0000E0110000}"/>
    <cellStyle name="Encabezado 4 20" xfId="3108" xr:uid="{00000000-0005-0000-0000-0000E1110000}"/>
    <cellStyle name="Encabezado 4 21" xfId="3109" xr:uid="{00000000-0005-0000-0000-0000E2110000}"/>
    <cellStyle name="Encabezado 4 22" xfId="3110" xr:uid="{00000000-0005-0000-0000-0000E3110000}"/>
    <cellStyle name="Encabezado 4 23" xfId="3111" xr:uid="{00000000-0005-0000-0000-0000E4110000}"/>
    <cellStyle name="Encabezado 4 24" xfId="3112" xr:uid="{00000000-0005-0000-0000-0000E5110000}"/>
    <cellStyle name="Encabezado 4 25" xfId="3113" xr:uid="{00000000-0005-0000-0000-0000E6110000}"/>
    <cellStyle name="Encabezado 4 3" xfId="240" xr:uid="{00000000-0005-0000-0000-0000E7110000}"/>
    <cellStyle name="Encabezado 4 3 2" xfId="3114" xr:uid="{00000000-0005-0000-0000-0000E8110000}"/>
    <cellStyle name="Encabezado 4 3 3" xfId="3115" xr:uid="{00000000-0005-0000-0000-0000E9110000}"/>
    <cellStyle name="Encabezado 4 3 4" xfId="3116" xr:uid="{00000000-0005-0000-0000-0000EA110000}"/>
    <cellStyle name="Encabezado 4 3 5" xfId="3117" xr:uid="{00000000-0005-0000-0000-0000EB110000}"/>
    <cellStyle name="Encabezado 4 3_A.68" xfId="3118" xr:uid="{00000000-0005-0000-0000-0000EC110000}"/>
    <cellStyle name="Encabezado 4 4" xfId="241" xr:uid="{00000000-0005-0000-0000-0000ED110000}"/>
    <cellStyle name="Encabezado 4 4 10" xfId="3119" xr:uid="{00000000-0005-0000-0000-0000EE110000}"/>
    <cellStyle name="Encabezado 4 4 11" xfId="3120" xr:uid="{00000000-0005-0000-0000-0000EF110000}"/>
    <cellStyle name="Encabezado 4 4 12" xfId="3121" xr:uid="{00000000-0005-0000-0000-0000F0110000}"/>
    <cellStyle name="Encabezado 4 4 13" xfId="3122" xr:uid="{00000000-0005-0000-0000-0000F1110000}"/>
    <cellStyle name="Encabezado 4 4 2" xfId="3123" xr:uid="{00000000-0005-0000-0000-0000F2110000}"/>
    <cellStyle name="Encabezado 4 4 3" xfId="3124" xr:uid="{00000000-0005-0000-0000-0000F3110000}"/>
    <cellStyle name="Encabezado 4 4 4" xfId="3125" xr:uid="{00000000-0005-0000-0000-0000F4110000}"/>
    <cellStyle name="Encabezado 4 4 5" xfId="3126" xr:uid="{00000000-0005-0000-0000-0000F5110000}"/>
    <cellStyle name="Encabezado 4 4 6" xfId="3127" xr:uid="{00000000-0005-0000-0000-0000F6110000}"/>
    <cellStyle name="Encabezado 4 4 7" xfId="3128" xr:uid="{00000000-0005-0000-0000-0000F7110000}"/>
    <cellStyle name="Encabezado 4 4 8" xfId="3129" xr:uid="{00000000-0005-0000-0000-0000F8110000}"/>
    <cellStyle name="Encabezado 4 4 9" xfId="3130" xr:uid="{00000000-0005-0000-0000-0000F9110000}"/>
    <cellStyle name="Encabezado 4 5" xfId="3131" xr:uid="{00000000-0005-0000-0000-0000FA110000}"/>
    <cellStyle name="Encabezado 4 5 2" xfId="3132" xr:uid="{00000000-0005-0000-0000-0000FB110000}"/>
    <cellStyle name="Encabezado 4 5 3" xfId="3133" xr:uid="{00000000-0005-0000-0000-0000FC110000}"/>
    <cellStyle name="Encabezado 4 5 4" xfId="3134" xr:uid="{00000000-0005-0000-0000-0000FD110000}"/>
    <cellStyle name="Encabezado 4 5 5" xfId="3135" xr:uid="{00000000-0005-0000-0000-0000FE110000}"/>
    <cellStyle name="Encabezado 4 5 6" xfId="3136" xr:uid="{00000000-0005-0000-0000-0000FF110000}"/>
    <cellStyle name="Encabezado 4 5 7" xfId="3137" xr:uid="{00000000-0005-0000-0000-000000120000}"/>
    <cellStyle name="Encabezado 4 5 8" xfId="3138" xr:uid="{00000000-0005-0000-0000-000001120000}"/>
    <cellStyle name="Encabezado 4 5 9" xfId="3139" xr:uid="{00000000-0005-0000-0000-000002120000}"/>
    <cellStyle name="Encabezado 4 6" xfId="3140" xr:uid="{00000000-0005-0000-0000-000003120000}"/>
    <cellStyle name="Encabezado 4 6 2" xfId="3141" xr:uid="{00000000-0005-0000-0000-000004120000}"/>
    <cellStyle name="Encabezado 4 6 3" xfId="3142" xr:uid="{00000000-0005-0000-0000-000005120000}"/>
    <cellStyle name="Encabezado 4 6 4" xfId="3143" xr:uid="{00000000-0005-0000-0000-000006120000}"/>
    <cellStyle name="Encabezado 4 6 5" xfId="3144" xr:uid="{00000000-0005-0000-0000-000007120000}"/>
    <cellStyle name="Encabezado 4 6 6" xfId="3145" xr:uid="{00000000-0005-0000-0000-000008120000}"/>
    <cellStyle name="Encabezado 4 6 7" xfId="3146" xr:uid="{00000000-0005-0000-0000-000009120000}"/>
    <cellStyle name="Encabezado 4 6 8" xfId="3147" xr:uid="{00000000-0005-0000-0000-00000A120000}"/>
    <cellStyle name="Encabezado 4 6 9" xfId="3148" xr:uid="{00000000-0005-0000-0000-00000B120000}"/>
    <cellStyle name="Encabezado 4 7" xfId="3149" xr:uid="{00000000-0005-0000-0000-00000C120000}"/>
    <cellStyle name="Encabezado 4 7 2" xfId="3150" xr:uid="{00000000-0005-0000-0000-00000D120000}"/>
    <cellStyle name="Encabezado 4 7 3" xfId="3151" xr:uid="{00000000-0005-0000-0000-00000E120000}"/>
    <cellStyle name="Encabezado 4 7 4" xfId="3152" xr:uid="{00000000-0005-0000-0000-00000F120000}"/>
    <cellStyle name="Encabezado 4 7 5" xfId="3153" xr:uid="{00000000-0005-0000-0000-000010120000}"/>
    <cellStyle name="Encabezado 4 7 6" xfId="3154" xr:uid="{00000000-0005-0000-0000-000011120000}"/>
    <cellStyle name="Encabezado 4 7 7" xfId="3155" xr:uid="{00000000-0005-0000-0000-000012120000}"/>
    <cellStyle name="Encabezado 4 7 8" xfId="3156" xr:uid="{00000000-0005-0000-0000-000013120000}"/>
    <cellStyle name="Encabezado 4 7 9" xfId="3157" xr:uid="{00000000-0005-0000-0000-000014120000}"/>
    <cellStyle name="Encabezado 4 8" xfId="3158" xr:uid="{00000000-0005-0000-0000-000015120000}"/>
    <cellStyle name="Encabezado 4 9" xfId="3159" xr:uid="{00000000-0005-0000-0000-000016120000}"/>
    <cellStyle name="Encabezado 4_A.68" xfId="3160" xr:uid="{00000000-0005-0000-0000-000017120000}"/>
    <cellStyle name="Énfasis 1" xfId="242" xr:uid="{00000000-0005-0000-0000-000018120000}"/>
    <cellStyle name="Énfasis 2" xfId="243" xr:uid="{00000000-0005-0000-0000-000019120000}"/>
    <cellStyle name="Énfasis 3" xfId="244" xr:uid="{00000000-0005-0000-0000-00001A120000}"/>
    <cellStyle name="Énfasis1" xfId="245" xr:uid="{00000000-0005-0000-0000-00001B120000}"/>
    <cellStyle name="Énfasis1 - 20%" xfId="246" xr:uid="{00000000-0005-0000-0000-00001C120000}"/>
    <cellStyle name="Énfasis1 - 20% 10" xfId="6968" xr:uid="{00000000-0005-0000-0000-00001D120000}"/>
    <cellStyle name="Énfasis1 - 20% 10 2" xfId="9623" xr:uid="{00000000-0005-0000-0000-00001E120000}"/>
    <cellStyle name="Énfasis1 - 20% 10 2 2" xfId="15193" xr:uid="{00000000-0005-0000-0000-00001F120000}"/>
    <cellStyle name="Énfasis1 - 20% 10 2 2 2" xfId="26291" xr:uid="{00000000-0005-0000-0000-000020120000}"/>
    <cellStyle name="Énfasis1 - 20% 10 2 3" xfId="20765" xr:uid="{00000000-0005-0000-0000-000021120000}"/>
    <cellStyle name="Énfasis1 - 20% 10 3" xfId="12660" xr:uid="{00000000-0005-0000-0000-000022120000}"/>
    <cellStyle name="Énfasis1 - 20% 10 3 2" xfId="23759" xr:uid="{00000000-0005-0000-0000-000023120000}"/>
    <cellStyle name="Énfasis1 - 20% 10 4" xfId="18234" xr:uid="{00000000-0005-0000-0000-000024120000}"/>
    <cellStyle name="Énfasis1 - 20% 11" xfId="7453" xr:uid="{00000000-0005-0000-0000-000025120000}"/>
    <cellStyle name="Énfasis1 - 20% 11 2" xfId="13124" xr:uid="{00000000-0005-0000-0000-000026120000}"/>
    <cellStyle name="Énfasis1 - 20% 11 2 2" xfId="24223" xr:uid="{00000000-0005-0000-0000-000027120000}"/>
    <cellStyle name="Énfasis1 - 20% 11 3" xfId="18698" xr:uid="{00000000-0005-0000-0000-000028120000}"/>
    <cellStyle name="Énfasis1 - 20% 12" xfId="10040" xr:uid="{00000000-0005-0000-0000-000029120000}"/>
    <cellStyle name="Énfasis1 - 20% 12 2" xfId="15600" xr:uid="{00000000-0005-0000-0000-00002A120000}"/>
    <cellStyle name="Énfasis1 - 20% 12 2 2" xfId="26698" xr:uid="{00000000-0005-0000-0000-00002B120000}"/>
    <cellStyle name="Énfasis1 - 20% 12 3" xfId="21172" xr:uid="{00000000-0005-0000-0000-00002C120000}"/>
    <cellStyle name="Énfasis1 - 20% 13" xfId="10587" xr:uid="{00000000-0005-0000-0000-00002D120000}"/>
    <cellStyle name="Énfasis1 - 20% 13 2" xfId="21705" xr:uid="{00000000-0005-0000-0000-00002E120000}"/>
    <cellStyle name="Énfasis1 - 20% 14" xfId="16186" xr:uid="{00000000-0005-0000-0000-00002F120000}"/>
    <cellStyle name="Énfasis1 - 20% 15" xfId="27250" xr:uid="{00000000-0005-0000-0000-000030120000}"/>
    <cellStyle name="Énfasis1 - 20% 2" xfId="763" xr:uid="{00000000-0005-0000-0000-000031120000}"/>
    <cellStyle name="Énfasis1 - 20% 2 10" xfId="10105" xr:uid="{00000000-0005-0000-0000-000032120000}"/>
    <cellStyle name="Énfasis1 - 20% 2 10 2" xfId="15656" xr:uid="{00000000-0005-0000-0000-000033120000}"/>
    <cellStyle name="Énfasis1 - 20% 2 10 2 2" xfId="26754" xr:uid="{00000000-0005-0000-0000-000034120000}"/>
    <cellStyle name="Énfasis1 - 20% 2 10 3" xfId="21228" xr:uid="{00000000-0005-0000-0000-000035120000}"/>
    <cellStyle name="Énfasis1 - 20% 2 11" xfId="10634" xr:uid="{00000000-0005-0000-0000-000036120000}"/>
    <cellStyle name="Énfasis1 - 20% 2 11 2" xfId="21750" xr:uid="{00000000-0005-0000-0000-000037120000}"/>
    <cellStyle name="Énfasis1 - 20% 2 12" xfId="16230" xr:uid="{00000000-0005-0000-0000-000038120000}"/>
    <cellStyle name="Énfasis1 - 20% 2 13" xfId="27295" xr:uid="{00000000-0005-0000-0000-000039120000}"/>
    <cellStyle name="Énfasis1 - 20% 2 2" xfId="947" xr:uid="{00000000-0005-0000-0000-00003A120000}"/>
    <cellStyle name="Énfasis1 - 20% 2 2 2" xfId="5203" xr:uid="{00000000-0005-0000-0000-00003B120000}"/>
    <cellStyle name="Énfasis1 - 20% 2 2 2 2" xfId="6793" xr:uid="{00000000-0005-0000-0000-00003C120000}"/>
    <cellStyle name="Énfasis1 - 20% 2 2 2 2 2" xfId="9456" xr:uid="{00000000-0005-0000-0000-00003D120000}"/>
    <cellStyle name="Énfasis1 - 20% 2 2 2 2 2 2" xfId="15026" xr:uid="{00000000-0005-0000-0000-00003E120000}"/>
    <cellStyle name="Énfasis1 - 20% 2 2 2 2 2 2 2" xfId="26124" xr:uid="{00000000-0005-0000-0000-00003F120000}"/>
    <cellStyle name="Énfasis1 - 20% 2 2 2 2 2 3" xfId="20598" xr:uid="{00000000-0005-0000-0000-000040120000}"/>
    <cellStyle name="Énfasis1 - 20% 2 2 2 2 3" xfId="12493" xr:uid="{00000000-0005-0000-0000-000041120000}"/>
    <cellStyle name="Énfasis1 - 20% 2 2 2 2 3 2" xfId="23592" xr:uid="{00000000-0005-0000-0000-000042120000}"/>
    <cellStyle name="Énfasis1 - 20% 2 2 2 2 4" xfId="18067" xr:uid="{00000000-0005-0000-0000-000043120000}"/>
    <cellStyle name="Énfasis1 - 20% 2 2 2 3" xfId="8436" xr:uid="{00000000-0005-0000-0000-000044120000}"/>
    <cellStyle name="Énfasis1 - 20% 2 2 2 3 2" xfId="14006" xr:uid="{00000000-0005-0000-0000-000045120000}"/>
    <cellStyle name="Énfasis1 - 20% 2 2 2 3 2 2" xfId="25104" xr:uid="{00000000-0005-0000-0000-000046120000}"/>
    <cellStyle name="Énfasis1 - 20% 2 2 2 3 3" xfId="19578" xr:uid="{00000000-0005-0000-0000-000047120000}"/>
    <cellStyle name="Énfasis1 - 20% 2 2 2 4" xfId="11467" xr:uid="{00000000-0005-0000-0000-000048120000}"/>
    <cellStyle name="Énfasis1 - 20% 2 2 2 4 2" xfId="22570" xr:uid="{00000000-0005-0000-0000-000049120000}"/>
    <cellStyle name="Énfasis1 - 20% 2 2 2 5" xfId="17044" xr:uid="{00000000-0005-0000-0000-00004A120000}"/>
    <cellStyle name="Énfasis1 - 20% 2 2 3" xfId="6225" xr:uid="{00000000-0005-0000-0000-00004B120000}"/>
    <cellStyle name="Énfasis1 - 20% 2 2 3 2" xfId="8890" xr:uid="{00000000-0005-0000-0000-00004C120000}"/>
    <cellStyle name="Énfasis1 - 20% 2 2 3 2 2" xfId="14460" xr:uid="{00000000-0005-0000-0000-00004D120000}"/>
    <cellStyle name="Énfasis1 - 20% 2 2 3 2 2 2" xfId="25558" xr:uid="{00000000-0005-0000-0000-00004E120000}"/>
    <cellStyle name="Énfasis1 - 20% 2 2 3 2 3" xfId="20032" xr:uid="{00000000-0005-0000-0000-00004F120000}"/>
    <cellStyle name="Énfasis1 - 20% 2 2 3 3" xfId="11927" xr:uid="{00000000-0005-0000-0000-000050120000}"/>
    <cellStyle name="Énfasis1 - 20% 2 2 3 3 2" xfId="23026" xr:uid="{00000000-0005-0000-0000-000051120000}"/>
    <cellStyle name="Énfasis1 - 20% 2 2 3 4" xfId="17501" xr:uid="{00000000-0005-0000-0000-000052120000}"/>
    <cellStyle name="Énfasis1 - 20% 2 2 4" xfId="7264" xr:uid="{00000000-0005-0000-0000-000053120000}"/>
    <cellStyle name="Énfasis1 - 20% 2 2 4 2" xfId="9917" xr:uid="{00000000-0005-0000-0000-000054120000}"/>
    <cellStyle name="Énfasis1 - 20% 2 2 4 2 2" xfId="15487" xr:uid="{00000000-0005-0000-0000-000055120000}"/>
    <cellStyle name="Énfasis1 - 20% 2 2 4 2 2 2" xfId="26585" xr:uid="{00000000-0005-0000-0000-000056120000}"/>
    <cellStyle name="Énfasis1 - 20% 2 2 4 2 3" xfId="21059" xr:uid="{00000000-0005-0000-0000-000057120000}"/>
    <cellStyle name="Énfasis1 - 20% 2 2 4 3" xfId="12954" xr:uid="{00000000-0005-0000-0000-000058120000}"/>
    <cellStyle name="Énfasis1 - 20% 2 2 4 3 2" xfId="24053" xr:uid="{00000000-0005-0000-0000-000059120000}"/>
    <cellStyle name="Énfasis1 - 20% 2 2 4 4" xfId="18528" xr:uid="{00000000-0005-0000-0000-00005A120000}"/>
    <cellStyle name="Énfasis1 - 20% 2 2 5" xfId="7952" xr:uid="{00000000-0005-0000-0000-00005B120000}"/>
    <cellStyle name="Énfasis1 - 20% 2 2 5 2" xfId="13555" xr:uid="{00000000-0005-0000-0000-00005C120000}"/>
    <cellStyle name="Énfasis1 - 20% 2 2 5 2 2" xfId="24654" xr:uid="{00000000-0005-0000-0000-00005D120000}"/>
    <cellStyle name="Énfasis1 - 20% 2 2 5 3" xfId="19129" xr:uid="{00000000-0005-0000-0000-00005E120000}"/>
    <cellStyle name="Énfasis1 - 20% 2 2 6" xfId="10467" xr:uid="{00000000-0005-0000-0000-00005F120000}"/>
    <cellStyle name="Énfasis1 - 20% 2 2 6 2" xfId="16013" xr:uid="{00000000-0005-0000-0000-000060120000}"/>
    <cellStyle name="Énfasis1 - 20% 2 2 6 2 2" xfId="27111" xr:uid="{00000000-0005-0000-0000-000061120000}"/>
    <cellStyle name="Énfasis1 - 20% 2 2 6 3" xfId="21585" xr:uid="{00000000-0005-0000-0000-000062120000}"/>
    <cellStyle name="Énfasis1 - 20% 2 2 7" xfId="10743" xr:uid="{00000000-0005-0000-0000-000063120000}"/>
    <cellStyle name="Énfasis1 - 20% 2 2 7 2" xfId="21858" xr:uid="{00000000-0005-0000-0000-000064120000}"/>
    <cellStyle name="Énfasis1 - 20% 2 2 8" xfId="16338" xr:uid="{00000000-0005-0000-0000-000065120000}"/>
    <cellStyle name="Énfasis1 - 20% 2 2 9" xfId="27542" xr:uid="{00000000-0005-0000-0000-000066120000}"/>
    <cellStyle name="Énfasis1 - 20% 2 3" xfId="3161" xr:uid="{00000000-0005-0000-0000-000067120000}"/>
    <cellStyle name="Énfasis1 - 20% 2 3 2" xfId="6613" xr:uid="{00000000-0005-0000-0000-000068120000}"/>
    <cellStyle name="Énfasis1 - 20% 2 3 2 2" xfId="9276" xr:uid="{00000000-0005-0000-0000-000069120000}"/>
    <cellStyle name="Énfasis1 - 20% 2 3 2 2 2" xfId="14846" xr:uid="{00000000-0005-0000-0000-00006A120000}"/>
    <cellStyle name="Énfasis1 - 20% 2 3 2 2 2 2" xfId="25944" xr:uid="{00000000-0005-0000-0000-00006B120000}"/>
    <cellStyle name="Énfasis1 - 20% 2 3 2 2 3" xfId="20418" xr:uid="{00000000-0005-0000-0000-00006C120000}"/>
    <cellStyle name="Énfasis1 - 20% 2 3 2 3" xfId="12313" xr:uid="{00000000-0005-0000-0000-00006D120000}"/>
    <cellStyle name="Énfasis1 - 20% 2 3 2 3 2" xfId="23412" xr:uid="{00000000-0005-0000-0000-00006E120000}"/>
    <cellStyle name="Énfasis1 - 20% 2 3 2 4" xfId="17887" xr:uid="{00000000-0005-0000-0000-00006F120000}"/>
    <cellStyle name="Énfasis1 - 20% 2 3 3" xfId="7084" xr:uid="{00000000-0005-0000-0000-000070120000}"/>
    <cellStyle name="Énfasis1 - 20% 2 3 3 2" xfId="9737" xr:uid="{00000000-0005-0000-0000-000071120000}"/>
    <cellStyle name="Énfasis1 - 20% 2 3 3 2 2" xfId="15307" xr:uid="{00000000-0005-0000-0000-000072120000}"/>
    <cellStyle name="Énfasis1 - 20% 2 3 3 2 2 2" xfId="26405" xr:uid="{00000000-0005-0000-0000-000073120000}"/>
    <cellStyle name="Énfasis1 - 20% 2 3 3 2 3" xfId="20879" xr:uid="{00000000-0005-0000-0000-000074120000}"/>
    <cellStyle name="Énfasis1 - 20% 2 3 3 3" xfId="12774" xr:uid="{00000000-0005-0000-0000-000075120000}"/>
    <cellStyle name="Énfasis1 - 20% 2 3 3 3 2" xfId="23873" xr:uid="{00000000-0005-0000-0000-000076120000}"/>
    <cellStyle name="Énfasis1 - 20% 2 3 3 4" xfId="18348" xr:uid="{00000000-0005-0000-0000-000077120000}"/>
    <cellStyle name="Énfasis1 - 20% 2 3 4" xfId="7780" xr:uid="{00000000-0005-0000-0000-000078120000}"/>
    <cellStyle name="Énfasis1 - 20% 2 3 4 2" xfId="13384" xr:uid="{00000000-0005-0000-0000-000079120000}"/>
    <cellStyle name="Énfasis1 - 20% 2 3 4 2 2" xfId="24483" xr:uid="{00000000-0005-0000-0000-00007A120000}"/>
    <cellStyle name="Énfasis1 - 20% 2 3 4 3" xfId="18958" xr:uid="{00000000-0005-0000-0000-00007B120000}"/>
    <cellStyle name="Énfasis1 - 20% 2 3 5" xfId="10287" xr:uid="{00000000-0005-0000-0000-00007C120000}"/>
    <cellStyle name="Énfasis1 - 20% 2 3 5 2" xfId="15833" xr:uid="{00000000-0005-0000-0000-00007D120000}"/>
    <cellStyle name="Énfasis1 - 20% 2 3 5 2 2" xfId="26931" xr:uid="{00000000-0005-0000-0000-00007E120000}"/>
    <cellStyle name="Énfasis1 - 20% 2 3 5 3" xfId="21405" xr:uid="{00000000-0005-0000-0000-00007F120000}"/>
    <cellStyle name="Énfasis1 - 20% 2 3 6" xfId="10910" xr:uid="{00000000-0005-0000-0000-000080120000}"/>
    <cellStyle name="Énfasis1 - 20% 2 3 6 2" xfId="22021" xr:uid="{00000000-0005-0000-0000-000081120000}"/>
    <cellStyle name="Énfasis1 - 20% 2 3 7" xfId="16496" xr:uid="{00000000-0005-0000-0000-000082120000}"/>
    <cellStyle name="Énfasis1 - 20% 2 3 8" xfId="27362" xr:uid="{00000000-0005-0000-0000-000083120000}"/>
    <cellStyle name="Énfasis1 - 20% 2 4" xfId="3162" xr:uid="{00000000-0005-0000-0000-000084120000}"/>
    <cellStyle name="Énfasis1 - 20% 2 4 2" xfId="6546" xr:uid="{00000000-0005-0000-0000-000085120000}"/>
    <cellStyle name="Énfasis1 - 20% 2 4 2 2" xfId="9209" xr:uid="{00000000-0005-0000-0000-000086120000}"/>
    <cellStyle name="Énfasis1 - 20% 2 4 2 2 2" xfId="14779" xr:uid="{00000000-0005-0000-0000-000087120000}"/>
    <cellStyle name="Énfasis1 - 20% 2 4 2 2 2 2" xfId="25877" xr:uid="{00000000-0005-0000-0000-000088120000}"/>
    <cellStyle name="Énfasis1 - 20% 2 4 2 2 3" xfId="20351" xr:uid="{00000000-0005-0000-0000-000089120000}"/>
    <cellStyle name="Énfasis1 - 20% 2 4 2 3" xfId="12246" xr:uid="{00000000-0005-0000-0000-00008A120000}"/>
    <cellStyle name="Énfasis1 - 20% 2 4 2 3 2" xfId="23345" xr:uid="{00000000-0005-0000-0000-00008B120000}"/>
    <cellStyle name="Énfasis1 - 20% 2 4 2 4" xfId="17820" xr:uid="{00000000-0005-0000-0000-00008C120000}"/>
    <cellStyle name="Énfasis1 - 20% 2 4 3" xfId="7721" xr:uid="{00000000-0005-0000-0000-00008D120000}"/>
    <cellStyle name="Énfasis1 - 20% 2 4 3 2" xfId="13326" xr:uid="{00000000-0005-0000-0000-00008E120000}"/>
    <cellStyle name="Énfasis1 - 20% 2 4 3 2 2" xfId="24425" xr:uid="{00000000-0005-0000-0000-00008F120000}"/>
    <cellStyle name="Énfasis1 - 20% 2 4 3 3" xfId="18900" xr:uid="{00000000-0005-0000-0000-000090120000}"/>
    <cellStyle name="Énfasis1 - 20% 2 4 4" xfId="10220" xr:uid="{00000000-0005-0000-0000-000091120000}"/>
    <cellStyle name="Énfasis1 - 20% 2 4 4 2" xfId="15766" xr:uid="{00000000-0005-0000-0000-000092120000}"/>
    <cellStyle name="Énfasis1 - 20% 2 4 4 2 2" xfId="26864" xr:uid="{00000000-0005-0000-0000-000093120000}"/>
    <cellStyle name="Énfasis1 - 20% 2 4 4 3" xfId="21338" xr:uid="{00000000-0005-0000-0000-000094120000}"/>
    <cellStyle name="Énfasis1 - 20% 2 4 5" xfId="10911" xr:uid="{00000000-0005-0000-0000-000095120000}"/>
    <cellStyle name="Énfasis1 - 20% 2 4 5 2" xfId="22022" xr:uid="{00000000-0005-0000-0000-000096120000}"/>
    <cellStyle name="Énfasis1 - 20% 2 4 6" xfId="16497" xr:uid="{00000000-0005-0000-0000-000097120000}"/>
    <cellStyle name="Énfasis1 - 20% 2 5" xfId="3163" xr:uid="{00000000-0005-0000-0000-000098120000}"/>
    <cellStyle name="Énfasis1 - 20% 2 5 2" xfId="6448" xr:uid="{00000000-0005-0000-0000-000099120000}"/>
    <cellStyle name="Énfasis1 - 20% 2 5 2 2" xfId="9111" xr:uid="{00000000-0005-0000-0000-00009A120000}"/>
    <cellStyle name="Énfasis1 - 20% 2 5 2 2 2" xfId="14681" xr:uid="{00000000-0005-0000-0000-00009B120000}"/>
    <cellStyle name="Énfasis1 - 20% 2 5 2 2 2 2" xfId="25779" xr:uid="{00000000-0005-0000-0000-00009C120000}"/>
    <cellStyle name="Énfasis1 - 20% 2 5 2 2 3" xfId="20253" xr:uid="{00000000-0005-0000-0000-00009D120000}"/>
    <cellStyle name="Énfasis1 - 20% 2 5 2 3" xfId="12148" xr:uid="{00000000-0005-0000-0000-00009E120000}"/>
    <cellStyle name="Énfasis1 - 20% 2 5 2 3 2" xfId="23247" xr:uid="{00000000-0005-0000-0000-00009F120000}"/>
    <cellStyle name="Énfasis1 - 20% 2 5 2 4" xfId="17722" xr:uid="{00000000-0005-0000-0000-0000A0120000}"/>
    <cellStyle name="Énfasis1 - 20% 2 5 3" xfId="8106" xr:uid="{00000000-0005-0000-0000-0000A1120000}"/>
    <cellStyle name="Énfasis1 - 20% 2 5 3 2" xfId="13677" xr:uid="{00000000-0005-0000-0000-0000A2120000}"/>
    <cellStyle name="Énfasis1 - 20% 2 5 3 2 2" xfId="24775" xr:uid="{00000000-0005-0000-0000-0000A3120000}"/>
    <cellStyle name="Énfasis1 - 20% 2 5 3 3" xfId="19249" xr:uid="{00000000-0005-0000-0000-0000A4120000}"/>
    <cellStyle name="Énfasis1 - 20% 2 5 4" xfId="10912" xr:uid="{00000000-0005-0000-0000-0000A5120000}"/>
    <cellStyle name="Énfasis1 - 20% 2 5 4 2" xfId="22023" xr:uid="{00000000-0005-0000-0000-0000A6120000}"/>
    <cellStyle name="Énfasis1 - 20% 2 5 5" xfId="16498" xr:uid="{00000000-0005-0000-0000-0000A7120000}"/>
    <cellStyle name="Énfasis1 - 20% 2 6" xfId="5366" xr:uid="{00000000-0005-0000-0000-0000A8120000}"/>
    <cellStyle name="Énfasis1 - 20% 2 6 2" xfId="8524" xr:uid="{00000000-0005-0000-0000-0000A9120000}"/>
    <cellStyle name="Énfasis1 - 20% 2 6 2 2" xfId="14094" xr:uid="{00000000-0005-0000-0000-0000AA120000}"/>
    <cellStyle name="Énfasis1 - 20% 2 6 2 2 2" xfId="25192" xr:uid="{00000000-0005-0000-0000-0000AB120000}"/>
    <cellStyle name="Énfasis1 - 20% 2 6 2 3" xfId="19666" xr:uid="{00000000-0005-0000-0000-0000AC120000}"/>
    <cellStyle name="Énfasis1 - 20% 2 6 3" xfId="11555" xr:uid="{00000000-0005-0000-0000-0000AD120000}"/>
    <cellStyle name="Énfasis1 - 20% 2 6 3 2" xfId="22658" xr:uid="{00000000-0005-0000-0000-0000AE120000}"/>
    <cellStyle name="Énfasis1 - 20% 2 6 4" xfId="17132" xr:uid="{00000000-0005-0000-0000-0000AF120000}"/>
    <cellStyle name="Énfasis1 - 20% 2 7" xfId="6105" xr:uid="{00000000-0005-0000-0000-0000B0120000}"/>
    <cellStyle name="Énfasis1 - 20% 2 7 2" xfId="8770" xr:uid="{00000000-0005-0000-0000-0000B1120000}"/>
    <cellStyle name="Énfasis1 - 20% 2 7 2 2" xfId="14340" xr:uid="{00000000-0005-0000-0000-0000B2120000}"/>
    <cellStyle name="Énfasis1 - 20% 2 7 2 2 2" xfId="25438" xr:uid="{00000000-0005-0000-0000-0000B3120000}"/>
    <cellStyle name="Énfasis1 - 20% 2 7 2 3" xfId="19912" xr:uid="{00000000-0005-0000-0000-0000B4120000}"/>
    <cellStyle name="Énfasis1 - 20% 2 7 3" xfId="11807" xr:uid="{00000000-0005-0000-0000-0000B5120000}"/>
    <cellStyle name="Énfasis1 - 20% 2 7 3 2" xfId="22906" xr:uid="{00000000-0005-0000-0000-0000B6120000}"/>
    <cellStyle name="Énfasis1 - 20% 2 7 4" xfId="17381" xr:uid="{00000000-0005-0000-0000-0000B7120000}"/>
    <cellStyle name="Énfasis1 - 20% 2 8" xfId="7016" xr:uid="{00000000-0005-0000-0000-0000B8120000}"/>
    <cellStyle name="Énfasis1 - 20% 2 8 2" xfId="9670" xr:uid="{00000000-0005-0000-0000-0000B9120000}"/>
    <cellStyle name="Énfasis1 - 20% 2 8 2 2" xfId="15240" xr:uid="{00000000-0005-0000-0000-0000BA120000}"/>
    <cellStyle name="Énfasis1 - 20% 2 8 2 2 2" xfId="26338" xr:uid="{00000000-0005-0000-0000-0000BB120000}"/>
    <cellStyle name="Énfasis1 - 20% 2 8 2 3" xfId="20812" xr:uid="{00000000-0005-0000-0000-0000BC120000}"/>
    <cellStyle name="Énfasis1 - 20% 2 8 3" xfId="12707" xr:uid="{00000000-0005-0000-0000-0000BD120000}"/>
    <cellStyle name="Énfasis1 - 20% 2 8 3 2" xfId="23806" xr:uid="{00000000-0005-0000-0000-0000BE120000}"/>
    <cellStyle name="Énfasis1 - 20% 2 8 4" xfId="18281" xr:uid="{00000000-0005-0000-0000-0000BF120000}"/>
    <cellStyle name="Énfasis1 - 20% 2 9" xfId="7454" xr:uid="{00000000-0005-0000-0000-0000C0120000}"/>
    <cellStyle name="Énfasis1 - 20% 2 9 2" xfId="13125" xr:uid="{00000000-0005-0000-0000-0000C1120000}"/>
    <cellStyle name="Énfasis1 - 20% 2 9 2 2" xfId="24224" xr:uid="{00000000-0005-0000-0000-0000C2120000}"/>
    <cellStyle name="Énfasis1 - 20% 2 9 3" xfId="18699" xr:uid="{00000000-0005-0000-0000-0000C3120000}"/>
    <cellStyle name="Énfasis1 - 20% 3" xfId="993" xr:uid="{00000000-0005-0000-0000-0000C4120000}"/>
    <cellStyle name="Énfasis1 - 20% 3 10" xfId="27588" xr:uid="{00000000-0005-0000-0000-0000C5120000}"/>
    <cellStyle name="Énfasis1 - 20% 3 2" xfId="3164" xr:uid="{00000000-0005-0000-0000-0000C6120000}"/>
    <cellStyle name="Énfasis1 - 20% 3 2 2" xfId="6839" xr:uid="{00000000-0005-0000-0000-0000C7120000}"/>
    <cellStyle name="Énfasis1 - 20% 3 2 2 2" xfId="9502" xr:uid="{00000000-0005-0000-0000-0000C8120000}"/>
    <cellStyle name="Énfasis1 - 20% 3 2 2 2 2" xfId="15072" xr:uid="{00000000-0005-0000-0000-0000C9120000}"/>
    <cellStyle name="Énfasis1 - 20% 3 2 2 2 2 2" xfId="26170" xr:uid="{00000000-0005-0000-0000-0000CA120000}"/>
    <cellStyle name="Énfasis1 - 20% 3 2 2 2 3" xfId="20644" xr:uid="{00000000-0005-0000-0000-0000CB120000}"/>
    <cellStyle name="Énfasis1 - 20% 3 2 2 3" xfId="12539" xr:uid="{00000000-0005-0000-0000-0000CC120000}"/>
    <cellStyle name="Énfasis1 - 20% 3 2 2 3 2" xfId="23638" xr:uid="{00000000-0005-0000-0000-0000CD120000}"/>
    <cellStyle name="Énfasis1 - 20% 3 2 2 4" xfId="18113" xr:uid="{00000000-0005-0000-0000-0000CE120000}"/>
    <cellStyle name="Énfasis1 - 20% 3 2 3" xfId="8107" xr:uid="{00000000-0005-0000-0000-0000CF120000}"/>
    <cellStyle name="Énfasis1 - 20% 3 2 3 2" xfId="13678" xr:uid="{00000000-0005-0000-0000-0000D0120000}"/>
    <cellStyle name="Énfasis1 - 20% 3 2 3 2 2" xfId="24776" xr:uid="{00000000-0005-0000-0000-0000D1120000}"/>
    <cellStyle name="Énfasis1 - 20% 3 2 3 3" xfId="19250" xr:uid="{00000000-0005-0000-0000-0000D2120000}"/>
    <cellStyle name="Énfasis1 - 20% 3 2 4" xfId="10913" xr:uid="{00000000-0005-0000-0000-0000D3120000}"/>
    <cellStyle name="Énfasis1 - 20% 3 2 4 2" xfId="22024" xr:uid="{00000000-0005-0000-0000-0000D4120000}"/>
    <cellStyle name="Énfasis1 - 20% 3 2 5" xfId="16499" xr:uid="{00000000-0005-0000-0000-0000D5120000}"/>
    <cellStyle name="Énfasis1 - 20% 3 3" xfId="5558" xr:uid="{00000000-0005-0000-0000-0000D6120000}"/>
    <cellStyle name="Énfasis1 - 20% 3 3 2" xfId="8600" xr:uid="{00000000-0005-0000-0000-0000D7120000}"/>
    <cellStyle name="Énfasis1 - 20% 3 3 2 2" xfId="14170" xr:uid="{00000000-0005-0000-0000-0000D8120000}"/>
    <cellStyle name="Énfasis1 - 20% 3 3 2 2 2" xfId="25268" xr:uid="{00000000-0005-0000-0000-0000D9120000}"/>
    <cellStyle name="Énfasis1 - 20% 3 3 2 3" xfId="19742" xr:uid="{00000000-0005-0000-0000-0000DA120000}"/>
    <cellStyle name="Énfasis1 - 20% 3 3 3" xfId="11631" xr:uid="{00000000-0005-0000-0000-0000DB120000}"/>
    <cellStyle name="Énfasis1 - 20% 3 3 3 2" xfId="22734" xr:uid="{00000000-0005-0000-0000-0000DC120000}"/>
    <cellStyle name="Énfasis1 - 20% 3 3 4" xfId="17208" xr:uid="{00000000-0005-0000-0000-0000DD120000}"/>
    <cellStyle name="Énfasis1 - 20% 3 4" xfId="6271" xr:uid="{00000000-0005-0000-0000-0000DE120000}"/>
    <cellStyle name="Énfasis1 - 20% 3 4 2" xfId="8936" xr:uid="{00000000-0005-0000-0000-0000DF120000}"/>
    <cellStyle name="Énfasis1 - 20% 3 4 2 2" xfId="14506" xr:uid="{00000000-0005-0000-0000-0000E0120000}"/>
    <cellStyle name="Énfasis1 - 20% 3 4 2 2 2" xfId="25604" xr:uid="{00000000-0005-0000-0000-0000E1120000}"/>
    <cellStyle name="Énfasis1 - 20% 3 4 2 3" xfId="20078" xr:uid="{00000000-0005-0000-0000-0000E2120000}"/>
    <cellStyle name="Énfasis1 - 20% 3 4 3" xfId="11973" xr:uid="{00000000-0005-0000-0000-0000E3120000}"/>
    <cellStyle name="Énfasis1 - 20% 3 4 3 2" xfId="23072" xr:uid="{00000000-0005-0000-0000-0000E4120000}"/>
    <cellStyle name="Énfasis1 - 20% 3 4 4" xfId="17547" xr:uid="{00000000-0005-0000-0000-0000E5120000}"/>
    <cellStyle name="Énfasis1 - 20% 3 5" xfId="7310" xr:uid="{00000000-0005-0000-0000-0000E6120000}"/>
    <cellStyle name="Énfasis1 - 20% 3 5 2" xfId="9963" xr:uid="{00000000-0005-0000-0000-0000E7120000}"/>
    <cellStyle name="Énfasis1 - 20% 3 5 2 2" xfId="15533" xr:uid="{00000000-0005-0000-0000-0000E8120000}"/>
    <cellStyle name="Énfasis1 - 20% 3 5 2 2 2" xfId="26631" xr:uid="{00000000-0005-0000-0000-0000E9120000}"/>
    <cellStyle name="Énfasis1 - 20% 3 5 2 3" xfId="21105" xr:uid="{00000000-0005-0000-0000-0000EA120000}"/>
    <cellStyle name="Énfasis1 - 20% 3 5 3" xfId="13000" xr:uid="{00000000-0005-0000-0000-0000EB120000}"/>
    <cellStyle name="Énfasis1 - 20% 3 5 3 2" xfId="24099" xr:uid="{00000000-0005-0000-0000-0000EC120000}"/>
    <cellStyle name="Énfasis1 - 20% 3 5 4" xfId="18574" xr:uid="{00000000-0005-0000-0000-0000ED120000}"/>
    <cellStyle name="Énfasis1 - 20% 3 6" xfId="7998" xr:uid="{00000000-0005-0000-0000-0000EE120000}"/>
    <cellStyle name="Énfasis1 - 20% 3 6 2" xfId="13601" xr:uid="{00000000-0005-0000-0000-0000EF120000}"/>
    <cellStyle name="Énfasis1 - 20% 3 6 2 2" xfId="24700" xr:uid="{00000000-0005-0000-0000-0000F0120000}"/>
    <cellStyle name="Énfasis1 - 20% 3 6 3" xfId="19175" xr:uid="{00000000-0005-0000-0000-0000F1120000}"/>
    <cellStyle name="Énfasis1 - 20% 3 7" xfId="10513" xr:uid="{00000000-0005-0000-0000-0000F2120000}"/>
    <cellStyle name="Énfasis1 - 20% 3 7 2" xfId="16059" xr:uid="{00000000-0005-0000-0000-0000F3120000}"/>
    <cellStyle name="Énfasis1 - 20% 3 7 2 2" xfId="27157" xr:uid="{00000000-0005-0000-0000-0000F4120000}"/>
    <cellStyle name="Énfasis1 - 20% 3 7 3" xfId="21631" xr:uid="{00000000-0005-0000-0000-0000F5120000}"/>
    <cellStyle name="Énfasis1 - 20% 3 8" xfId="10789" xr:uid="{00000000-0005-0000-0000-0000F6120000}"/>
    <cellStyle name="Énfasis1 - 20% 3 8 2" xfId="21904" xr:uid="{00000000-0005-0000-0000-0000F7120000}"/>
    <cellStyle name="Énfasis1 - 20% 3 9" xfId="16384" xr:uid="{00000000-0005-0000-0000-0000F8120000}"/>
    <cellStyle name="Énfasis1 - 20% 4" xfId="868" xr:uid="{00000000-0005-0000-0000-0000F9120000}"/>
    <cellStyle name="Énfasis1 - 20% 4 2" xfId="5162" xr:uid="{00000000-0005-0000-0000-0000FA120000}"/>
    <cellStyle name="Énfasis1 - 20% 4 2 2" xfId="6734" xr:uid="{00000000-0005-0000-0000-0000FB120000}"/>
    <cellStyle name="Énfasis1 - 20% 4 2 2 2" xfId="9397" xr:uid="{00000000-0005-0000-0000-0000FC120000}"/>
    <cellStyle name="Énfasis1 - 20% 4 2 2 2 2" xfId="14967" xr:uid="{00000000-0005-0000-0000-0000FD120000}"/>
    <cellStyle name="Énfasis1 - 20% 4 2 2 2 2 2" xfId="26065" xr:uid="{00000000-0005-0000-0000-0000FE120000}"/>
    <cellStyle name="Énfasis1 - 20% 4 2 2 2 3" xfId="20539" xr:uid="{00000000-0005-0000-0000-0000FF120000}"/>
    <cellStyle name="Énfasis1 - 20% 4 2 2 3" xfId="12434" xr:uid="{00000000-0005-0000-0000-000000130000}"/>
    <cellStyle name="Énfasis1 - 20% 4 2 2 3 2" xfId="23533" xr:uid="{00000000-0005-0000-0000-000001130000}"/>
    <cellStyle name="Énfasis1 - 20% 4 2 2 4" xfId="18008" xr:uid="{00000000-0005-0000-0000-000002130000}"/>
    <cellStyle name="Énfasis1 - 20% 4 2 3" xfId="8397" xr:uid="{00000000-0005-0000-0000-000003130000}"/>
    <cellStyle name="Énfasis1 - 20% 4 2 3 2" xfId="13967" xr:uid="{00000000-0005-0000-0000-000004130000}"/>
    <cellStyle name="Énfasis1 - 20% 4 2 3 2 2" xfId="25065" xr:uid="{00000000-0005-0000-0000-000005130000}"/>
    <cellStyle name="Énfasis1 - 20% 4 2 3 3" xfId="19539" xr:uid="{00000000-0005-0000-0000-000006130000}"/>
    <cellStyle name="Énfasis1 - 20% 4 2 4" xfId="11428" xr:uid="{00000000-0005-0000-0000-000007130000}"/>
    <cellStyle name="Énfasis1 - 20% 4 2 4 2" xfId="22531" xr:uid="{00000000-0005-0000-0000-000008130000}"/>
    <cellStyle name="Énfasis1 - 20% 4 2 5" xfId="17005" xr:uid="{00000000-0005-0000-0000-000009130000}"/>
    <cellStyle name="Énfasis1 - 20% 4 3" xfId="6165" xr:uid="{00000000-0005-0000-0000-00000A130000}"/>
    <cellStyle name="Énfasis1 - 20% 4 3 2" xfId="8830" xr:uid="{00000000-0005-0000-0000-00000B130000}"/>
    <cellStyle name="Énfasis1 - 20% 4 3 2 2" xfId="14400" xr:uid="{00000000-0005-0000-0000-00000C130000}"/>
    <cellStyle name="Énfasis1 - 20% 4 3 2 2 2" xfId="25498" xr:uid="{00000000-0005-0000-0000-00000D130000}"/>
    <cellStyle name="Énfasis1 - 20% 4 3 2 3" xfId="19972" xr:uid="{00000000-0005-0000-0000-00000E130000}"/>
    <cellStyle name="Énfasis1 - 20% 4 3 3" xfId="11867" xr:uid="{00000000-0005-0000-0000-00000F130000}"/>
    <cellStyle name="Énfasis1 - 20% 4 3 3 2" xfId="22966" xr:uid="{00000000-0005-0000-0000-000010130000}"/>
    <cellStyle name="Énfasis1 - 20% 4 3 4" xfId="17441" xr:uid="{00000000-0005-0000-0000-000011130000}"/>
    <cellStyle name="Énfasis1 - 20% 4 4" xfId="7205" xr:uid="{00000000-0005-0000-0000-000012130000}"/>
    <cellStyle name="Énfasis1 - 20% 4 4 2" xfId="9858" xr:uid="{00000000-0005-0000-0000-000013130000}"/>
    <cellStyle name="Énfasis1 - 20% 4 4 2 2" xfId="15428" xr:uid="{00000000-0005-0000-0000-000014130000}"/>
    <cellStyle name="Énfasis1 - 20% 4 4 2 2 2" xfId="26526" xr:uid="{00000000-0005-0000-0000-000015130000}"/>
    <cellStyle name="Énfasis1 - 20% 4 4 2 3" xfId="21000" xr:uid="{00000000-0005-0000-0000-000016130000}"/>
    <cellStyle name="Énfasis1 - 20% 4 4 3" xfId="12895" xr:uid="{00000000-0005-0000-0000-000017130000}"/>
    <cellStyle name="Énfasis1 - 20% 4 4 3 2" xfId="23994" xr:uid="{00000000-0005-0000-0000-000018130000}"/>
    <cellStyle name="Énfasis1 - 20% 4 4 4" xfId="18469" xr:uid="{00000000-0005-0000-0000-000019130000}"/>
    <cellStyle name="Énfasis1 - 20% 4 5" xfId="7893" xr:uid="{00000000-0005-0000-0000-00001A130000}"/>
    <cellStyle name="Énfasis1 - 20% 4 5 2" xfId="13496" xr:uid="{00000000-0005-0000-0000-00001B130000}"/>
    <cellStyle name="Énfasis1 - 20% 4 5 2 2" xfId="24595" xr:uid="{00000000-0005-0000-0000-00001C130000}"/>
    <cellStyle name="Énfasis1 - 20% 4 5 3" xfId="19070" xr:uid="{00000000-0005-0000-0000-00001D130000}"/>
    <cellStyle name="Énfasis1 - 20% 4 6" xfId="10408" xr:uid="{00000000-0005-0000-0000-00001E130000}"/>
    <cellStyle name="Énfasis1 - 20% 4 6 2" xfId="15954" xr:uid="{00000000-0005-0000-0000-00001F130000}"/>
    <cellStyle name="Énfasis1 - 20% 4 6 2 2" xfId="27052" xr:uid="{00000000-0005-0000-0000-000020130000}"/>
    <cellStyle name="Énfasis1 - 20% 4 6 3" xfId="21526" xr:uid="{00000000-0005-0000-0000-000021130000}"/>
    <cellStyle name="Énfasis1 - 20% 4 7" xfId="10683" xr:uid="{00000000-0005-0000-0000-000022130000}"/>
    <cellStyle name="Énfasis1 - 20% 4 7 2" xfId="21798" xr:uid="{00000000-0005-0000-0000-000023130000}"/>
    <cellStyle name="Énfasis1 - 20% 4 8" xfId="16278" xr:uid="{00000000-0005-0000-0000-000024130000}"/>
    <cellStyle name="Énfasis1 - 20% 4 9" xfId="27483" xr:uid="{00000000-0005-0000-0000-000025130000}"/>
    <cellStyle name="Énfasis1 - 20% 5" xfId="3165" xr:uid="{00000000-0005-0000-0000-000026130000}"/>
    <cellStyle name="Énfasis1 - 20% 5 2" xfId="6612" xr:uid="{00000000-0005-0000-0000-000027130000}"/>
    <cellStyle name="Énfasis1 - 20% 5 2 2" xfId="9275" xr:uid="{00000000-0005-0000-0000-000028130000}"/>
    <cellStyle name="Énfasis1 - 20% 5 2 2 2" xfId="14845" xr:uid="{00000000-0005-0000-0000-000029130000}"/>
    <cellStyle name="Énfasis1 - 20% 5 2 2 2 2" xfId="25943" xr:uid="{00000000-0005-0000-0000-00002A130000}"/>
    <cellStyle name="Énfasis1 - 20% 5 2 2 3" xfId="20417" xr:uid="{00000000-0005-0000-0000-00002B130000}"/>
    <cellStyle name="Énfasis1 - 20% 5 2 3" xfId="12312" xr:uid="{00000000-0005-0000-0000-00002C130000}"/>
    <cellStyle name="Énfasis1 - 20% 5 2 3 2" xfId="23411" xr:uid="{00000000-0005-0000-0000-00002D130000}"/>
    <cellStyle name="Énfasis1 - 20% 5 2 4" xfId="17886" xr:uid="{00000000-0005-0000-0000-00002E130000}"/>
    <cellStyle name="Énfasis1 - 20% 5 3" xfId="7083" xr:uid="{00000000-0005-0000-0000-00002F130000}"/>
    <cellStyle name="Énfasis1 - 20% 5 3 2" xfId="9736" xr:uid="{00000000-0005-0000-0000-000030130000}"/>
    <cellStyle name="Énfasis1 - 20% 5 3 2 2" xfId="15306" xr:uid="{00000000-0005-0000-0000-000031130000}"/>
    <cellStyle name="Énfasis1 - 20% 5 3 2 2 2" xfId="26404" xr:uid="{00000000-0005-0000-0000-000032130000}"/>
    <cellStyle name="Énfasis1 - 20% 5 3 2 3" xfId="20878" xr:uid="{00000000-0005-0000-0000-000033130000}"/>
    <cellStyle name="Énfasis1 - 20% 5 3 3" xfId="12773" xr:uid="{00000000-0005-0000-0000-000034130000}"/>
    <cellStyle name="Énfasis1 - 20% 5 3 3 2" xfId="23872" xr:uid="{00000000-0005-0000-0000-000035130000}"/>
    <cellStyle name="Énfasis1 - 20% 5 3 4" xfId="18347" xr:uid="{00000000-0005-0000-0000-000036130000}"/>
    <cellStyle name="Énfasis1 - 20% 5 4" xfId="7779" xr:uid="{00000000-0005-0000-0000-000037130000}"/>
    <cellStyle name="Énfasis1 - 20% 5 4 2" xfId="13383" xr:uid="{00000000-0005-0000-0000-000038130000}"/>
    <cellStyle name="Énfasis1 - 20% 5 4 2 2" xfId="24482" xr:uid="{00000000-0005-0000-0000-000039130000}"/>
    <cellStyle name="Énfasis1 - 20% 5 4 3" xfId="18957" xr:uid="{00000000-0005-0000-0000-00003A130000}"/>
    <cellStyle name="Énfasis1 - 20% 5 5" xfId="10286" xr:uid="{00000000-0005-0000-0000-00003B130000}"/>
    <cellStyle name="Énfasis1 - 20% 5 5 2" xfId="15832" xr:uid="{00000000-0005-0000-0000-00003C130000}"/>
    <cellStyle name="Énfasis1 - 20% 5 5 2 2" xfId="26930" xr:uid="{00000000-0005-0000-0000-00003D130000}"/>
    <cellStyle name="Énfasis1 - 20% 5 5 3" xfId="21404" xr:uid="{00000000-0005-0000-0000-00003E130000}"/>
    <cellStyle name="Énfasis1 - 20% 5 6" xfId="10914" xr:uid="{00000000-0005-0000-0000-00003F130000}"/>
    <cellStyle name="Énfasis1 - 20% 5 6 2" xfId="22025" xr:uid="{00000000-0005-0000-0000-000040130000}"/>
    <cellStyle name="Énfasis1 - 20% 5 7" xfId="16500" xr:uid="{00000000-0005-0000-0000-000041130000}"/>
    <cellStyle name="Énfasis1 - 20% 5 8" xfId="27361" xr:uid="{00000000-0005-0000-0000-000042130000}"/>
    <cellStyle name="Énfasis1 - 20% 6" xfId="3166" xr:uid="{00000000-0005-0000-0000-000043130000}"/>
    <cellStyle name="Énfasis1 - 20% 6 2" xfId="6502" xr:uid="{00000000-0005-0000-0000-000044130000}"/>
    <cellStyle name="Énfasis1 - 20% 6 2 2" xfId="9165" xr:uid="{00000000-0005-0000-0000-000045130000}"/>
    <cellStyle name="Énfasis1 - 20% 6 2 2 2" xfId="14735" xr:uid="{00000000-0005-0000-0000-000046130000}"/>
    <cellStyle name="Énfasis1 - 20% 6 2 2 2 2" xfId="25833" xr:uid="{00000000-0005-0000-0000-000047130000}"/>
    <cellStyle name="Énfasis1 - 20% 6 2 2 3" xfId="20307" xr:uid="{00000000-0005-0000-0000-000048130000}"/>
    <cellStyle name="Énfasis1 - 20% 6 2 3" xfId="12202" xr:uid="{00000000-0005-0000-0000-000049130000}"/>
    <cellStyle name="Énfasis1 - 20% 6 2 3 2" xfId="23301" xr:uid="{00000000-0005-0000-0000-00004A130000}"/>
    <cellStyle name="Énfasis1 - 20% 6 2 4" xfId="17776" xr:uid="{00000000-0005-0000-0000-00004B130000}"/>
    <cellStyle name="Énfasis1 - 20% 6 3" xfId="7677" xr:uid="{00000000-0005-0000-0000-00004C130000}"/>
    <cellStyle name="Énfasis1 - 20% 6 3 2" xfId="13285" xr:uid="{00000000-0005-0000-0000-00004D130000}"/>
    <cellStyle name="Énfasis1 - 20% 6 3 2 2" xfId="24384" xr:uid="{00000000-0005-0000-0000-00004E130000}"/>
    <cellStyle name="Énfasis1 - 20% 6 3 3" xfId="18859" xr:uid="{00000000-0005-0000-0000-00004F130000}"/>
    <cellStyle name="Énfasis1 - 20% 6 4" xfId="10174" xr:uid="{00000000-0005-0000-0000-000050130000}"/>
    <cellStyle name="Énfasis1 - 20% 6 4 2" xfId="15722" xr:uid="{00000000-0005-0000-0000-000051130000}"/>
    <cellStyle name="Énfasis1 - 20% 6 4 2 2" xfId="26820" xr:uid="{00000000-0005-0000-0000-000052130000}"/>
    <cellStyle name="Énfasis1 - 20% 6 4 3" xfId="21294" xr:uid="{00000000-0005-0000-0000-000053130000}"/>
    <cellStyle name="Énfasis1 - 20% 6 5" xfId="10915" xr:uid="{00000000-0005-0000-0000-000054130000}"/>
    <cellStyle name="Énfasis1 - 20% 6 5 2" xfId="22026" xr:uid="{00000000-0005-0000-0000-000055130000}"/>
    <cellStyle name="Énfasis1 - 20% 6 6" xfId="16501" xr:uid="{00000000-0005-0000-0000-000056130000}"/>
    <cellStyle name="Énfasis1 - 20% 7" xfId="3167" xr:uid="{00000000-0005-0000-0000-000057130000}"/>
    <cellStyle name="Énfasis1 - 20% 7 2" xfId="6392" xr:uid="{00000000-0005-0000-0000-000058130000}"/>
    <cellStyle name="Énfasis1 - 20% 7 2 2" xfId="9055" xr:uid="{00000000-0005-0000-0000-000059130000}"/>
    <cellStyle name="Énfasis1 - 20% 7 2 2 2" xfId="14625" xr:uid="{00000000-0005-0000-0000-00005A130000}"/>
    <cellStyle name="Énfasis1 - 20% 7 2 2 2 2" xfId="25723" xr:uid="{00000000-0005-0000-0000-00005B130000}"/>
    <cellStyle name="Énfasis1 - 20% 7 2 2 3" xfId="20197" xr:uid="{00000000-0005-0000-0000-00005C130000}"/>
    <cellStyle name="Énfasis1 - 20% 7 2 3" xfId="12092" xr:uid="{00000000-0005-0000-0000-00005D130000}"/>
    <cellStyle name="Énfasis1 - 20% 7 2 3 2" xfId="23191" xr:uid="{00000000-0005-0000-0000-00005E130000}"/>
    <cellStyle name="Énfasis1 - 20% 7 2 4" xfId="17666" xr:uid="{00000000-0005-0000-0000-00005F130000}"/>
    <cellStyle name="Énfasis1 - 20% 7 3" xfId="8108" xr:uid="{00000000-0005-0000-0000-000060130000}"/>
    <cellStyle name="Énfasis1 - 20% 7 3 2" xfId="13679" xr:uid="{00000000-0005-0000-0000-000061130000}"/>
    <cellStyle name="Énfasis1 - 20% 7 3 2 2" xfId="24777" xr:uid="{00000000-0005-0000-0000-000062130000}"/>
    <cellStyle name="Énfasis1 - 20% 7 3 3" xfId="19251" xr:uid="{00000000-0005-0000-0000-000063130000}"/>
    <cellStyle name="Énfasis1 - 20% 7 4" xfId="10916" xr:uid="{00000000-0005-0000-0000-000064130000}"/>
    <cellStyle name="Énfasis1 - 20% 7 4 2" xfId="22027" xr:uid="{00000000-0005-0000-0000-000065130000}"/>
    <cellStyle name="Énfasis1 - 20% 7 5" xfId="16502" xr:uid="{00000000-0005-0000-0000-000066130000}"/>
    <cellStyle name="Énfasis1 - 20% 8" xfId="5505" xr:uid="{00000000-0005-0000-0000-000067130000}"/>
    <cellStyle name="Énfasis1 - 20% 8 2" xfId="8577" xr:uid="{00000000-0005-0000-0000-000068130000}"/>
    <cellStyle name="Énfasis1 - 20% 8 2 2" xfId="14147" xr:uid="{00000000-0005-0000-0000-000069130000}"/>
    <cellStyle name="Énfasis1 - 20% 8 2 2 2" xfId="25245" xr:uid="{00000000-0005-0000-0000-00006A130000}"/>
    <cellStyle name="Énfasis1 - 20% 8 2 3" xfId="19719" xr:uid="{00000000-0005-0000-0000-00006B130000}"/>
    <cellStyle name="Énfasis1 - 20% 8 3" xfId="11608" xr:uid="{00000000-0005-0000-0000-00006C130000}"/>
    <cellStyle name="Énfasis1 - 20% 8 3 2" xfId="22711" xr:uid="{00000000-0005-0000-0000-00006D130000}"/>
    <cellStyle name="Énfasis1 - 20% 8 4" xfId="17185" xr:uid="{00000000-0005-0000-0000-00006E130000}"/>
    <cellStyle name="Énfasis1 - 20% 9" xfId="6058" xr:uid="{00000000-0005-0000-0000-00006F130000}"/>
    <cellStyle name="Énfasis1 - 20% 9 2" xfId="8726" xr:uid="{00000000-0005-0000-0000-000070130000}"/>
    <cellStyle name="Énfasis1 - 20% 9 2 2" xfId="14296" xr:uid="{00000000-0005-0000-0000-000071130000}"/>
    <cellStyle name="Énfasis1 - 20% 9 2 2 2" xfId="25394" xr:uid="{00000000-0005-0000-0000-000072130000}"/>
    <cellStyle name="Énfasis1 - 20% 9 2 3" xfId="19868" xr:uid="{00000000-0005-0000-0000-000073130000}"/>
    <cellStyle name="Énfasis1 - 20% 9 3" xfId="11763" xr:uid="{00000000-0005-0000-0000-000074130000}"/>
    <cellStyle name="Énfasis1 - 20% 9 3 2" xfId="22862" xr:uid="{00000000-0005-0000-0000-000075130000}"/>
    <cellStyle name="Énfasis1 - 20% 9 4" xfId="17337" xr:uid="{00000000-0005-0000-0000-000076130000}"/>
    <cellStyle name="Énfasis1 - 40%" xfId="247" xr:uid="{00000000-0005-0000-0000-000077130000}"/>
    <cellStyle name="Énfasis1 - 40% 10" xfId="6969" xr:uid="{00000000-0005-0000-0000-000078130000}"/>
    <cellStyle name="Énfasis1 - 40% 10 2" xfId="9624" xr:uid="{00000000-0005-0000-0000-000079130000}"/>
    <cellStyle name="Énfasis1 - 40% 10 2 2" xfId="15194" xr:uid="{00000000-0005-0000-0000-00007A130000}"/>
    <cellStyle name="Énfasis1 - 40% 10 2 2 2" xfId="26292" xr:uid="{00000000-0005-0000-0000-00007B130000}"/>
    <cellStyle name="Énfasis1 - 40% 10 2 3" xfId="20766" xr:uid="{00000000-0005-0000-0000-00007C130000}"/>
    <cellStyle name="Énfasis1 - 40% 10 3" xfId="12661" xr:uid="{00000000-0005-0000-0000-00007D130000}"/>
    <cellStyle name="Énfasis1 - 40% 10 3 2" xfId="23760" xr:uid="{00000000-0005-0000-0000-00007E130000}"/>
    <cellStyle name="Énfasis1 - 40% 10 4" xfId="18235" xr:uid="{00000000-0005-0000-0000-00007F130000}"/>
    <cellStyle name="Énfasis1 - 40% 11" xfId="7455" xr:uid="{00000000-0005-0000-0000-000080130000}"/>
    <cellStyle name="Énfasis1 - 40% 11 2" xfId="13126" xr:uid="{00000000-0005-0000-0000-000081130000}"/>
    <cellStyle name="Énfasis1 - 40% 11 2 2" xfId="24225" xr:uid="{00000000-0005-0000-0000-000082130000}"/>
    <cellStyle name="Énfasis1 - 40% 11 3" xfId="18700" xr:uid="{00000000-0005-0000-0000-000083130000}"/>
    <cellStyle name="Énfasis1 - 40% 12" xfId="10041" xr:uid="{00000000-0005-0000-0000-000084130000}"/>
    <cellStyle name="Énfasis1 - 40% 12 2" xfId="15601" xr:uid="{00000000-0005-0000-0000-000085130000}"/>
    <cellStyle name="Énfasis1 - 40% 12 2 2" xfId="26699" xr:uid="{00000000-0005-0000-0000-000086130000}"/>
    <cellStyle name="Énfasis1 - 40% 12 3" xfId="21173" xr:uid="{00000000-0005-0000-0000-000087130000}"/>
    <cellStyle name="Énfasis1 - 40% 13" xfId="10588" xr:uid="{00000000-0005-0000-0000-000088130000}"/>
    <cellStyle name="Énfasis1 - 40% 13 2" xfId="21706" xr:uid="{00000000-0005-0000-0000-000089130000}"/>
    <cellStyle name="Énfasis1 - 40% 14" xfId="16187" xr:uid="{00000000-0005-0000-0000-00008A130000}"/>
    <cellStyle name="Énfasis1 - 40% 15" xfId="27251" xr:uid="{00000000-0005-0000-0000-00008B130000}"/>
    <cellStyle name="Énfasis1 - 40% 2" xfId="764" xr:uid="{00000000-0005-0000-0000-00008C130000}"/>
    <cellStyle name="Énfasis1 - 40% 2 10" xfId="10106" xr:uid="{00000000-0005-0000-0000-00008D130000}"/>
    <cellStyle name="Énfasis1 - 40% 2 10 2" xfId="15657" xr:uid="{00000000-0005-0000-0000-00008E130000}"/>
    <cellStyle name="Énfasis1 - 40% 2 10 2 2" xfId="26755" xr:uid="{00000000-0005-0000-0000-00008F130000}"/>
    <cellStyle name="Énfasis1 - 40% 2 10 3" xfId="21229" xr:uid="{00000000-0005-0000-0000-000090130000}"/>
    <cellStyle name="Énfasis1 - 40% 2 11" xfId="10635" xr:uid="{00000000-0005-0000-0000-000091130000}"/>
    <cellStyle name="Énfasis1 - 40% 2 11 2" xfId="21751" xr:uid="{00000000-0005-0000-0000-000092130000}"/>
    <cellStyle name="Énfasis1 - 40% 2 12" xfId="16231" xr:uid="{00000000-0005-0000-0000-000093130000}"/>
    <cellStyle name="Énfasis1 - 40% 2 13" xfId="27296" xr:uid="{00000000-0005-0000-0000-000094130000}"/>
    <cellStyle name="Énfasis1 - 40% 2 2" xfId="948" xr:uid="{00000000-0005-0000-0000-000095130000}"/>
    <cellStyle name="Énfasis1 - 40% 2 2 2" xfId="5204" xr:uid="{00000000-0005-0000-0000-000096130000}"/>
    <cellStyle name="Énfasis1 - 40% 2 2 2 2" xfId="6794" xr:uid="{00000000-0005-0000-0000-000097130000}"/>
    <cellStyle name="Énfasis1 - 40% 2 2 2 2 2" xfId="9457" xr:uid="{00000000-0005-0000-0000-000098130000}"/>
    <cellStyle name="Énfasis1 - 40% 2 2 2 2 2 2" xfId="15027" xr:uid="{00000000-0005-0000-0000-000099130000}"/>
    <cellStyle name="Énfasis1 - 40% 2 2 2 2 2 2 2" xfId="26125" xr:uid="{00000000-0005-0000-0000-00009A130000}"/>
    <cellStyle name="Énfasis1 - 40% 2 2 2 2 2 3" xfId="20599" xr:uid="{00000000-0005-0000-0000-00009B130000}"/>
    <cellStyle name="Énfasis1 - 40% 2 2 2 2 3" xfId="12494" xr:uid="{00000000-0005-0000-0000-00009C130000}"/>
    <cellStyle name="Énfasis1 - 40% 2 2 2 2 3 2" xfId="23593" xr:uid="{00000000-0005-0000-0000-00009D130000}"/>
    <cellStyle name="Énfasis1 - 40% 2 2 2 2 4" xfId="18068" xr:uid="{00000000-0005-0000-0000-00009E130000}"/>
    <cellStyle name="Énfasis1 - 40% 2 2 2 3" xfId="8437" xr:uid="{00000000-0005-0000-0000-00009F130000}"/>
    <cellStyle name="Énfasis1 - 40% 2 2 2 3 2" xfId="14007" xr:uid="{00000000-0005-0000-0000-0000A0130000}"/>
    <cellStyle name="Énfasis1 - 40% 2 2 2 3 2 2" xfId="25105" xr:uid="{00000000-0005-0000-0000-0000A1130000}"/>
    <cellStyle name="Énfasis1 - 40% 2 2 2 3 3" xfId="19579" xr:uid="{00000000-0005-0000-0000-0000A2130000}"/>
    <cellStyle name="Énfasis1 - 40% 2 2 2 4" xfId="11468" xr:uid="{00000000-0005-0000-0000-0000A3130000}"/>
    <cellStyle name="Énfasis1 - 40% 2 2 2 4 2" xfId="22571" xr:uid="{00000000-0005-0000-0000-0000A4130000}"/>
    <cellStyle name="Énfasis1 - 40% 2 2 2 5" xfId="17045" xr:uid="{00000000-0005-0000-0000-0000A5130000}"/>
    <cellStyle name="Énfasis1 - 40% 2 2 3" xfId="6226" xr:uid="{00000000-0005-0000-0000-0000A6130000}"/>
    <cellStyle name="Énfasis1 - 40% 2 2 3 2" xfId="8891" xr:uid="{00000000-0005-0000-0000-0000A7130000}"/>
    <cellStyle name="Énfasis1 - 40% 2 2 3 2 2" xfId="14461" xr:uid="{00000000-0005-0000-0000-0000A8130000}"/>
    <cellStyle name="Énfasis1 - 40% 2 2 3 2 2 2" xfId="25559" xr:uid="{00000000-0005-0000-0000-0000A9130000}"/>
    <cellStyle name="Énfasis1 - 40% 2 2 3 2 3" xfId="20033" xr:uid="{00000000-0005-0000-0000-0000AA130000}"/>
    <cellStyle name="Énfasis1 - 40% 2 2 3 3" xfId="11928" xr:uid="{00000000-0005-0000-0000-0000AB130000}"/>
    <cellStyle name="Énfasis1 - 40% 2 2 3 3 2" xfId="23027" xr:uid="{00000000-0005-0000-0000-0000AC130000}"/>
    <cellStyle name="Énfasis1 - 40% 2 2 3 4" xfId="17502" xr:uid="{00000000-0005-0000-0000-0000AD130000}"/>
    <cellStyle name="Énfasis1 - 40% 2 2 4" xfId="7265" xr:uid="{00000000-0005-0000-0000-0000AE130000}"/>
    <cellStyle name="Énfasis1 - 40% 2 2 4 2" xfId="9918" xr:uid="{00000000-0005-0000-0000-0000AF130000}"/>
    <cellStyle name="Énfasis1 - 40% 2 2 4 2 2" xfId="15488" xr:uid="{00000000-0005-0000-0000-0000B0130000}"/>
    <cellStyle name="Énfasis1 - 40% 2 2 4 2 2 2" xfId="26586" xr:uid="{00000000-0005-0000-0000-0000B1130000}"/>
    <cellStyle name="Énfasis1 - 40% 2 2 4 2 3" xfId="21060" xr:uid="{00000000-0005-0000-0000-0000B2130000}"/>
    <cellStyle name="Énfasis1 - 40% 2 2 4 3" xfId="12955" xr:uid="{00000000-0005-0000-0000-0000B3130000}"/>
    <cellStyle name="Énfasis1 - 40% 2 2 4 3 2" xfId="24054" xr:uid="{00000000-0005-0000-0000-0000B4130000}"/>
    <cellStyle name="Énfasis1 - 40% 2 2 4 4" xfId="18529" xr:uid="{00000000-0005-0000-0000-0000B5130000}"/>
    <cellStyle name="Énfasis1 - 40% 2 2 5" xfId="7953" xr:uid="{00000000-0005-0000-0000-0000B6130000}"/>
    <cellStyle name="Énfasis1 - 40% 2 2 5 2" xfId="13556" xr:uid="{00000000-0005-0000-0000-0000B7130000}"/>
    <cellStyle name="Énfasis1 - 40% 2 2 5 2 2" xfId="24655" xr:uid="{00000000-0005-0000-0000-0000B8130000}"/>
    <cellStyle name="Énfasis1 - 40% 2 2 5 3" xfId="19130" xr:uid="{00000000-0005-0000-0000-0000B9130000}"/>
    <cellStyle name="Énfasis1 - 40% 2 2 6" xfId="10468" xr:uid="{00000000-0005-0000-0000-0000BA130000}"/>
    <cellStyle name="Énfasis1 - 40% 2 2 6 2" xfId="16014" xr:uid="{00000000-0005-0000-0000-0000BB130000}"/>
    <cellStyle name="Énfasis1 - 40% 2 2 6 2 2" xfId="27112" xr:uid="{00000000-0005-0000-0000-0000BC130000}"/>
    <cellStyle name="Énfasis1 - 40% 2 2 6 3" xfId="21586" xr:uid="{00000000-0005-0000-0000-0000BD130000}"/>
    <cellStyle name="Énfasis1 - 40% 2 2 7" xfId="10744" xr:uid="{00000000-0005-0000-0000-0000BE130000}"/>
    <cellStyle name="Énfasis1 - 40% 2 2 7 2" xfId="21859" xr:uid="{00000000-0005-0000-0000-0000BF130000}"/>
    <cellStyle name="Énfasis1 - 40% 2 2 8" xfId="16339" xr:uid="{00000000-0005-0000-0000-0000C0130000}"/>
    <cellStyle name="Énfasis1 - 40% 2 2 9" xfId="27543" xr:uid="{00000000-0005-0000-0000-0000C1130000}"/>
    <cellStyle name="Énfasis1 - 40% 2 3" xfId="3168" xr:uid="{00000000-0005-0000-0000-0000C2130000}"/>
    <cellStyle name="Énfasis1 - 40% 2 3 2" xfId="6615" xr:uid="{00000000-0005-0000-0000-0000C3130000}"/>
    <cellStyle name="Énfasis1 - 40% 2 3 2 2" xfId="9278" xr:uid="{00000000-0005-0000-0000-0000C4130000}"/>
    <cellStyle name="Énfasis1 - 40% 2 3 2 2 2" xfId="14848" xr:uid="{00000000-0005-0000-0000-0000C5130000}"/>
    <cellStyle name="Énfasis1 - 40% 2 3 2 2 2 2" xfId="25946" xr:uid="{00000000-0005-0000-0000-0000C6130000}"/>
    <cellStyle name="Énfasis1 - 40% 2 3 2 2 3" xfId="20420" xr:uid="{00000000-0005-0000-0000-0000C7130000}"/>
    <cellStyle name="Énfasis1 - 40% 2 3 2 3" xfId="12315" xr:uid="{00000000-0005-0000-0000-0000C8130000}"/>
    <cellStyle name="Énfasis1 - 40% 2 3 2 3 2" xfId="23414" xr:uid="{00000000-0005-0000-0000-0000C9130000}"/>
    <cellStyle name="Énfasis1 - 40% 2 3 2 4" xfId="17889" xr:uid="{00000000-0005-0000-0000-0000CA130000}"/>
    <cellStyle name="Énfasis1 - 40% 2 3 3" xfId="7086" xr:uid="{00000000-0005-0000-0000-0000CB130000}"/>
    <cellStyle name="Énfasis1 - 40% 2 3 3 2" xfId="9739" xr:uid="{00000000-0005-0000-0000-0000CC130000}"/>
    <cellStyle name="Énfasis1 - 40% 2 3 3 2 2" xfId="15309" xr:uid="{00000000-0005-0000-0000-0000CD130000}"/>
    <cellStyle name="Énfasis1 - 40% 2 3 3 2 2 2" xfId="26407" xr:uid="{00000000-0005-0000-0000-0000CE130000}"/>
    <cellStyle name="Énfasis1 - 40% 2 3 3 2 3" xfId="20881" xr:uid="{00000000-0005-0000-0000-0000CF130000}"/>
    <cellStyle name="Énfasis1 - 40% 2 3 3 3" xfId="12776" xr:uid="{00000000-0005-0000-0000-0000D0130000}"/>
    <cellStyle name="Énfasis1 - 40% 2 3 3 3 2" xfId="23875" xr:uid="{00000000-0005-0000-0000-0000D1130000}"/>
    <cellStyle name="Énfasis1 - 40% 2 3 3 4" xfId="18350" xr:uid="{00000000-0005-0000-0000-0000D2130000}"/>
    <cellStyle name="Énfasis1 - 40% 2 3 4" xfId="7782" xr:uid="{00000000-0005-0000-0000-0000D3130000}"/>
    <cellStyle name="Énfasis1 - 40% 2 3 4 2" xfId="13386" xr:uid="{00000000-0005-0000-0000-0000D4130000}"/>
    <cellStyle name="Énfasis1 - 40% 2 3 4 2 2" xfId="24485" xr:uid="{00000000-0005-0000-0000-0000D5130000}"/>
    <cellStyle name="Énfasis1 - 40% 2 3 4 3" xfId="18960" xr:uid="{00000000-0005-0000-0000-0000D6130000}"/>
    <cellStyle name="Énfasis1 - 40% 2 3 5" xfId="10289" xr:uid="{00000000-0005-0000-0000-0000D7130000}"/>
    <cellStyle name="Énfasis1 - 40% 2 3 5 2" xfId="15835" xr:uid="{00000000-0005-0000-0000-0000D8130000}"/>
    <cellStyle name="Énfasis1 - 40% 2 3 5 2 2" xfId="26933" xr:uid="{00000000-0005-0000-0000-0000D9130000}"/>
    <cellStyle name="Énfasis1 - 40% 2 3 5 3" xfId="21407" xr:uid="{00000000-0005-0000-0000-0000DA130000}"/>
    <cellStyle name="Énfasis1 - 40% 2 3 6" xfId="10917" xr:uid="{00000000-0005-0000-0000-0000DB130000}"/>
    <cellStyle name="Énfasis1 - 40% 2 3 6 2" xfId="22028" xr:uid="{00000000-0005-0000-0000-0000DC130000}"/>
    <cellStyle name="Énfasis1 - 40% 2 3 7" xfId="16503" xr:uid="{00000000-0005-0000-0000-0000DD130000}"/>
    <cellStyle name="Énfasis1 - 40% 2 3 8" xfId="27364" xr:uid="{00000000-0005-0000-0000-0000DE130000}"/>
    <cellStyle name="Énfasis1 - 40% 2 4" xfId="3169" xr:uid="{00000000-0005-0000-0000-0000DF130000}"/>
    <cellStyle name="Énfasis1 - 40% 2 4 2" xfId="6547" xr:uid="{00000000-0005-0000-0000-0000E0130000}"/>
    <cellStyle name="Énfasis1 - 40% 2 4 2 2" xfId="9210" xr:uid="{00000000-0005-0000-0000-0000E1130000}"/>
    <cellStyle name="Énfasis1 - 40% 2 4 2 2 2" xfId="14780" xr:uid="{00000000-0005-0000-0000-0000E2130000}"/>
    <cellStyle name="Énfasis1 - 40% 2 4 2 2 2 2" xfId="25878" xr:uid="{00000000-0005-0000-0000-0000E3130000}"/>
    <cellStyle name="Énfasis1 - 40% 2 4 2 2 3" xfId="20352" xr:uid="{00000000-0005-0000-0000-0000E4130000}"/>
    <cellStyle name="Énfasis1 - 40% 2 4 2 3" xfId="12247" xr:uid="{00000000-0005-0000-0000-0000E5130000}"/>
    <cellStyle name="Énfasis1 - 40% 2 4 2 3 2" xfId="23346" xr:uid="{00000000-0005-0000-0000-0000E6130000}"/>
    <cellStyle name="Énfasis1 - 40% 2 4 2 4" xfId="17821" xr:uid="{00000000-0005-0000-0000-0000E7130000}"/>
    <cellStyle name="Énfasis1 - 40% 2 4 3" xfId="7722" xr:uid="{00000000-0005-0000-0000-0000E8130000}"/>
    <cellStyle name="Énfasis1 - 40% 2 4 3 2" xfId="13327" xr:uid="{00000000-0005-0000-0000-0000E9130000}"/>
    <cellStyle name="Énfasis1 - 40% 2 4 3 2 2" xfId="24426" xr:uid="{00000000-0005-0000-0000-0000EA130000}"/>
    <cellStyle name="Énfasis1 - 40% 2 4 3 3" xfId="18901" xr:uid="{00000000-0005-0000-0000-0000EB130000}"/>
    <cellStyle name="Énfasis1 - 40% 2 4 4" xfId="10221" xr:uid="{00000000-0005-0000-0000-0000EC130000}"/>
    <cellStyle name="Énfasis1 - 40% 2 4 4 2" xfId="15767" xr:uid="{00000000-0005-0000-0000-0000ED130000}"/>
    <cellStyle name="Énfasis1 - 40% 2 4 4 2 2" xfId="26865" xr:uid="{00000000-0005-0000-0000-0000EE130000}"/>
    <cellStyle name="Énfasis1 - 40% 2 4 4 3" xfId="21339" xr:uid="{00000000-0005-0000-0000-0000EF130000}"/>
    <cellStyle name="Énfasis1 - 40% 2 4 5" xfId="10918" xr:uid="{00000000-0005-0000-0000-0000F0130000}"/>
    <cellStyle name="Énfasis1 - 40% 2 4 5 2" xfId="22029" xr:uid="{00000000-0005-0000-0000-0000F1130000}"/>
    <cellStyle name="Énfasis1 - 40% 2 4 6" xfId="16504" xr:uid="{00000000-0005-0000-0000-0000F2130000}"/>
    <cellStyle name="Énfasis1 - 40% 2 5" xfId="3170" xr:uid="{00000000-0005-0000-0000-0000F3130000}"/>
    <cellStyle name="Énfasis1 - 40% 2 5 2" xfId="6449" xr:uid="{00000000-0005-0000-0000-0000F4130000}"/>
    <cellStyle name="Énfasis1 - 40% 2 5 2 2" xfId="9112" xr:uid="{00000000-0005-0000-0000-0000F5130000}"/>
    <cellStyle name="Énfasis1 - 40% 2 5 2 2 2" xfId="14682" xr:uid="{00000000-0005-0000-0000-0000F6130000}"/>
    <cellStyle name="Énfasis1 - 40% 2 5 2 2 2 2" xfId="25780" xr:uid="{00000000-0005-0000-0000-0000F7130000}"/>
    <cellStyle name="Énfasis1 - 40% 2 5 2 2 3" xfId="20254" xr:uid="{00000000-0005-0000-0000-0000F8130000}"/>
    <cellStyle name="Énfasis1 - 40% 2 5 2 3" xfId="12149" xr:uid="{00000000-0005-0000-0000-0000F9130000}"/>
    <cellStyle name="Énfasis1 - 40% 2 5 2 3 2" xfId="23248" xr:uid="{00000000-0005-0000-0000-0000FA130000}"/>
    <cellStyle name="Énfasis1 - 40% 2 5 2 4" xfId="17723" xr:uid="{00000000-0005-0000-0000-0000FB130000}"/>
    <cellStyle name="Énfasis1 - 40% 2 5 3" xfId="8109" xr:uid="{00000000-0005-0000-0000-0000FC130000}"/>
    <cellStyle name="Énfasis1 - 40% 2 5 3 2" xfId="13680" xr:uid="{00000000-0005-0000-0000-0000FD130000}"/>
    <cellStyle name="Énfasis1 - 40% 2 5 3 2 2" xfId="24778" xr:uid="{00000000-0005-0000-0000-0000FE130000}"/>
    <cellStyle name="Énfasis1 - 40% 2 5 3 3" xfId="19252" xr:uid="{00000000-0005-0000-0000-0000FF130000}"/>
    <cellStyle name="Énfasis1 - 40% 2 5 4" xfId="10919" xr:uid="{00000000-0005-0000-0000-000000140000}"/>
    <cellStyle name="Énfasis1 - 40% 2 5 4 2" xfId="22030" xr:uid="{00000000-0005-0000-0000-000001140000}"/>
    <cellStyle name="Énfasis1 - 40% 2 5 5" xfId="16505" xr:uid="{00000000-0005-0000-0000-000002140000}"/>
    <cellStyle name="Énfasis1 - 40% 2 6" xfId="5462" xr:uid="{00000000-0005-0000-0000-000003140000}"/>
    <cellStyle name="Énfasis1 - 40% 2 6 2" xfId="8560" xr:uid="{00000000-0005-0000-0000-000004140000}"/>
    <cellStyle name="Énfasis1 - 40% 2 6 2 2" xfId="14130" xr:uid="{00000000-0005-0000-0000-000005140000}"/>
    <cellStyle name="Énfasis1 - 40% 2 6 2 2 2" xfId="25228" xr:uid="{00000000-0005-0000-0000-000006140000}"/>
    <cellStyle name="Énfasis1 - 40% 2 6 2 3" xfId="19702" xr:uid="{00000000-0005-0000-0000-000007140000}"/>
    <cellStyle name="Énfasis1 - 40% 2 6 3" xfId="11591" xr:uid="{00000000-0005-0000-0000-000008140000}"/>
    <cellStyle name="Énfasis1 - 40% 2 6 3 2" xfId="22694" xr:uid="{00000000-0005-0000-0000-000009140000}"/>
    <cellStyle name="Énfasis1 - 40% 2 6 4" xfId="17168" xr:uid="{00000000-0005-0000-0000-00000A140000}"/>
    <cellStyle name="Énfasis1 - 40% 2 7" xfId="6106" xr:uid="{00000000-0005-0000-0000-00000B140000}"/>
    <cellStyle name="Énfasis1 - 40% 2 7 2" xfId="8771" xr:uid="{00000000-0005-0000-0000-00000C140000}"/>
    <cellStyle name="Énfasis1 - 40% 2 7 2 2" xfId="14341" xr:uid="{00000000-0005-0000-0000-00000D140000}"/>
    <cellStyle name="Énfasis1 - 40% 2 7 2 2 2" xfId="25439" xr:uid="{00000000-0005-0000-0000-00000E140000}"/>
    <cellStyle name="Énfasis1 - 40% 2 7 2 3" xfId="19913" xr:uid="{00000000-0005-0000-0000-00000F140000}"/>
    <cellStyle name="Énfasis1 - 40% 2 7 3" xfId="11808" xr:uid="{00000000-0005-0000-0000-000010140000}"/>
    <cellStyle name="Énfasis1 - 40% 2 7 3 2" xfId="22907" xr:uid="{00000000-0005-0000-0000-000011140000}"/>
    <cellStyle name="Énfasis1 - 40% 2 7 4" xfId="17382" xr:uid="{00000000-0005-0000-0000-000012140000}"/>
    <cellStyle name="Énfasis1 - 40% 2 8" xfId="7017" xr:uid="{00000000-0005-0000-0000-000013140000}"/>
    <cellStyle name="Énfasis1 - 40% 2 8 2" xfId="9671" xr:uid="{00000000-0005-0000-0000-000014140000}"/>
    <cellStyle name="Énfasis1 - 40% 2 8 2 2" xfId="15241" xr:uid="{00000000-0005-0000-0000-000015140000}"/>
    <cellStyle name="Énfasis1 - 40% 2 8 2 2 2" xfId="26339" xr:uid="{00000000-0005-0000-0000-000016140000}"/>
    <cellStyle name="Énfasis1 - 40% 2 8 2 3" xfId="20813" xr:uid="{00000000-0005-0000-0000-000017140000}"/>
    <cellStyle name="Énfasis1 - 40% 2 8 3" xfId="12708" xr:uid="{00000000-0005-0000-0000-000018140000}"/>
    <cellStyle name="Énfasis1 - 40% 2 8 3 2" xfId="23807" xr:uid="{00000000-0005-0000-0000-000019140000}"/>
    <cellStyle name="Énfasis1 - 40% 2 8 4" xfId="18282" xr:uid="{00000000-0005-0000-0000-00001A140000}"/>
    <cellStyle name="Énfasis1 - 40% 2 9" xfId="7456" xr:uid="{00000000-0005-0000-0000-00001B140000}"/>
    <cellStyle name="Énfasis1 - 40% 2 9 2" xfId="13127" xr:uid="{00000000-0005-0000-0000-00001C140000}"/>
    <cellStyle name="Énfasis1 - 40% 2 9 2 2" xfId="24226" xr:uid="{00000000-0005-0000-0000-00001D140000}"/>
    <cellStyle name="Énfasis1 - 40% 2 9 3" xfId="18701" xr:uid="{00000000-0005-0000-0000-00001E140000}"/>
    <cellStyle name="Énfasis1 - 40% 3" xfId="994" xr:uid="{00000000-0005-0000-0000-00001F140000}"/>
    <cellStyle name="Énfasis1 - 40% 3 10" xfId="27589" xr:uid="{00000000-0005-0000-0000-000020140000}"/>
    <cellStyle name="Énfasis1 - 40% 3 2" xfId="3171" xr:uid="{00000000-0005-0000-0000-000021140000}"/>
    <cellStyle name="Énfasis1 - 40% 3 2 2" xfId="6840" xr:uid="{00000000-0005-0000-0000-000022140000}"/>
    <cellStyle name="Énfasis1 - 40% 3 2 2 2" xfId="9503" xr:uid="{00000000-0005-0000-0000-000023140000}"/>
    <cellStyle name="Énfasis1 - 40% 3 2 2 2 2" xfId="15073" xr:uid="{00000000-0005-0000-0000-000024140000}"/>
    <cellStyle name="Énfasis1 - 40% 3 2 2 2 2 2" xfId="26171" xr:uid="{00000000-0005-0000-0000-000025140000}"/>
    <cellStyle name="Énfasis1 - 40% 3 2 2 2 3" xfId="20645" xr:uid="{00000000-0005-0000-0000-000026140000}"/>
    <cellStyle name="Énfasis1 - 40% 3 2 2 3" xfId="12540" xr:uid="{00000000-0005-0000-0000-000027140000}"/>
    <cellStyle name="Énfasis1 - 40% 3 2 2 3 2" xfId="23639" xr:uid="{00000000-0005-0000-0000-000028140000}"/>
    <cellStyle name="Énfasis1 - 40% 3 2 2 4" xfId="18114" xr:uid="{00000000-0005-0000-0000-000029140000}"/>
    <cellStyle name="Énfasis1 - 40% 3 2 3" xfId="8110" xr:uid="{00000000-0005-0000-0000-00002A140000}"/>
    <cellStyle name="Énfasis1 - 40% 3 2 3 2" xfId="13681" xr:uid="{00000000-0005-0000-0000-00002B140000}"/>
    <cellStyle name="Énfasis1 - 40% 3 2 3 2 2" xfId="24779" xr:uid="{00000000-0005-0000-0000-00002C140000}"/>
    <cellStyle name="Énfasis1 - 40% 3 2 3 3" xfId="19253" xr:uid="{00000000-0005-0000-0000-00002D140000}"/>
    <cellStyle name="Énfasis1 - 40% 3 2 4" xfId="10920" xr:uid="{00000000-0005-0000-0000-00002E140000}"/>
    <cellStyle name="Énfasis1 - 40% 3 2 4 2" xfId="22031" xr:uid="{00000000-0005-0000-0000-00002F140000}"/>
    <cellStyle name="Énfasis1 - 40% 3 2 5" xfId="16506" xr:uid="{00000000-0005-0000-0000-000030140000}"/>
    <cellStyle name="Énfasis1 - 40% 3 3" xfId="5537" xr:uid="{00000000-0005-0000-0000-000031140000}"/>
    <cellStyle name="Énfasis1 - 40% 3 3 2" xfId="8589" xr:uid="{00000000-0005-0000-0000-000032140000}"/>
    <cellStyle name="Énfasis1 - 40% 3 3 2 2" xfId="14159" xr:uid="{00000000-0005-0000-0000-000033140000}"/>
    <cellStyle name="Énfasis1 - 40% 3 3 2 2 2" xfId="25257" xr:uid="{00000000-0005-0000-0000-000034140000}"/>
    <cellStyle name="Énfasis1 - 40% 3 3 2 3" xfId="19731" xr:uid="{00000000-0005-0000-0000-000035140000}"/>
    <cellStyle name="Énfasis1 - 40% 3 3 3" xfId="11620" xr:uid="{00000000-0005-0000-0000-000036140000}"/>
    <cellStyle name="Énfasis1 - 40% 3 3 3 2" xfId="22723" xr:uid="{00000000-0005-0000-0000-000037140000}"/>
    <cellStyle name="Énfasis1 - 40% 3 3 4" xfId="17197" xr:uid="{00000000-0005-0000-0000-000038140000}"/>
    <cellStyle name="Énfasis1 - 40% 3 4" xfId="6272" xr:uid="{00000000-0005-0000-0000-000039140000}"/>
    <cellStyle name="Énfasis1 - 40% 3 4 2" xfId="8937" xr:uid="{00000000-0005-0000-0000-00003A140000}"/>
    <cellStyle name="Énfasis1 - 40% 3 4 2 2" xfId="14507" xr:uid="{00000000-0005-0000-0000-00003B140000}"/>
    <cellStyle name="Énfasis1 - 40% 3 4 2 2 2" xfId="25605" xr:uid="{00000000-0005-0000-0000-00003C140000}"/>
    <cellStyle name="Énfasis1 - 40% 3 4 2 3" xfId="20079" xr:uid="{00000000-0005-0000-0000-00003D140000}"/>
    <cellStyle name="Énfasis1 - 40% 3 4 3" xfId="11974" xr:uid="{00000000-0005-0000-0000-00003E140000}"/>
    <cellStyle name="Énfasis1 - 40% 3 4 3 2" xfId="23073" xr:uid="{00000000-0005-0000-0000-00003F140000}"/>
    <cellStyle name="Énfasis1 - 40% 3 4 4" xfId="17548" xr:uid="{00000000-0005-0000-0000-000040140000}"/>
    <cellStyle name="Énfasis1 - 40% 3 5" xfId="7311" xr:uid="{00000000-0005-0000-0000-000041140000}"/>
    <cellStyle name="Énfasis1 - 40% 3 5 2" xfId="9964" xr:uid="{00000000-0005-0000-0000-000042140000}"/>
    <cellStyle name="Énfasis1 - 40% 3 5 2 2" xfId="15534" xr:uid="{00000000-0005-0000-0000-000043140000}"/>
    <cellStyle name="Énfasis1 - 40% 3 5 2 2 2" xfId="26632" xr:uid="{00000000-0005-0000-0000-000044140000}"/>
    <cellStyle name="Énfasis1 - 40% 3 5 2 3" xfId="21106" xr:uid="{00000000-0005-0000-0000-000045140000}"/>
    <cellStyle name="Énfasis1 - 40% 3 5 3" xfId="13001" xr:uid="{00000000-0005-0000-0000-000046140000}"/>
    <cellStyle name="Énfasis1 - 40% 3 5 3 2" xfId="24100" xr:uid="{00000000-0005-0000-0000-000047140000}"/>
    <cellStyle name="Énfasis1 - 40% 3 5 4" xfId="18575" xr:uid="{00000000-0005-0000-0000-000048140000}"/>
    <cellStyle name="Énfasis1 - 40% 3 6" xfId="7999" xr:uid="{00000000-0005-0000-0000-000049140000}"/>
    <cellStyle name="Énfasis1 - 40% 3 6 2" xfId="13602" xr:uid="{00000000-0005-0000-0000-00004A140000}"/>
    <cellStyle name="Énfasis1 - 40% 3 6 2 2" xfId="24701" xr:uid="{00000000-0005-0000-0000-00004B140000}"/>
    <cellStyle name="Énfasis1 - 40% 3 6 3" xfId="19176" xr:uid="{00000000-0005-0000-0000-00004C140000}"/>
    <cellStyle name="Énfasis1 - 40% 3 7" xfId="10514" xr:uid="{00000000-0005-0000-0000-00004D140000}"/>
    <cellStyle name="Énfasis1 - 40% 3 7 2" xfId="16060" xr:uid="{00000000-0005-0000-0000-00004E140000}"/>
    <cellStyle name="Énfasis1 - 40% 3 7 2 2" xfId="27158" xr:uid="{00000000-0005-0000-0000-00004F140000}"/>
    <cellStyle name="Énfasis1 - 40% 3 7 3" xfId="21632" xr:uid="{00000000-0005-0000-0000-000050140000}"/>
    <cellStyle name="Énfasis1 - 40% 3 8" xfId="10790" xr:uid="{00000000-0005-0000-0000-000051140000}"/>
    <cellStyle name="Énfasis1 - 40% 3 8 2" xfId="21905" xr:uid="{00000000-0005-0000-0000-000052140000}"/>
    <cellStyle name="Énfasis1 - 40% 3 9" xfId="16385" xr:uid="{00000000-0005-0000-0000-000053140000}"/>
    <cellStyle name="Énfasis1 - 40% 4" xfId="869" xr:uid="{00000000-0005-0000-0000-000054140000}"/>
    <cellStyle name="Énfasis1 - 40% 4 2" xfId="5163" xr:uid="{00000000-0005-0000-0000-000055140000}"/>
    <cellStyle name="Énfasis1 - 40% 4 2 2" xfId="6735" xr:uid="{00000000-0005-0000-0000-000056140000}"/>
    <cellStyle name="Énfasis1 - 40% 4 2 2 2" xfId="9398" xr:uid="{00000000-0005-0000-0000-000057140000}"/>
    <cellStyle name="Énfasis1 - 40% 4 2 2 2 2" xfId="14968" xr:uid="{00000000-0005-0000-0000-000058140000}"/>
    <cellStyle name="Énfasis1 - 40% 4 2 2 2 2 2" xfId="26066" xr:uid="{00000000-0005-0000-0000-000059140000}"/>
    <cellStyle name="Énfasis1 - 40% 4 2 2 2 3" xfId="20540" xr:uid="{00000000-0005-0000-0000-00005A140000}"/>
    <cellStyle name="Énfasis1 - 40% 4 2 2 3" xfId="12435" xr:uid="{00000000-0005-0000-0000-00005B140000}"/>
    <cellStyle name="Énfasis1 - 40% 4 2 2 3 2" xfId="23534" xr:uid="{00000000-0005-0000-0000-00005C140000}"/>
    <cellStyle name="Énfasis1 - 40% 4 2 2 4" xfId="18009" xr:uid="{00000000-0005-0000-0000-00005D140000}"/>
    <cellStyle name="Énfasis1 - 40% 4 2 3" xfId="8398" xr:uid="{00000000-0005-0000-0000-00005E140000}"/>
    <cellStyle name="Énfasis1 - 40% 4 2 3 2" xfId="13968" xr:uid="{00000000-0005-0000-0000-00005F140000}"/>
    <cellStyle name="Énfasis1 - 40% 4 2 3 2 2" xfId="25066" xr:uid="{00000000-0005-0000-0000-000060140000}"/>
    <cellStyle name="Énfasis1 - 40% 4 2 3 3" xfId="19540" xr:uid="{00000000-0005-0000-0000-000061140000}"/>
    <cellStyle name="Énfasis1 - 40% 4 2 4" xfId="11429" xr:uid="{00000000-0005-0000-0000-000062140000}"/>
    <cellStyle name="Énfasis1 - 40% 4 2 4 2" xfId="22532" xr:uid="{00000000-0005-0000-0000-000063140000}"/>
    <cellStyle name="Énfasis1 - 40% 4 2 5" xfId="17006" xr:uid="{00000000-0005-0000-0000-000064140000}"/>
    <cellStyle name="Énfasis1 - 40% 4 3" xfId="6166" xr:uid="{00000000-0005-0000-0000-000065140000}"/>
    <cellStyle name="Énfasis1 - 40% 4 3 2" xfId="8831" xr:uid="{00000000-0005-0000-0000-000066140000}"/>
    <cellStyle name="Énfasis1 - 40% 4 3 2 2" xfId="14401" xr:uid="{00000000-0005-0000-0000-000067140000}"/>
    <cellStyle name="Énfasis1 - 40% 4 3 2 2 2" xfId="25499" xr:uid="{00000000-0005-0000-0000-000068140000}"/>
    <cellStyle name="Énfasis1 - 40% 4 3 2 3" xfId="19973" xr:uid="{00000000-0005-0000-0000-000069140000}"/>
    <cellStyle name="Énfasis1 - 40% 4 3 3" xfId="11868" xr:uid="{00000000-0005-0000-0000-00006A140000}"/>
    <cellStyle name="Énfasis1 - 40% 4 3 3 2" xfId="22967" xr:uid="{00000000-0005-0000-0000-00006B140000}"/>
    <cellStyle name="Énfasis1 - 40% 4 3 4" xfId="17442" xr:uid="{00000000-0005-0000-0000-00006C140000}"/>
    <cellStyle name="Énfasis1 - 40% 4 4" xfId="7206" xr:uid="{00000000-0005-0000-0000-00006D140000}"/>
    <cellStyle name="Énfasis1 - 40% 4 4 2" xfId="9859" xr:uid="{00000000-0005-0000-0000-00006E140000}"/>
    <cellStyle name="Énfasis1 - 40% 4 4 2 2" xfId="15429" xr:uid="{00000000-0005-0000-0000-00006F140000}"/>
    <cellStyle name="Énfasis1 - 40% 4 4 2 2 2" xfId="26527" xr:uid="{00000000-0005-0000-0000-000070140000}"/>
    <cellStyle name="Énfasis1 - 40% 4 4 2 3" xfId="21001" xr:uid="{00000000-0005-0000-0000-000071140000}"/>
    <cellStyle name="Énfasis1 - 40% 4 4 3" xfId="12896" xr:uid="{00000000-0005-0000-0000-000072140000}"/>
    <cellStyle name="Énfasis1 - 40% 4 4 3 2" xfId="23995" xr:uid="{00000000-0005-0000-0000-000073140000}"/>
    <cellStyle name="Énfasis1 - 40% 4 4 4" xfId="18470" xr:uid="{00000000-0005-0000-0000-000074140000}"/>
    <cellStyle name="Énfasis1 - 40% 4 5" xfId="7894" xr:uid="{00000000-0005-0000-0000-000075140000}"/>
    <cellStyle name="Énfasis1 - 40% 4 5 2" xfId="13497" xr:uid="{00000000-0005-0000-0000-000076140000}"/>
    <cellStyle name="Énfasis1 - 40% 4 5 2 2" xfId="24596" xr:uid="{00000000-0005-0000-0000-000077140000}"/>
    <cellStyle name="Énfasis1 - 40% 4 5 3" xfId="19071" xr:uid="{00000000-0005-0000-0000-000078140000}"/>
    <cellStyle name="Énfasis1 - 40% 4 6" xfId="10409" xr:uid="{00000000-0005-0000-0000-000079140000}"/>
    <cellStyle name="Énfasis1 - 40% 4 6 2" xfId="15955" xr:uid="{00000000-0005-0000-0000-00007A140000}"/>
    <cellStyle name="Énfasis1 - 40% 4 6 2 2" xfId="27053" xr:uid="{00000000-0005-0000-0000-00007B140000}"/>
    <cellStyle name="Énfasis1 - 40% 4 6 3" xfId="21527" xr:uid="{00000000-0005-0000-0000-00007C140000}"/>
    <cellStyle name="Énfasis1 - 40% 4 7" xfId="10684" xr:uid="{00000000-0005-0000-0000-00007D140000}"/>
    <cellStyle name="Énfasis1 - 40% 4 7 2" xfId="21799" xr:uid="{00000000-0005-0000-0000-00007E140000}"/>
    <cellStyle name="Énfasis1 - 40% 4 8" xfId="16279" xr:uid="{00000000-0005-0000-0000-00007F140000}"/>
    <cellStyle name="Énfasis1 - 40% 4 9" xfId="27484" xr:uid="{00000000-0005-0000-0000-000080140000}"/>
    <cellStyle name="Énfasis1 - 40% 5" xfId="3172" xr:uid="{00000000-0005-0000-0000-000081140000}"/>
    <cellStyle name="Énfasis1 - 40% 5 2" xfId="6614" xr:uid="{00000000-0005-0000-0000-000082140000}"/>
    <cellStyle name="Énfasis1 - 40% 5 2 2" xfId="9277" xr:uid="{00000000-0005-0000-0000-000083140000}"/>
    <cellStyle name="Énfasis1 - 40% 5 2 2 2" xfId="14847" xr:uid="{00000000-0005-0000-0000-000084140000}"/>
    <cellStyle name="Énfasis1 - 40% 5 2 2 2 2" xfId="25945" xr:uid="{00000000-0005-0000-0000-000085140000}"/>
    <cellStyle name="Énfasis1 - 40% 5 2 2 3" xfId="20419" xr:uid="{00000000-0005-0000-0000-000086140000}"/>
    <cellStyle name="Énfasis1 - 40% 5 2 3" xfId="12314" xr:uid="{00000000-0005-0000-0000-000087140000}"/>
    <cellStyle name="Énfasis1 - 40% 5 2 3 2" xfId="23413" xr:uid="{00000000-0005-0000-0000-000088140000}"/>
    <cellStyle name="Énfasis1 - 40% 5 2 4" xfId="17888" xr:uid="{00000000-0005-0000-0000-000089140000}"/>
    <cellStyle name="Énfasis1 - 40% 5 3" xfId="7085" xr:uid="{00000000-0005-0000-0000-00008A140000}"/>
    <cellStyle name="Énfasis1 - 40% 5 3 2" xfId="9738" xr:uid="{00000000-0005-0000-0000-00008B140000}"/>
    <cellStyle name="Énfasis1 - 40% 5 3 2 2" xfId="15308" xr:uid="{00000000-0005-0000-0000-00008C140000}"/>
    <cellStyle name="Énfasis1 - 40% 5 3 2 2 2" xfId="26406" xr:uid="{00000000-0005-0000-0000-00008D140000}"/>
    <cellStyle name="Énfasis1 - 40% 5 3 2 3" xfId="20880" xr:uid="{00000000-0005-0000-0000-00008E140000}"/>
    <cellStyle name="Énfasis1 - 40% 5 3 3" xfId="12775" xr:uid="{00000000-0005-0000-0000-00008F140000}"/>
    <cellStyle name="Énfasis1 - 40% 5 3 3 2" xfId="23874" xr:uid="{00000000-0005-0000-0000-000090140000}"/>
    <cellStyle name="Énfasis1 - 40% 5 3 4" xfId="18349" xr:uid="{00000000-0005-0000-0000-000091140000}"/>
    <cellStyle name="Énfasis1 - 40% 5 4" xfId="7781" xr:uid="{00000000-0005-0000-0000-000092140000}"/>
    <cellStyle name="Énfasis1 - 40% 5 4 2" xfId="13385" xr:uid="{00000000-0005-0000-0000-000093140000}"/>
    <cellStyle name="Énfasis1 - 40% 5 4 2 2" xfId="24484" xr:uid="{00000000-0005-0000-0000-000094140000}"/>
    <cellStyle name="Énfasis1 - 40% 5 4 3" xfId="18959" xr:uid="{00000000-0005-0000-0000-000095140000}"/>
    <cellStyle name="Énfasis1 - 40% 5 5" xfId="10288" xr:uid="{00000000-0005-0000-0000-000096140000}"/>
    <cellStyle name="Énfasis1 - 40% 5 5 2" xfId="15834" xr:uid="{00000000-0005-0000-0000-000097140000}"/>
    <cellStyle name="Énfasis1 - 40% 5 5 2 2" xfId="26932" xr:uid="{00000000-0005-0000-0000-000098140000}"/>
    <cellStyle name="Énfasis1 - 40% 5 5 3" xfId="21406" xr:uid="{00000000-0005-0000-0000-000099140000}"/>
    <cellStyle name="Énfasis1 - 40% 5 6" xfId="10921" xr:uid="{00000000-0005-0000-0000-00009A140000}"/>
    <cellStyle name="Énfasis1 - 40% 5 6 2" xfId="22032" xr:uid="{00000000-0005-0000-0000-00009B140000}"/>
    <cellStyle name="Énfasis1 - 40% 5 7" xfId="16507" xr:uid="{00000000-0005-0000-0000-00009C140000}"/>
    <cellStyle name="Énfasis1 - 40% 5 8" xfId="27363" xr:uid="{00000000-0005-0000-0000-00009D140000}"/>
    <cellStyle name="Énfasis1 - 40% 6" xfId="3173" xr:uid="{00000000-0005-0000-0000-00009E140000}"/>
    <cellStyle name="Énfasis1 - 40% 6 2" xfId="6503" xr:uid="{00000000-0005-0000-0000-00009F140000}"/>
    <cellStyle name="Énfasis1 - 40% 6 2 2" xfId="9166" xr:uid="{00000000-0005-0000-0000-0000A0140000}"/>
    <cellStyle name="Énfasis1 - 40% 6 2 2 2" xfId="14736" xr:uid="{00000000-0005-0000-0000-0000A1140000}"/>
    <cellStyle name="Énfasis1 - 40% 6 2 2 2 2" xfId="25834" xr:uid="{00000000-0005-0000-0000-0000A2140000}"/>
    <cellStyle name="Énfasis1 - 40% 6 2 2 3" xfId="20308" xr:uid="{00000000-0005-0000-0000-0000A3140000}"/>
    <cellStyle name="Énfasis1 - 40% 6 2 3" xfId="12203" xr:uid="{00000000-0005-0000-0000-0000A4140000}"/>
    <cellStyle name="Énfasis1 - 40% 6 2 3 2" xfId="23302" xr:uid="{00000000-0005-0000-0000-0000A5140000}"/>
    <cellStyle name="Énfasis1 - 40% 6 2 4" xfId="17777" xr:uid="{00000000-0005-0000-0000-0000A6140000}"/>
    <cellStyle name="Énfasis1 - 40% 6 3" xfId="7678" xr:uid="{00000000-0005-0000-0000-0000A7140000}"/>
    <cellStyle name="Énfasis1 - 40% 6 3 2" xfId="13286" xr:uid="{00000000-0005-0000-0000-0000A8140000}"/>
    <cellStyle name="Énfasis1 - 40% 6 3 2 2" xfId="24385" xr:uid="{00000000-0005-0000-0000-0000A9140000}"/>
    <cellStyle name="Énfasis1 - 40% 6 3 3" xfId="18860" xr:uid="{00000000-0005-0000-0000-0000AA140000}"/>
    <cellStyle name="Énfasis1 - 40% 6 4" xfId="10175" xr:uid="{00000000-0005-0000-0000-0000AB140000}"/>
    <cellStyle name="Énfasis1 - 40% 6 4 2" xfId="15723" xr:uid="{00000000-0005-0000-0000-0000AC140000}"/>
    <cellStyle name="Énfasis1 - 40% 6 4 2 2" xfId="26821" xr:uid="{00000000-0005-0000-0000-0000AD140000}"/>
    <cellStyle name="Énfasis1 - 40% 6 4 3" xfId="21295" xr:uid="{00000000-0005-0000-0000-0000AE140000}"/>
    <cellStyle name="Énfasis1 - 40% 6 5" xfId="10922" xr:uid="{00000000-0005-0000-0000-0000AF140000}"/>
    <cellStyle name="Énfasis1 - 40% 6 5 2" xfId="22033" xr:uid="{00000000-0005-0000-0000-0000B0140000}"/>
    <cellStyle name="Énfasis1 - 40% 6 6" xfId="16508" xr:uid="{00000000-0005-0000-0000-0000B1140000}"/>
    <cellStyle name="Énfasis1 - 40% 7" xfId="3174" xr:uid="{00000000-0005-0000-0000-0000B2140000}"/>
    <cellStyle name="Énfasis1 - 40% 7 2" xfId="6393" xr:uid="{00000000-0005-0000-0000-0000B3140000}"/>
    <cellStyle name="Énfasis1 - 40% 7 2 2" xfId="9056" xr:uid="{00000000-0005-0000-0000-0000B4140000}"/>
    <cellStyle name="Énfasis1 - 40% 7 2 2 2" xfId="14626" xr:uid="{00000000-0005-0000-0000-0000B5140000}"/>
    <cellStyle name="Énfasis1 - 40% 7 2 2 2 2" xfId="25724" xr:uid="{00000000-0005-0000-0000-0000B6140000}"/>
    <cellStyle name="Énfasis1 - 40% 7 2 2 3" xfId="20198" xr:uid="{00000000-0005-0000-0000-0000B7140000}"/>
    <cellStyle name="Énfasis1 - 40% 7 2 3" xfId="12093" xr:uid="{00000000-0005-0000-0000-0000B8140000}"/>
    <cellStyle name="Énfasis1 - 40% 7 2 3 2" xfId="23192" xr:uid="{00000000-0005-0000-0000-0000B9140000}"/>
    <cellStyle name="Énfasis1 - 40% 7 2 4" xfId="17667" xr:uid="{00000000-0005-0000-0000-0000BA140000}"/>
    <cellStyle name="Énfasis1 - 40% 7 3" xfId="8111" xr:uid="{00000000-0005-0000-0000-0000BB140000}"/>
    <cellStyle name="Énfasis1 - 40% 7 3 2" xfId="13682" xr:uid="{00000000-0005-0000-0000-0000BC140000}"/>
    <cellStyle name="Énfasis1 - 40% 7 3 2 2" xfId="24780" xr:uid="{00000000-0005-0000-0000-0000BD140000}"/>
    <cellStyle name="Énfasis1 - 40% 7 3 3" xfId="19254" xr:uid="{00000000-0005-0000-0000-0000BE140000}"/>
    <cellStyle name="Énfasis1 - 40% 7 4" xfId="10923" xr:uid="{00000000-0005-0000-0000-0000BF140000}"/>
    <cellStyle name="Énfasis1 - 40% 7 4 2" xfId="22034" xr:uid="{00000000-0005-0000-0000-0000C0140000}"/>
    <cellStyle name="Énfasis1 - 40% 7 5" xfId="16509" xr:uid="{00000000-0005-0000-0000-0000C1140000}"/>
    <cellStyle name="Énfasis1 - 40% 8" xfId="5266" xr:uid="{00000000-0005-0000-0000-0000C2140000}"/>
    <cellStyle name="Énfasis1 - 40% 8 2" xfId="8482" xr:uid="{00000000-0005-0000-0000-0000C3140000}"/>
    <cellStyle name="Énfasis1 - 40% 8 2 2" xfId="14052" xr:uid="{00000000-0005-0000-0000-0000C4140000}"/>
    <cellStyle name="Énfasis1 - 40% 8 2 2 2" xfId="25150" xr:uid="{00000000-0005-0000-0000-0000C5140000}"/>
    <cellStyle name="Énfasis1 - 40% 8 2 3" xfId="19624" xr:uid="{00000000-0005-0000-0000-0000C6140000}"/>
    <cellStyle name="Énfasis1 - 40% 8 3" xfId="11513" xr:uid="{00000000-0005-0000-0000-0000C7140000}"/>
    <cellStyle name="Énfasis1 - 40% 8 3 2" xfId="22616" xr:uid="{00000000-0005-0000-0000-0000C8140000}"/>
    <cellStyle name="Énfasis1 - 40% 8 4" xfId="17090" xr:uid="{00000000-0005-0000-0000-0000C9140000}"/>
    <cellStyle name="Énfasis1 - 40% 9" xfId="6059" xr:uid="{00000000-0005-0000-0000-0000CA140000}"/>
    <cellStyle name="Énfasis1 - 40% 9 2" xfId="8727" xr:uid="{00000000-0005-0000-0000-0000CB140000}"/>
    <cellStyle name="Énfasis1 - 40% 9 2 2" xfId="14297" xr:uid="{00000000-0005-0000-0000-0000CC140000}"/>
    <cellStyle name="Énfasis1 - 40% 9 2 2 2" xfId="25395" xr:uid="{00000000-0005-0000-0000-0000CD140000}"/>
    <cellStyle name="Énfasis1 - 40% 9 2 3" xfId="19869" xr:uid="{00000000-0005-0000-0000-0000CE140000}"/>
    <cellStyle name="Énfasis1 - 40% 9 3" xfId="11764" xr:uid="{00000000-0005-0000-0000-0000CF140000}"/>
    <cellStyle name="Énfasis1 - 40% 9 3 2" xfId="22863" xr:uid="{00000000-0005-0000-0000-0000D0140000}"/>
    <cellStyle name="Énfasis1 - 40% 9 4" xfId="17338" xr:uid="{00000000-0005-0000-0000-0000D1140000}"/>
    <cellStyle name="Énfasis1 - 60%" xfId="248" xr:uid="{00000000-0005-0000-0000-0000D2140000}"/>
    <cellStyle name="Énfasis1 10" xfId="3175" xr:uid="{00000000-0005-0000-0000-0000D3140000}"/>
    <cellStyle name="Énfasis1 10 2" xfId="5998" xr:uid="{00000000-0005-0000-0000-0000D4140000}"/>
    <cellStyle name="Énfasis1 11" xfId="3176" xr:uid="{00000000-0005-0000-0000-0000D5140000}"/>
    <cellStyle name="Énfasis1 11 2" xfId="6030" xr:uid="{00000000-0005-0000-0000-0000D6140000}"/>
    <cellStyle name="Énfasis1 12" xfId="3177" xr:uid="{00000000-0005-0000-0000-0000D7140000}"/>
    <cellStyle name="Énfasis1 13" xfId="3178" xr:uid="{00000000-0005-0000-0000-0000D8140000}"/>
    <cellStyle name="Énfasis1 14" xfId="3179" xr:uid="{00000000-0005-0000-0000-0000D9140000}"/>
    <cellStyle name="Énfasis1 15" xfId="3180" xr:uid="{00000000-0005-0000-0000-0000DA140000}"/>
    <cellStyle name="Énfasis1 16" xfId="3181" xr:uid="{00000000-0005-0000-0000-0000DB140000}"/>
    <cellStyle name="Énfasis1 17" xfId="3182" xr:uid="{00000000-0005-0000-0000-0000DC140000}"/>
    <cellStyle name="Énfasis1 18" xfId="3183" xr:uid="{00000000-0005-0000-0000-0000DD140000}"/>
    <cellStyle name="Énfasis1 19" xfId="3184" xr:uid="{00000000-0005-0000-0000-0000DE140000}"/>
    <cellStyle name="Énfasis1 2" xfId="3185" xr:uid="{00000000-0005-0000-0000-0000DF140000}"/>
    <cellStyle name="Énfasis1 2 10" xfId="3186" xr:uid="{00000000-0005-0000-0000-0000E0140000}"/>
    <cellStyle name="Énfasis1 2 2" xfId="249" xr:uid="{00000000-0005-0000-0000-0000E1140000}"/>
    <cellStyle name="Énfasis1 2 3" xfId="250" xr:uid="{00000000-0005-0000-0000-0000E2140000}"/>
    <cellStyle name="Énfasis1 2 4" xfId="251" xr:uid="{00000000-0005-0000-0000-0000E3140000}"/>
    <cellStyle name="Énfasis1 2 5" xfId="252" xr:uid="{00000000-0005-0000-0000-0000E4140000}"/>
    <cellStyle name="Énfasis1 2 6" xfId="253" xr:uid="{00000000-0005-0000-0000-0000E5140000}"/>
    <cellStyle name="Énfasis1 2 7" xfId="3187" xr:uid="{00000000-0005-0000-0000-0000E6140000}"/>
    <cellStyle name="Énfasis1 2 8" xfId="3188" xr:uid="{00000000-0005-0000-0000-0000E7140000}"/>
    <cellStyle name="Énfasis1 2 9" xfId="3189" xr:uid="{00000000-0005-0000-0000-0000E8140000}"/>
    <cellStyle name="Énfasis1 20" xfId="3190" xr:uid="{00000000-0005-0000-0000-0000E9140000}"/>
    <cellStyle name="Énfasis1 21" xfId="3191" xr:uid="{00000000-0005-0000-0000-0000EA140000}"/>
    <cellStyle name="Énfasis1 22" xfId="3192" xr:uid="{00000000-0005-0000-0000-0000EB140000}"/>
    <cellStyle name="Énfasis1 23" xfId="3193" xr:uid="{00000000-0005-0000-0000-0000EC140000}"/>
    <cellStyle name="Énfasis1 24" xfId="3194" xr:uid="{00000000-0005-0000-0000-0000ED140000}"/>
    <cellStyle name="Énfasis1 25" xfId="3195" xr:uid="{00000000-0005-0000-0000-0000EE140000}"/>
    <cellStyle name="Énfasis1 26" xfId="7484" xr:uid="{00000000-0005-0000-0000-0000EF140000}"/>
    <cellStyle name="Énfasis1 27" xfId="7420" xr:uid="{00000000-0005-0000-0000-0000F0140000}"/>
    <cellStyle name="Énfasis1 28" xfId="7623" xr:uid="{00000000-0005-0000-0000-0000F1140000}"/>
    <cellStyle name="Énfasis1 29" xfId="7452" xr:uid="{00000000-0005-0000-0000-0000F2140000}"/>
    <cellStyle name="Énfasis1 3" xfId="254" xr:uid="{00000000-0005-0000-0000-0000F3140000}"/>
    <cellStyle name="Énfasis1 3 2" xfId="3196" xr:uid="{00000000-0005-0000-0000-0000F4140000}"/>
    <cellStyle name="Énfasis1 3 3" xfId="3197" xr:uid="{00000000-0005-0000-0000-0000F5140000}"/>
    <cellStyle name="Énfasis1 3 4" xfId="3198" xr:uid="{00000000-0005-0000-0000-0000F6140000}"/>
    <cellStyle name="Énfasis1 3 5" xfId="3199" xr:uid="{00000000-0005-0000-0000-0000F7140000}"/>
    <cellStyle name="Énfasis1 3_A.68" xfId="3200" xr:uid="{00000000-0005-0000-0000-0000F8140000}"/>
    <cellStyle name="Énfasis1 30" xfId="7616" xr:uid="{00000000-0005-0000-0000-0000F9140000}"/>
    <cellStyle name="Énfasis1 4" xfId="255" xr:uid="{00000000-0005-0000-0000-0000FA140000}"/>
    <cellStyle name="Énfasis1 4 10" xfId="3201" xr:uid="{00000000-0005-0000-0000-0000FB140000}"/>
    <cellStyle name="Énfasis1 4 11" xfId="3202" xr:uid="{00000000-0005-0000-0000-0000FC140000}"/>
    <cellStyle name="Énfasis1 4 12" xfId="3203" xr:uid="{00000000-0005-0000-0000-0000FD140000}"/>
    <cellStyle name="Énfasis1 4 13" xfId="3204" xr:uid="{00000000-0005-0000-0000-0000FE140000}"/>
    <cellStyle name="Énfasis1 4 2" xfId="3205" xr:uid="{00000000-0005-0000-0000-0000FF140000}"/>
    <cellStyle name="Énfasis1 4 3" xfId="3206" xr:uid="{00000000-0005-0000-0000-000000150000}"/>
    <cellStyle name="Énfasis1 4 4" xfId="3207" xr:uid="{00000000-0005-0000-0000-000001150000}"/>
    <cellStyle name="Énfasis1 4 5" xfId="3208" xr:uid="{00000000-0005-0000-0000-000002150000}"/>
    <cellStyle name="Énfasis1 4 6" xfId="3209" xr:uid="{00000000-0005-0000-0000-000003150000}"/>
    <cellStyle name="Énfasis1 4 7" xfId="3210" xr:uid="{00000000-0005-0000-0000-000004150000}"/>
    <cellStyle name="Énfasis1 4 8" xfId="3211" xr:uid="{00000000-0005-0000-0000-000005150000}"/>
    <cellStyle name="Énfasis1 4 9" xfId="3212" xr:uid="{00000000-0005-0000-0000-000006150000}"/>
    <cellStyle name="Énfasis1 5" xfId="3213" xr:uid="{00000000-0005-0000-0000-000007150000}"/>
    <cellStyle name="Énfasis1 5 10" xfId="3214" xr:uid="{00000000-0005-0000-0000-000008150000}"/>
    <cellStyle name="Énfasis1 5 2" xfId="3215" xr:uid="{00000000-0005-0000-0000-000009150000}"/>
    <cellStyle name="Énfasis1 5 2 2" xfId="5989" xr:uid="{00000000-0005-0000-0000-00000A150000}"/>
    <cellStyle name="Énfasis1 5 3" xfId="3216" xr:uid="{00000000-0005-0000-0000-00000B150000}"/>
    <cellStyle name="Énfasis1 5 4" xfId="3217" xr:uid="{00000000-0005-0000-0000-00000C150000}"/>
    <cellStyle name="Énfasis1 5 5" xfId="3218" xr:uid="{00000000-0005-0000-0000-00000D150000}"/>
    <cellStyle name="Énfasis1 5 6" xfId="3219" xr:uid="{00000000-0005-0000-0000-00000E150000}"/>
    <cellStyle name="Énfasis1 5 7" xfId="3220" xr:uid="{00000000-0005-0000-0000-00000F150000}"/>
    <cellStyle name="Énfasis1 5 8" xfId="3221" xr:uid="{00000000-0005-0000-0000-000010150000}"/>
    <cellStyle name="Énfasis1 5 9" xfId="3222" xr:uid="{00000000-0005-0000-0000-000011150000}"/>
    <cellStyle name="Énfasis1 6" xfId="3223" xr:uid="{00000000-0005-0000-0000-000012150000}"/>
    <cellStyle name="Énfasis1 6 2" xfId="3224" xr:uid="{00000000-0005-0000-0000-000013150000}"/>
    <cellStyle name="Énfasis1 6 3" xfId="3225" xr:uid="{00000000-0005-0000-0000-000014150000}"/>
    <cellStyle name="Énfasis1 6 4" xfId="3226" xr:uid="{00000000-0005-0000-0000-000015150000}"/>
    <cellStyle name="Énfasis1 6 5" xfId="3227" xr:uid="{00000000-0005-0000-0000-000016150000}"/>
    <cellStyle name="Énfasis1 6 6" xfId="3228" xr:uid="{00000000-0005-0000-0000-000017150000}"/>
    <cellStyle name="Énfasis1 6 7" xfId="3229" xr:uid="{00000000-0005-0000-0000-000018150000}"/>
    <cellStyle name="Énfasis1 6 8" xfId="3230" xr:uid="{00000000-0005-0000-0000-000019150000}"/>
    <cellStyle name="Énfasis1 6 9" xfId="3231" xr:uid="{00000000-0005-0000-0000-00001A150000}"/>
    <cellStyle name="Énfasis1 7" xfId="3232" xr:uid="{00000000-0005-0000-0000-00001B150000}"/>
    <cellStyle name="Énfasis1 7 2" xfId="3233" xr:uid="{00000000-0005-0000-0000-00001C150000}"/>
    <cellStyle name="Énfasis1 7 3" xfId="3234" xr:uid="{00000000-0005-0000-0000-00001D150000}"/>
    <cellStyle name="Énfasis1 7 4" xfId="3235" xr:uid="{00000000-0005-0000-0000-00001E150000}"/>
    <cellStyle name="Énfasis1 7 5" xfId="3236" xr:uid="{00000000-0005-0000-0000-00001F150000}"/>
    <cellStyle name="Énfasis1 7 6" xfId="3237" xr:uid="{00000000-0005-0000-0000-000020150000}"/>
    <cellStyle name="Énfasis1 7 7" xfId="3238" xr:uid="{00000000-0005-0000-0000-000021150000}"/>
    <cellStyle name="Énfasis1 7 8" xfId="3239" xr:uid="{00000000-0005-0000-0000-000022150000}"/>
    <cellStyle name="Énfasis1 7 9" xfId="3240" xr:uid="{00000000-0005-0000-0000-000023150000}"/>
    <cellStyle name="Énfasis1 8" xfId="3241" xr:uid="{00000000-0005-0000-0000-000024150000}"/>
    <cellStyle name="Énfasis1 8 2" xfId="6016" xr:uid="{00000000-0005-0000-0000-000025150000}"/>
    <cellStyle name="Énfasis1 9" xfId="3242" xr:uid="{00000000-0005-0000-0000-000026150000}"/>
    <cellStyle name="Énfasis1 9 2" xfId="5959" xr:uid="{00000000-0005-0000-0000-000027150000}"/>
    <cellStyle name="Énfasis1_A.68" xfId="3243" xr:uid="{00000000-0005-0000-0000-000028150000}"/>
    <cellStyle name="Énfasis2" xfId="256" xr:uid="{00000000-0005-0000-0000-000029150000}"/>
    <cellStyle name="Énfasis2 - 20%" xfId="257" xr:uid="{00000000-0005-0000-0000-00002A150000}"/>
    <cellStyle name="Énfasis2 - 20% 10" xfId="6970" xr:uid="{00000000-0005-0000-0000-00002B150000}"/>
    <cellStyle name="Énfasis2 - 20% 10 2" xfId="9625" xr:uid="{00000000-0005-0000-0000-00002C150000}"/>
    <cellStyle name="Énfasis2 - 20% 10 2 2" xfId="15195" xr:uid="{00000000-0005-0000-0000-00002D150000}"/>
    <cellStyle name="Énfasis2 - 20% 10 2 2 2" xfId="26293" xr:uid="{00000000-0005-0000-0000-00002E150000}"/>
    <cellStyle name="Énfasis2 - 20% 10 2 3" xfId="20767" xr:uid="{00000000-0005-0000-0000-00002F150000}"/>
    <cellStyle name="Énfasis2 - 20% 10 3" xfId="12662" xr:uid="{00000000-0005-0000-0000-000030150000}"/>
    <cellStyle name="Énfasis2 - 20% 10 3 2" xfId="23761" xr:uid="{00000000-0005-0000-0000-000031150000}"/>
    <cellStyle name="Énfasis2 - 20% 10 4" xfId="18236" xr:uid="{00000000-0005-0000-0000-000032150000}"/>
    <cellStyle name="Énfasis2 - 20% 11" xfId="7457" xr:uid="{00000000-0005-0000-0000-000033150000}"/>
    <cellStyle name="Énfasis2 - 20% 11 2" xfId="13128" xr:uid="{00000000-0005-0000-0000-000034150000}"/>
    <cellStyle name="Énfasis2 - 20% 11 2 2" xfId="24227" xr:uid="{00000000-0005-0000-0000-000035150000}"/>
    <cellStyle name="Énfasis2 - 20% 11 3" xfId="18702" xr:uid="{00000000-0005-0000-0000-000036150000}"/>
    <cellStyle name="Énfasis2 - 20% 12" xfId="10044" xr:uid="{00000000-0005-0000-0000-000037150000}"/>
    <cellStyle name="Énfasis2 - 20% 12 2" xfId="15602" xr:uid="{00000000-0005-0000-0000-000038150000}"/>
    <cellStyle name="Énfasis2 - 20% 12 2 2" xfId="26700" xr:uid="{00000000-0005-0000-0000-000039150000}"/>
    <cellStyle name="Énfasis2 - 20% 12 3" xfId="21174" xr:uid="{00000000-0005-0000-0000-00003A150000}"/>
    <cellStyle name="Énfasis2 - 20% 13" xfId="10589" xr:uid="{00000000-0005-0000-0000-00003B150000}"/>
    <cellStyle name="Énfasis2 - 20% 13 2" xfId="21707" xr:uid="{00000000-0005-0000-0000-00003C150000}"/>
    <cellStyle name="Énfasis2 - 20% 14" xfId="16188" xr:uid="{00000000-0005-0000-0000-00003D150000}"/>
    <cellStyle name="Énfasis2 - 20% 15" xfId="27252" xr:uid="{00000000-0005-0000-0000-00003E150000}"/>
    <cellStyle name="Énfasis2 - 20% 2" xfId="765" xr:uid="{00000000-0005-0000-0000-00003F150000}"/>
    <cellStyle name="Énfasis2 - 20% 2 10" xfId="10107" xr:uid="{00000000-0005-0000-0000-000040150000}"/>
    <cellStyle name="Énfasis2 - 20% 2 10 2" xfId="15658" xr:uid="{00000000-0005-0000-0000-000041150000}"/>
    <cellStyle name="Énfasis2 - 20% 2 10 2 2" xfId="26756" xr:uid="{00000000-0005-0000-0000-000042150000}"/>
    <cellStyle name="Énfasis2 - 20% 2 10 3" xfId="21230" xr:uid="{00000000-0005-0000-0000-000043150000}"/>
    <cellStyle name="Énfasis2 - 20% 2 11" xfId="10636" xr:uid="{00000000-0005-0000-0000-000044150000}"/>
    <cellStyle name="Énfasis2 - 20% 2 11 2" xfId="21752" xr:uid="{00000000-0005-0000-0000-000045150000}"/>
    <cellStyle name="Énfasis2 - 20% 2 12" xfId="16232" xr:uid="{00000000-0005-0000-0000-000046150000}"/>
    <cellStyle name="Énfasis2 - 20% 2 13" xfId="27297" xr:uid="{00000000-0005-0000-0000-000047150000}"/>
    <cellStyle name="Énfasis2 - 20% 2 2" xfId="949" xr:uid="{00000000-0005-0000-0000-000048150000}"/>
    <cellStyle name="Énfasis2 - 20% 2 2 2" xfId="5205" xr:uid="{00000000-0005-0000-0000-000049150000}"/>
    <cellStyle name="Énfasis2 - 20% 2 2 2 2" xfId="6795" xr:uid="{00000000-0005-0000-0000-00004A150000}"/>
    <cellStyle name="Énfasis2 - 20% 2 2 2 2 2" xfId="9458" xr:uid="{00000000-0005-0000-0000-00004B150000}"/>
    <cellStyle name="Énfasis2 - 20% 2 2 2 2 2 2" xfId="15028" xr:uid="{00000000-0005-0000-0000-00004C150000}"/>
    <cellStyle name="Énfasis2 - 20% 2 2 2 2 2 2 2" xfId="26126" xr:uid="{00000000-0005-0000-0000-00004D150000}"/>
    <cellStyle name="Énfasis2 - 20% 2 2 2 2 2 3" xfId="20600" xr:uid="{00000000-0005-0000-0000-00004E150000}"/>
    <cellStyle name="Énfasis2 - 20% 2 2 2 2 3" xfId="12495" xr:uid="{00000000-0005-0000-0000-00004F150000}"/>
    <cellStyle name="Énfasis2 - 20% 2 2 2 2 3 2" xfId="23594" xr:uid="{00000000-0005-0000-0000-000050150000}"/>
    <cellStyle name="Énfasis2 - 20% 2 2 2 2 4" xfId="18069" xr:uid="{00000000-0005-0000-0000-000051150000}"/>
    <cellStyle name="Énfasis2 - 20% 2 2 2 3" xfId="8438" xr:uid="{00000000-0005-0000-0000-000052150000}"/>
    <cellStyle name="Énfasis2 - 20% 2 2 2 3 2" xfId="14008" xr:uid="{00000000-0005-0000-0000-000053150000}"/>
    <cellStyle name="Énfasis2 - 20% 2 2 2 3 2 2" xfId="25106" xr:uid="{00000000-0005-0000-0000-000054150000}"/>
    <cellStyle name="Énfasis2 - 20% 2 2 2 3 3" xfId="19580" xr:uid="{00000000-0005-0000-0000-000055150000}"/>
    <cellStyle name="Énfasis2 - 20% 2 2 2 4" xfId="11469" xr:uid="{00000000-0005-0000-0000-000056150000}"/>
    <cellStyle name="Énfasis2 - 20% 2 2 2 4 2" xfId="22572" xr:uid="{00000000-0005-0000-0000-000057150000}"/>
    <cellStyle name="Énfasis2 - 20% 2 2 2 5" xfId="17046" xr:uid="{00000000-0005-0000-0000-000058150000}"/>
    <cellStyle name="Énfasis2 - 20% 2 2 3" xfId="6227" xr:uid="{00000000-0005-0000-0000-000059150000}"/>
    <cellStyle name="Énfasis2 - 20% 2 2 3 2" xfId="8892" xr:uid="{00000000-0005-0000-0000-00005A150000}"/>
    <cellStyle name="Énfasis2 - 20% 2 2 3 2 2" xfId="14462" xr:uid="{00000000-0005-0000-0000-00005B150000}"/>
    <cellStyle name="Énfasis2 - 20% 2 2 3 2 2 2" xfId="25560" xr:uid="{00000000-0005-0000-0000-00005C150000}"/>
    <cellStyle name="Énfasis2 - 20% 2 2 3 2 3" xfId="20034" xr:uid="{00000000-0005-0000-0000-00005D150000}"/>
    <cellStyle name="Énfasis2 - 20% 2 2 3 3" xfId="11929" xr:uid="{00000000-0005-0000-0000-00005E150000}"/>
    <cellStyle name="Énfasis2 - 20% 2 2 3 3 2" xfId="23028" xr:uid="{00000000-0005-0000-0000-00005F150000}"/>
    <cellStyle name="Énfasis2 - 20% 2 2 3 4" xfId="17503" xr:uid="{00000000-0005-0000-0000-000060150000}"/>
    <cellStyle name="Énfasis2 - 20% 2 2 4" xfId="7266" xr:uid="{00000000-0005-0000-0000-000061150000}"/>
    <cellStyle name="Énfasis2 - 20% 2 2 4 2" xfId="9919" xr:uid="{00000000-0005-0000-0000-000062150000}"/>
    <cellStyle name="Énfasis2 - 20% 2 2 4 2 2" xfId="15489" xr:uid="{00000000-0005-0000-0000-000063150000}"/>
    <cellStyle name="Énfasis2 - 20% 2 2 4 2 2 2" xfId="26587" xr:uid="{00000000-0005-0000-0000-000064150000}"/>
    <cellStyle name="Énfasis2 - 20% 2 2 4 2 3" xfId="21061" xr:uid="{00000000-0005-0000-0000-000065150000}"/>
    <cellStyle name="Énfasis2 - 20% 2 2 4 3" xfId="12956" xr:uid="{00000000-0005-0000-0000-000066150000}"/>
    <cellStyle name="Énfasis2 - 20% 2 2 4 3 2" xfId="24055" xr:uid="{00000000-0005-0000-0000-000067150000}"/>
    <cellStyle name="Énfasis2 - 20% 2 2 4 4" xfId="18530" xr:uid="{00000000-0005-0000-0000-000068150000}"/>
    <cellStyle name="Énfasis2 - 20% 2 2 5" xfId="7954" xr:uid="{00000000-0005-0000-0000-000069150000}"/>
    <cellStyle name="Énfasis2 - 20% 2 2 5 2" xfId="13557" xr:uid="{00000000-0005-0000-0000-00006A150000}"/>
    <cellStyle name="Énfasis2 - 20% 2 2 5 2 2" xfId="24656" xr:uid="{00000000-0005-0000-0000-00006B150000}"/>
    <cellStyle name="Énfasis2 - 20% 2 2 5 3" xfId="19131" xr:uid="{00000000-0005-0000-0000-00006C150000}"/>
    <cellStyle name="Énfasis2 - 20% 2 2 6" xfId="10469" xr:uid="{00000000-0005-0000-0000-00006D150000}"/>
    <cellStyle name="Énfasis2 - 20% 2 2 6 2" xfId="16015" xr:uid="{00000000-0005-0000-0000-00006E150000}"/>
    <cellStyle name="Énfasis2 - 20% 2 2 6 2 2" xfId="27113" xr:uid="{00000000-0005-0000-0000-00006F150000}"/>
    <cellStyle name="Énfasis2 - 20% 2 2 6 3" xfId="21587" xr:uid="{00000000-0005-0000-0000-000070150000}"/>
    <cellStyle name="Énfasis2 - 20% 2 2 7" xfId="10745" xr:uid="{00000000-0005-0000-0000-000071150000}"/>
    <cellStyle name="Énfasis2 - 20% 2 2 7 2" xfId="21860" xr:uid="{00000000-0005-0000-0000-000072150000}"/>
    <cellStyle name="Énfasis2 - 20% 2 2 8" xfId="16340" xr:uid="{00000000-0005-0000-0000-000073150000}"/>
    <cellStyle name="Énfasis2 - 20% 2 2 9" xfId="27544" xr:uid="{00000000-0005-0000-0000-000074150000}"/>
    <cellStyle name="Énfasis2 - 20% 2 3" xfId="3244" xr:uid="{00000000-0005-0000-0000-000075150000}"/>
    <cellStyle name="Énfasis2 - 20% 2 3 2" xfId="6617" xr:uid="{00000000-0005-0000-0000-000076150000}"/>
    <cellStyle name="Énfasis2 - 20% 2 3 2 2" xfId="9280" xr:uid="{00000000-0005-0000-0000-000077150000}"/>
    <cellStyle name="Énfasis2 - 20% 2 3 2 2 2" xfId="14850" xr:uid="{00000000-0005-0000-0000-000078150000}"/>
    <cellStyle name="Énfasis2 - 20% 2 3 2 2 2 2" xfId="25948" xr:uid="{00000000-0005-0000-0000-000079150000}"/>
    <cellStyle name="Énfasis2 - 20% 2 3 2 2 3" xfId="20422" xr:uid="{00000000-0005-0000-0000-00007A150000}"/>
    <cellStyle name="Énfasis2 - 20% 2 3 2 3" xfId="12317" xr:uid="{00000000-0005-0000-0000-00007B150000}"/>
    <cellStyle name="Énfasis2 - 20% 2 3 2 3 2" xfId="23416" xr:uid="{00000000-0005-0000-0000-00007C150000}"/>
    <cellStyle name="Énfasis2 - 20% 2 3 2 4" xfId="17891" xr:uid="{00000000-0005-0000-0000-00007D150000}"/>
    <cellStyle name="Énfasis2 - 20% 2 3 3" xfId="7088" xr:uid="{00000000-0005-0000-0000-00007E150000}"/>
    <cellStyle name="Énfasis2 - 20% 2 3 3 2" xfId="9741" xr:uid="{00000000-0005-0000-0000-00007F150000}"/>
    <cellStyle name="Énfasis2 - 20% 2 3 3 2 2" xfId="15311" xr:uid="{00000000-0005-0000-0000-000080150000}"/>
    <cellStyle name="Énfasis2 - 20% 2 3 3 2 2 2" xfId="26409" xr:uid="{00000000-0005-0000-0000-000081150000}"/>
    <cellStyle name="Énfasis2 - 20% 2 3 3 2 3" xfId="20883" xr:uid="{00000000-0005-0000-0000-000082150000}"/>
    <cellStyle name="Énfasis2 - 20% 2 3 3 3" xfId="12778" xr:uid="{00000000-0005-0000-0000-000083150000}"/>
    <cellStyle name="Énfasis2 - 20% 2 3 3 3 2" xfId="23877" xr:uid="{00000000-0005-0000-0000-000084150000}"/>
    <cellStyle name="Énfasis2 - 20% 2 3 3 4" xfId="18352" xr:uid="{00000000-0005-0000-0000-000085150000}"/>
    <cellStyle name="Énfasis2 - 20% 2 3 4" xfId="7784" xr:uid="{00000000-0005-0000-0000-000086150000}"/>
    <cellStyle name="Énfasis2 - 20% 2 3 4 2" xfId="13388" xr:uid="{00000000-0005-0000-0000-000087150000}"/>
    <cellStyle name="Énfasis2 - 20% 2 3 4 2 2" xfId="24487" xr:uid="{00000000-0005-0000-0000-000088150000}"/>
    <cellStyle name="Énfasis2 - 20% 2 3 4 3" xfId="18962" xr:uid="{00000000-0005-0000-0000-000089150000}"/>
    <cellStyle name="Énfasis2 - 20% 2 3 5" xfId="10291" xr:uid="{00000000-0005-0000-0000-00008A150000}"/>
    <cellStyle name="Énfasis2 - 20% 2 3 5 2" xfId="15837" xr:uid="{00000000-0005-0000-0000-00008B150000}"/>
    <cellStyle name="Énfasis2 - 20% 2 3 5 2 2" xfId="26935" xr:uid="{00000000-0005-0000-0000-00008C150000}"/>
    <cellStyle name="Énfasis2 - 20% 2 3 5 3" xfId="21409" xr:uid="{00000000-0005-0000-0000-00008D150000}"/>
    <cellStyle name="Énfasis2 - 20% 2 3 6" xfId="10924" xr:uid="{00000000-0005-0000-0000-00008E150000}"/>
    <cellStyle name="Énfasis2 - 20% 2 3 6 2" xfId="22035" xr:uid="{00000000-0005-0000-0000-00008F150000}"/>
    <cellStyle name="Énfasis2 - 20% 2 3 7" xfId="16510" xr:uid="{00000000-0005-0000-0000-000090150000}"/>
    <cellStyle name="Énfasis2 - 20% 2 3 8" xfId="27366" xr:uid="{00000000-0005-0000-0000-000091150000}"/>
    <cellStyle name="Énfasis2 - 20% 2 4" xfId="3245" xr:uid="{00000000-0005-0000-0000-000092150000}"/>
    <cellStyle name="Énfasis2 - 20% 2 4 2" xfId="6548" xr:uid="{00000000-0005-0000-0000-000093150000}"/>
    <cellStyle name="Énfasis2 - 20% 2 4 2 2" xfId="9211" xr:uid="{00000000-0005-0000-0000-000094150000}"/>
    <cellStyle name="Énfasis2 - 20% 2 4 2 2 2" xfId="14781" xr:uid="{00000000-0005-0000-0000-000095150000}"/>
    <cellStyle name="Énfasis2 - 20% 2 4 2 2 2 2" xfId="25879" xr:uid="{00000000-0005-0000-0000-000096150000}"/>
    <cellStyle name="Énfasis2 - 20% 2 4 2 2 3" xfId="20353" xr:uid="{00000000-0005-0000-0000-000097150000}"/>
    <cellStyle name="Énfasis2 - 20% 2 4 2 3" xfId="12248" xr:uid="{00000000-0005-0000-0000-000098150000}"/>
    <cellStyle name="Énfasis2 - 20% 2 4 2 3 2" xfId="23347" xr:uid="{00000000-0005-0000-0000-000099150000}"/>
    <cellStyle name="Énfasis2 - 20% 2 4 2 4" xfId="17822" xr:uid="{00000000-0005-0000-0000-00009A150000}"/>
    <cellStyle name="Énfasis2 - 20% 2 4 3" xfId="7723" xr:uid="{00000000-0005-0000-0000-00009B150000}"/>
    <cellStyle name="Énfasis2 - 20% 2 4 3 2" xfId="13328" xr:uid="{00000000-0005-0000-0000-00009C150000}"/>
    <cellStyle name="Énfasis2 - 20% 2 4 3 2 2" xfId="24427" xr:uid="{00000000-0005-0000-0000-00009D150000}"/>
    <cellStyle name="Énfasis2 - 20% 2 4 3 3" xfId="18902" xr:uid="{00000000-0005-0000-0000-00009E150000}"/>
    <cellStyle name="Énfasis2 - 20% 2 4 4" xfId="10222" xr:uid="{00000000-0005-0000-0000-00009F150000}"/>
    <cellStyle name="Énfasis2 - 20% 2 4 4 2" xfId="15768" xr:uid="{00000000-0005-0000-0000-0000A0150000}"/>
    <cellStyle name="Énfasis2 - 20% 2 4 4 2 2" xfId="26866" xr:uid="{00000000-0005-0000-0000-0000A1150000}"/>
    <cellStyle name="Énfasis2 - 20% 2 4 4 3" xfId="21340" xr:uid="{00000000-0005-0000-0000-0000A2150000}"/>
    <cellStyle name="Énfasis2 - 20% 2 4 5" xfId="10925" xr:uid="{00000000-0005-0000-0000-0000A3150000}"/>
    <cellStyle name="Énfasis2 - 20% 2 4 5 2" xfId="22036" xr:uid="{00000000-0005-0000-0000-0000A4150000}"/>
    <cellStyle name="Énfasis2 - 20% 2 4 6" xfId="16511" xr:uid="{00000000-0005-0000-0000-0000A5150000}"/>
    <cellStyle name="Énfasis2 - 20% 2 5" xfId="3246" xr:uid="{00000000-0005-0000-0000-0000A6150000}"/>
    <cellStyle name="Énfasis2 - 20% 2 5 2" xfId="6450" xr:uid="{00000000-0005-0000-0000-0000A7150000}"/>
    <cellStyle name="Énfasis2 - 20% 2 5 2 2" xfId="9113" xr:uid="{00000000-0005-0000-0000-0000A8150000}"/>
    <cellStyle name="Énfasis2 - 20% 2 5 2 2 2" xfId="14683" xr:uid="{00000000-0005-0000-0000-0000A9150000}"/>
    <cellStyle name="Énfasis2 - 20% 2 5 2 2 2 2" xfId="25781" xr:uid="{00000000-0005-0000-0000-0000AA150000}"/>
    <cellStyle name="Énfasis2 - 20% 2 5 2 2 3" xfId="20255" xr:uid="{00000000-0005-0000-0000-0000AB150000}"/>
    <cellStyle name="Énfasis2 - 20% 2 5 2 3" xfId="12150" xr:uid="{00000000-0005-0000-0000-0000AC150000}"/>
    <cellStyle name="Énfasis2 - 20% 2 5 2 3 2" xfId="23249" xr:uid="{00000000-0005-0000-0000-0000AD150000}"/>
    <cellStyle name="Énfasis2 - 20% 2 5 2 4" xfId="17724" xr:uid="{00000000-0005-0000-0000-0000AE150000}"/>
    <cellStyle name="Énfasis2 - 20% 2 5 3" xfId="8112" xr:uid="{00000000-0005-0000-0000-0000AF150000}"/>
    <cellStyle name="Énfasis2 - 20% 2 5 3 2" xfId="13683" xr:uid="{00000000-0005-0000-0000-0000B0150000}"/>
    <cellStyle name="Énfasis2 - 20% 2 5 3 2 2" xfId="24781" xr:uid="{00000000-0005-0000-0000-0000B1150000}"/>
    <cellStyle name="Énfasis2 - 20% 2 5 3 3" xfId="19255" xr:uid="{00000000-0005-0000-0000-0000B2150000}"/>
    <cellStyle name="Énfasis2 - 20% 2 5 4" xfId="10926" xr:uid="{00000000-0005-0000-0000-0000B3150000}"/>
    <cellStyle name="Énfasis2 - 20% 2 5 4 2" xfId="22037" xr:uid="{00000000-0005-0000-0000-0000B4150000}"/>
    <cellStyle name="Énfasis2 - 20% 2 5 5" xfId="16512" xr:uid="{00000000-0005-0000-0000-0000B5150000}"/>
    <cellStyle name="Énfasis2 - 20% 2 6" xfId="5528" xr:uid="{00000000-0005-0000-0000-0000B6150000}"/>
    <cellStyle name="Énfasis2 - 20% 2 6 2" xfId="8585" xr:uid="{00000000-0005-0000-0000-0000B7150000}"/>
    <cellStyle name="Énfasis2 - 20% 2 6 2 2" xfId="14155" xr:uid="{00000000-0005-0000-0000-0000B8150000}"/>
    <cellStyle name="Énfasis2 - 20% 2 6 2 2 2" xfId="25253" xr:uid="{00000000-0005-0000-0000-0000B9150000}"/>
    <cellStyle name="Énfasis2 - 20% 2 6 2 3" xfId="19727" xr:uid="{00000000-0005-0000-0000-0000BA150000}"/>
    <cellStyle name="Énfasis2 - 20% 2 6 3" xfId="11616" xr:uid="{00000000-0005-0000-0000-0000BB150000}"/>
    <cellStyle name="Énfasis2 - 20% 2 6 3 2" xfId="22719" xr:uid="{00000000-0005-0000-0000-0000BC150000}"/>
    <cellStyle name="Énfasis2 - 20% 2 6 4" xfId="17193" xr:uid="{00000000-0005-0000-0000-0000BD150000}"/>
    <cellStyle name="Énfasis2 - 20% 2 7" xfId="6107" xr:uid="{00000000-0005-0000-0000-0000BE150000}"/>
    <cellStyle name="Énfasis2 - 20% 2 7 2" xfId="8772" xr:uid="{00000000-0005-0000-0000-0000BF150000}"/>
    <cellStyle name="Énfasis2 - 20% 2 7 2 2" xfId="14342" xr:uid="{00000000-0005-0000-0000-0000C0150000}"/>
    <cellStyle name="Énfasis2 - 20% 2 7 2 2 2" xfId="25440" xr:uid="{00000000-0005-0000-0000-0000C1150000}"/>
    <cellStyle name="Énfasis2 - 20% 2 7 2 3" xfId="19914" xr:uid="{00000000-0005-0000-0000-0000C2150000}"/>
    <cellStyle name="Énfasis2 - 20% 2 7 3" xfId="11809" xr:uid="{00000000-0005-0000-0000-0000C3150000}"/>
    <cellStyle name="Énfasis2 - 20% 2 7 3 2" xfId="22908" xr:uid="{00000000-0005-0000-0000-0000C4150000}"/>
    <cellStyle name="Énfasis2 - 20% 2 7 4" xfId="17383" xr:uid="{00000000-0005-0000-0000-0000C5150000}"/>
    <cellStyle name="Énfasis2 - 20% 2 8" xfId="7018" xr:uid="{00000000-0005-0000-0000-0000C6150000}"/>
    <cellStyle name="Énfasis2 - 20% 2 8 2" xfId="9672" xr:uid="{00000000-0005-0000-0000-0000C7150000}"/>
    <cellStyle name="Énfasis2 - 20% 2 8 2 2" xfId="15242" xr:uid="{00000000-0005-0000-0000-0000C8150000}"/>
    <cellStyle name="Énfasis2 - 20% 2 8 2 2 2" xfId="26340" xr:uid="{00000000-0005-0000-0000-0000C9150000}"/>
    <cellStyle name="Énfasis2 - 20% 2 8 2 3" xfId="20814" xr:uid="{00000000-0005-0000-0000-0000CA150000}"/>
    <cellStyle name="Énfasis2 - 20% 2 8 3" xfId="12709" xr:uid="{00000000-0005-0000-0000-0000CB150000}"/>
    <cellStyle name="Énfasis2 - 20% 2 8 3 2" xfId="23808" xr:uid="{00000000-0005-0000-0000-0000CC150000}"/>
    <cellStyle name="Énfasis2 - 20% 2 8 4" xfId="18283" xr:uid="{00000000-0005-0000-0000-0000CD150000}"/>
    <cellStyle name="Énfasis2 - 20% 2 9" xfId="7458" xr:uid="{00000000-0005-0000-0000-0000CE150000}"/>
    <cellStyle name="Énfasis2 - 20% 2 9 2" xfId="13129" xr:uid="{00000000-0005-0000-0000-0000CF150000}"/>
    <cellStyle name="Énfasis2 - 20% 2 9 2 2" xfId="24228" xr:uid="{00000000-0005-0000-0000-0000D0150000}"/>
    <cellStyle name="Énfasis2 - 20% 2 9 3" xfId="18703" xr:uid="{00000000-0005-0000-0000-0000D1150000}"/>
    <cellStyle name="Énfasis2 - 20% 3" xfId="995" xr:uid="{00000000-0005-0000-0000-0000D2150000}"/>
    <cellStyle name="Énfasis2 - 20% 3 10" xfId="27590" xr:uid="{00000000-0005-0000-0000-0000D3150000}"/>
    <cellStyle name="Énfasis2 - 20% 3 2" xfId="3247" xr:uid="{00000000-0005-0000-0000-0000D4150000}"/>
    <cellStyle name="Énfasis2 - 20% 3 2 2" xfId="6841" xr:uid="{00000000-0005-0000-0000-0000D5150000}"/>
    <cellStyle name="Énfasis2 - 20% 3 2 2 2" xfId="9504" xr:uid="{00000000-0005-0000-0000-0000D6150000}"/>
    <cellStyle name="Énfasis2 - 20% 3 2 2 2 2" xfId="15074" xr:uid="{00000000-0005-0000-0000-0000D7150000}"/>
    <cellStyle name="Énfasis2 - 20% 3 2 2 2 2 2" xfId="26172" xr:uid="{00000000-0005-0000-0000-0000D8150000}"/>
    <cellStyle name="Énfasis2 - 20% 3 2 2 2 3" xfId="20646" xr:uid="{00000000-0005-0000-0000-0000D9150000}"/>
    <cellStyle name="Énfasis2 - 20% 3 2 2 3" xfId="12541" xr:uid="{00000000-0005-0000-0000-0000DA150000}"/>
    <cellStyle name="Énfasis2 - 20% 3 2 2 3 2" xfId="23640" xr:uid="{00000000-0005-0000-0000-0000DB150000}"/>
    <cellStyle name="Énfasis2 - 20% 3 2 2 4" xfId="18115" xr:uid="{00000000-0005-0000-0000-0000DC150000}"/>
    <cellStyle name="Énfasis2 - 20% 3 2 3" xfId="8113" xr:uid="{00000000-0005-0000-0000-0000DD150000}"/>
    <cellStyle name="Énfasis2 - 20% 3 2 3 2" xfId="13684" xr:uid="{00000000-0005-0000-0000-0000DE150000}"/>
    <cellStyle name="Énfasis2 - 20% 3 2 3 2 2" xfId="24782" xr:uid="{00000000-0005-0000-0000-0000DF150000}"/>
    <cellStyle name="Énfasis2 - 20% 3 2 3 3" xfId="19256" xr:uid="{00000000-0005-0000-0000-0000E0150000}"/>
    <cellStyle name="Énfasis2 - 20% 3 2 4" xfId="10927" xr:uid="{00000000-0005-0000-0000-0000E1150000}"/>
    <cellStyle name="Énfasis2 - 20% 3 2 4 2" xfId="22038" xr:uid="{00000000-0005-0000-0000-0000E2150000}"/>
    <cellStyle name="Énfasis2 - 20% 3 2 5" xfId="16513" xr:uid="{00000000-0005-0000-0000-0000E3150000}"/>
    <cellStyle name="Énfasis2 - 20% 3 3" xfId="5391" xr:uid="{00000000-0005-0000-0000-0000E4150000}"/>
    <cellStyle name="Énfasis2 - 20% 3 3 2" xfId="8533" xr:uid="{00000000-0005-0000-0000-0000E5150000}"/>
    <cellStyle name="Énfasis2 - 20% 3 3 2 2" xfId="14103" xr:uid="{00000000-0005-0000-0000-0000E6150000}"/>
    <cellStyle name="Énfasis2 - 20% 3 3 2 2 2" xfId="25201" xr:uid="{00000000-0005-0000-0000-0000E7150000}"/>
    <cellStyle name="Énfasis2 - 20% 3 3 2 3" xfId="19675" xr:uid="{00000000-0005-0000-0000-0000E8150000}"/>
    <cellStyle name="Énfasis2 - 20% 3 3 3" xfId="11564" xr:uid="{00000000-0005-0000-0000-0000E9150000}"/>
    <cellStyle name="Énfasis2 - 20% 3 3 3 2" xfId="22667" xr:uid="{00000000-0005-0000-0000-0000EA150000}"/>
    <cellStyle name="Énfasis2 - 20% 3 3 4" xfId="17141" xr:uid="{00000000-0005-0000-0000-0000EB150000}"/>
    <cellStyle name="Énfasis2 - 20% 3 4" xfId="6273" xr:uid="{00000000-0005-0000-0000-0000EC150000}"/>
    <cellStyle name="Énfasis2 - 20% 3 4 2" xfId="8938" xr:uid="{00000000-0005-0000-0000-0000ED150000}"/>
    <cellStyle name="Énfasis2 - 20% 3 4 2 2" xfId="14508" xr:uid="{00000000-0005-0000-0000-0000EE150000}"/>
    <cellStyle name="Énfasis2 - 20% 3 4 2 2 2" xfId="25606" xr:uid="{00000000-0005-0000-0000-0000EF150000}"/>
    <cellStyle name="Énfasis2 - 20% 3 4 2 3" xfId="20080" xr:uid="{00000000-0005-0000-0000-0000F0150000}"/>
    <cellStyle name="Énfasis2 - 20% 3 4 3" xfId="11975" xr:uid="{00000000-0005-0000-0000-0000F1150000}"/>
    <cellStyle name="Énfasis2 - 20% 3 4 3 2" xfId="23074" xr:uid="{00000000-0005-0000-0000-0000F2150000}"/>
    <cellStyle name="Énfasis2 - 20% 3 4 4" xfId="17549" xr:uid="{00000000-0005-0000-0000-0000F3150000}"/>
    <cellStyle name="Énfasis2 - 20% 3 5" xfId="7312" xr:uid="{00000000-0005-0000-0000-0000F4150000}"/>
    <cellStyle name="Énfasis2 - 20% 3 5 2" xfId="9965" xr:uid="{00000000-0005-0000-0000-0000F5150000}"/>
    <cellStyle name="Énfasis2 - 20% 3 5 2 2" xfId="15535" xr:uid="{00000000-0005-0000-0000-0000F6150000}"/>
    <cellStyle name="Énfasis2 - 20% 3 5 2 2 2" xfId="26633" xr:uid="{00000000-0005-0000-0000-0000F7150000}"/>
    <cellStyle name="Énfasis2 - 20% 3 5 2 3" xfId="21107" xr:uid="{00000000-0005-0000-0000-0000F8150000}"/>
    <cellStyle name="Énfasis2 - 20% 3 5 3" xfId="13002" xr:uid="{00000000-0005-0000-0000-0000F9150000}"/>
    <cellStyle name="Énfasis2 - 20% 3 5 3 2" xfId="24101" xr:uid="{00000000-0005-0000-0000-0000FA150000}"/>
    <cellStyle name="Énfasis2 - 20% 3 5 4" xfId="18576" xr:uid="{00000000-0005-0000-0000-0000FB150000}"/>
    <cellStyle name="Énfasis2 - 20% 3 6" xfId="8000" xr:uid="{00000000-0005-0000-0000-0000FC150000}"/>
    <cellStyle name="Énfasis2 - 20% 3 6 2" xfId="13603" xr:uid="{00000000-0005-0000-0000-0000FD150000}"/>
    <cellStyle name="Énfasis2 - 20% 3 6 2 2" xfId="24702" xr:uid="{00000000-0005-0000-0000-0000FE150000}"/>
    <cellStyle name="Énfasis2 - 20% 3 6 3" xfId="19177" xr:uid="{00000000-0005-0000-0000-0000FF150000}"/>
    <cellStyle name="Énfasis2 - 20% 3 7" xfId="10515" xr:uid="{00000000-0005-0000-0000-000000160000}"/>
    <cellStyle name="Énfasis2 - 20% 3 7 2" xfId="16061" xr:uid="{00000000-0005-0000-0000-000001160000}"/>
    <cellStyle name="Énfasis2 - 20% 3 7 2 2" xfId="27159" xr:uid="{00000000-0005-0000-0000-000002160000}"/>
    <cellStyle name="Énfasis2 - 20% 3 7 3" xfId="21633" xr:uid="{00000000-0005-0000-0000-000003160000}"/>
    <cellStyle name="Énfasis2 - 20% 3 8" xfId="10791" xr:uid="{00000000-0005-0000-0000-000004160000}"/>
    <cellStyle name="Énfasis2 - 20% 3 8 2" xfId="21906" xr:uid="{00000000-0005-0000-0000-000005160000}"/>
    <cellStyle name="Énfasis2 - 20% 3 9" xfId="16386" xr:uid="{00000000-0005-0000-0000-000006160000}"/>
    <cellStyle name="Énfasis2 - 20% 4" xfId="870" xr:uid="{00000000-0005-0000-0000-000007160000}"/>
    <cellStyle name="Énfasis2 - 20% 4 2" xfId="5164" xr:uid="{00000000-0005-0000-0000-000008160000}"/>
    <cellStyle name="Énfasis2 - 20% 4 2 2" xfId="6736" xr:uid="{00000000-0005-0000-0000-000009160000}"/>
    <cellStyle name="Énfasis2 - 20% 4 2 2 2" xfId="9399" xr:uid="{00000000-0005-0000-0000-00000A160000}"/>
    <cellStyle name="Énfasis2 - 20% 4 2 2 2 2" xfId="14969" xr:uid="{00000000-0005-0000-0000-00000B160000}"/>
    <cellStyle name="Énfasis2 - 20% 4 2 2 2 2 2" xfId="26067" xr:uid="{00000000-0005-0000-0000-00000C160000}"/>
    <cellStyle name="Énfasis2 - 20% 4 2 2 2 3" xfId="20541" xr:uid="{00000000-0005-0000-0000-00000D160000}"/>
    <cellStyle name="Énfasis2 - 20% 4 2 2 3" xfId="12436" xr:uid="{00000000-0005-0000-0000-00000E160000}"/>
    <cellStyle name="Énfasis2 - 20% 4 2 2 3 2" xfId="23535" xr:uid="{00000000-0005-0000-0000-00000F160000}"/>
    <cellStyle name="Énfasis2 - 20% 4 2 2 4" xfId="18010" xr:uid="{00000000-0005-0000-0000-000010160000}"/>
    <cellStyle name="Énfasis2 - 20% 4 2 3" xfId="8399" xr:uid="{00000000-0005-0000-0000-000011160000}"/>
    <cellStyle name="Énfasis2 - 20% 4 2 3 2" xfId="13969" xr:uid="{00000000-0005-0000-0000-000012160000}"/>
    <cellStyle name="Énfasis2 - 20% 4 2 3 2 2" xfId="25067" xr:uid="{00000000-0005-0000-0000-000013160000}"/>
    <cellStyle name="Énfasis2 - 20% 4 2 3 3" xfId="19541" xr:uid="{00000000-0005-0000-0000-000014160000}"/>
    <cellStyle name="Énfasis2 - 20% 4 2 4" xfId="11430" xr:uid="{00000000-0005-0000-0000-000015160000}"/>
    <cellStyle name="Énfasis2 - 20% 4 2 4 2" xfId="22533" xr:uid="{00000000-0005-0000-0000-000016160000}"/>
    <cellStyle name="Énfasis2 - 20% 4 2 5" xfId="17007" xr:uid="{00000000-0005-0000-0000-000017160000}"/>
    <cellStyle name="Énfasis2 - 20% 4 3" xfId="6167" xr:uid="{00000000-0005-0000-0000-000018160000}"/>
    <cellStyle name="Énfasis2 - 20% 4 3 2" xfId="8832" xr:uid="{00000000-0005-0000-0000-000019160000}"/>
    <cellStyle name="Énfasis2 - 20% 4 3 2 2" xfId="14402" xr:uid="{00000000-0005-0000-0000-00001A160000}"/>
    <cellStyle name="Énfasis2 - 20% 4 3 2 2 2" xfId="25500" xr:uid="{00000000-0005-0000-0000-00001B160000}"/>
    <cellStyle name="Énfasis2 - 20% 4 3 2 3" xfId="19974" xr:uid="{00000000-0005-0000-0000-00001C160000}"/>
    <cellStyle name="Énfasis2 - 20% 4 3 3" xfId="11869" xr:uid="{00000000-0005-0000-0000-00001D160000}"/>
    <cellStyle name="Énfasis2 - 20% 4 3 3 2" xfId="22968" xr:uid="{00000000-0005-0000-0000-00001E160000}"/>
    <cellStyle name="Énfasis2 - 20% 4 3 4" xfId="17443" xr:uid="{00000000-0005-0000-0000-00001F160000}"/>
    <cellStyle name="Énfasis2 - 20% 4 4" xfId="7207" xr:uid="{00000000-0005-0000-0000-000020160000}"/>
    <cellStyle name="Énfasis2 - 20% 4 4 2" xfId="9860" xr:uid="{00000000-0005-0000-0000-000021160000}"/>
    <cellStyle name="Énfasis2 - 20% 4 4 2 2" xfId="15430" xr:uid="{00000000-0005-0000-0000-000022160000}"/>
    <cellStyle name="Énfasis2 - 20% 4 4 2 2 2" xfId="26528" xr:uid="{00000000-0005-0000-0000-000023160000}"/>
    <cellStyle name="Énfasis2 - 20% 4 4 2 3" xfId="21002" xr:uid="{00000000-0005-0000-0000-000024160000}"/>
    <cellStyle name="Énfasis2 - 20% 4 4 3" xfId="12897" xr:uid="{00000000-0005-0000-0000-000025160000}"/>
    <cellStyle name="Énfasis2 - 20% 4 4 3 2" xfId="23996" xr:uid="{00000000-0005-0000-0000-000026160000}"/>
    <cellStyle name="Énfasis2 - 20% 4 4 4" xfId="18471" xr:uid="{00000000-0005-0000-0000-000027160000}"/>
    <cellStyle name="Énfasis2 - 20% 4 5" xfId="7895" xr:uid="{00000000-0005-0000-0000-000028160000}"/>
    <cellStyle name="Énfasis2 - 20% 4 5 2" xfId="13498" xr:uid="{00000000-0005-0000-0000-000029160000}"/>
    <cellStyle name="Énfasis2 - 20% 4 5 2 2" xfId="24597" xr:uid="{00000000-0005-0000-0000-00002A160000}"/>
    <cellStyle name="Énfasis2 - 20% 4 5 3" xfId="19072" xr:uid="{00000000-0005-0000-0000-00002B160000}"/>
    <cellStyle name="Énfasis2 - 20% 4 6" xfId="10410" xr:uid="{00000000-0005-0000-0000-00002C160000}"/>
    <cellStyle name="Énfasis2 - 20% 4 6 2" xfId="15956" xr:uid="{00000000-0005-0000-0000-00002D160000}"/>
    <cellStyle name="Énfasis2 - 20% 4 6 2 2" xfId="27054" xr:uid="{00000000-0005-0000-0000-00002E160000}"/>
    <cellStyle name="Énfasis2 - 20% 4 6 3" xfId="21528" xr:uid="{00000000-0005-0000-0000-00002F160000}"/>
    <cellStyle name="Énfasis2 - 20% 4 7" xfId="10685" xr:uid="{00000000-0005-0000-0000-000030160000}"/>
    <cellStyle name="Énfasis2 - 20% 4 7 2" xfId="21800" xr:uid="{00000000-0005-0000-0000-000031160000}"/>
    <cellStyle name="Énfasis2 - 20% 4 8" xfId="16280" xr:uid="{00000000-0005-0000-0000-000032160000}"/>
    <cellStyle name="Énfasis2 - 20% 4 9" xfId="27485" xr:uid="{00000000-0005-0000-0000-000033160000}"/>
    <cellStyle name="Énfasis2 - 20% 5" xfId="3248" xr:uid="{00000000-0005-0000-0000-000034160000}"/>
    <cellStyle name="Énfasis2 - 20% 5 2" xfId="6616" xr:uid="{00000000-0005-0000-0000-000035160000}"/>
    <cellStyle name="Énfasis2 - 20% 5 2 2" xfId="9279" xr:uid="{00000000-0005-0000-0000-000036160000}"/>
    <cellStyle name="Énfasis2 - 20% 5 2 2 2" xfId="14849" xr:uid="{00000000-0005-0000-0000-000037160000}"/>
    <cellStyle name="Énfasis2 - 20% 5 2 2 2 2" xfId="25947" xr:uid="{00000000-0005-0000-0000-000038160000}"/>
    <cellStyle name="Énfasis2 - 20% 5 2 2 3" xfId="20421" xr:uid="{00000000-0005-0000-0000-000039160000}"/>
    <cellStyle name="Énfasis2 - 20% 5 2 3" xfId="12316" xr:uid="{00000000-0005-0000-0000-00003A160000}"/>
    <cellStyle name="Énfasis2 - 20% 5 2 3 2" xfId="23415" xr:uid="{00000000-0005-0000-0000-00003B160000}"/>
    <cellStyle name="Énfasis2 - 20% 5 2 4" xfId="17890" xr:uid="{00000000-0005-0000-0000-00003C160000}"/>
    <cellStyle name="Énfasis2 - 20% 5 3" xfId="7087" xr:uid="{00000000-0005-0000-0000-00003D160000}"/>
    <cellStyle name="Énfasis2 - 20% 5 3 2" xfId="9740" xr:uid="{00000000-0005-0000-0000-00003E160000}"/>
    <cellStyle name="Énfasis2 - 20% 5 3 2 2" xfId="15310" xr:uid="{00000000-0005-0000-0000-00003F160000}"/>
    <cellStyle name="Énfasis2 - 20% 5 3 2 2 2" xfId="26408" xr:uid="{00000000-0005-0000-0000-000040160000}"/>
    <cellStyle name="Énfasis2 - 20% 5 3 2 3" xfId="20882" xr:uid="{00000000-0005-0000-0000-000041160000}"/>
    <cellStyle name="Énfasis2 - 20% 5 3 3" xfId="12777" xr:uid="{00000000-0005-0000-0000-000042160000}"/>
    <cellStyle name="Énfasis2 - 20% 5 3 3 2" xfId="23876" xr:uid="{00000000-0005-0000-0000-000043160000}"/>
    <cellStyle name="Énfasis2 - 20% 5 3 4" xfId="18351" xr:uid="{00000000-0005-0000-0000-000044160000}"/>
    <cellStyle name="Énfasis2 - 20% 5 4" xfId="7783" xr:uid="{00000000-0005-0000-0000-000045160000}"/>
    <cellStyle name="Énfasis2 - 20% 5 4 2" xfId="13387" xr:uid="{00000000-0005-0000-0000-000046160000}"/>
    <cellStyle name="Énfasis2 - 20% 5 4 2 2" xfId="24486" xr:uid="{00000000-0005-0000-0000-000047160000}"/>
    <cellStyle name="Énfasis2 - 20% 5 4 3" xfId="18961" xr:uid="{00000000-0005-0000-0000-000048160000}"/>
    <cellStyle name="Énfasis2 - 20% 5 5" xfId="10290" xr:uid="{00000000-0005-0000-0000-000049160000}"/>
    <cellStyle name="Énfasis2 - 20% 5 5 2" xfId="15836" xr:uid="{00000000-0005-0000-0000-00004A160000}"/>
    <cellStyle name="Énfasis2 - 20% 5 5 2 2" xfId="26934" xr:uid="{00000000-0005-0000-0000-00004B160000}"/>
    <cellStyle name="Énfasis2 - 20% 5 5 3" xfId="21408" xr:uid="{00000000-0005-0000-0000-00004C160000}"/>
    <cellStyle name="Énfasis2 - 20% 5 6" xfId="10928" xr:uid="{00000000-0005-0000-0000-00004D160000}"/>
    <cellStyle name="Énfasis2 - 20% 5 6 2" xfId="22039" xr:uid="{00000000-0005-0000-0000-00004E160000}"/>
    <cellStyle name="Énfasis2 - 20% 5 7" xfId="16514" xr:uid="{00000000-0005-0000-0000-00004F160000}"/>
    <cellStyle name="Énfasis2 - 20% 5 8" xfId="27365" xr:uid="{00000000-0005-0000-0000-000050160000}"/>
    <cellStyle name="Énfasis2 - 20% 6" xfId="3249" xr:uid="{00000000-0005-0000-0000-000051160000}"/>
    <cellStyle name="Énfasis2 - 20% 6 2" xfId="6504" xr:uid="{00000000-0005-0000-0000-000052160000}"/>
    <cellStyle name="Énfasis2 - 20% 6 2 2" xfId="9167" xr:uid="{00000000-0005-0000-0000-000053160000}"/>
    <cellStyle name="Énfasis2 - 20% 6 2 2 2" xfId="14737" xr:uid="{00000000-0005-0000-0000-000054160000}"/>
    <cellStyle name="Énfasis2 - 20% 6 2 2 2 2" xfId="25835" xr:uid="{00000000-0005-0000-0000-000055160000}"/>
    <cellStyle name="Énfasis2 - 20% 6 2 2 3" xfId="20309" xr:uid="{00000000-0005-0000-0000-000056160000}"/>
    <cellStyle name="Énfasis2 - 20% 6 2 3" xfId="12204" xr:uid="{00000000-0005-0000-0000-000057160000}"/>
    <cellStyle name="Énfasis2 - 20% 6 2 3 2" xfId="23303" xr:uid="{00000000-0005-0000-0000-000058160000}"/>
    <cellStyle name="Énfasis2 - 20% 6 2 4" xfId="17778" xr:uid="{00000000-0005-0000-0000-000059160000}"/>
    <cellStyle name="Énfasis2 - 20% 6 3" xfId="7679" xr:uid="{00000000-0005-0000-0000-00005A160000}"/>
    <cellStyle name="Énfasis2 - 20% 6 3 2" xfId="13287" xr:uid="{00000000-0005-0000-0000-00005B160000}"/>
    <cellStyle name="Énfasis2 - 20% 6 3 2 2" xfId="24386" xr:uid="{00000000-0005-0000-0000-00005C160000}"/>
    <cellStyle name="Énfasis2 - 20% 6 3 3" xfId="18861" xr:uid="{00000000-0005-0000-0000-00005D160000}"/>
    <cellStyle name="Énfasis2 - 20% 6 4" xfId="10176" xr:uid="{00000000-0005-0000-0000-00005E160000}"/>
    <cellStyle name="Énfasis2 - 20% 6 4 2" xfId="15724" xr:uid="{00000000-0005-0000-0000-00005F160000}"/>
    <cellStyle name="Énfasis2 - 20% 6 4 2 2" xfId="26822" xr:uid="{00000000-0005-0000-0000-000060160000}"/>
    <cellStyle name="Énfasis2 - 20% 6 4 3" xfId="21296" xr:uid="{00000000-0005-0000-0000-000061160000}"/>
    <cellStyle name="Énfasis2 - 20% 6 5" xfId="10929" xr:uid="{00000000-0005-0000-0000-000062160000}"/>
    <cellStyle name="Énfasis2 - 20% 6 5 2" xfId="22040" xr:uid="{00000000-0005-0000-0000-000063160000}"/>
    <cellStyle name="Énfasis2 - 20% 6 6" xfId="16515" xr:uid="{00000000-0005-0000-0000-000064160000}"/>
    <cellStyle name="Énfasis2 - 20% 7" xfId="3250" xr:uid="{00000000-0005-0000-0000-000065160000}"/>
    <cellStyle name="Énfasis2 - 20% 7 2" xfId="6394" xr:uid="{00000000-0005-0000-0000-000066160000}"/>
    <cellStyle name="Énfasis2 - 20% 7 2 2" xfId="9057" xr:uid="{00000000-0005-0000-0000-000067160000}"/>
    <cellStyle name="Énfasis2 - 20% 7 2 2 2" xfId="14627" xr:uid="{00000000-0005-0000-0000-000068160000}"/>
    <cellStyle name="Énfasis2 - 20% 7 2 2 2 2" xfId="25725" xr:uid="{00000000-0005-0000-0000-000069160000}"/>
    <cellStyle name="Énfasis2 - 20% 7 2 2 3" xfId="20199" xr:uid="{00000000-0005-0000-0000-00006A160000}"/>
    <cellStyle name="Énfasis2 - 20% 7 2 3" xfId="12094" xr:uid="{00000000-0005-0000-0000-00006B160000}"/>
    <cellStyle name="Énfasis2 - 20% 7 2 3 2" xfId="23193" xr:uid="{00000000-0005-0000-0000-00006C160000}"/>
    <cellStyle name="Énfasis2 - 20% 7 2 4" xfId="17668" xr:uid="{00000000-0005-0000-0000-00006D160000}"/>
    <cellStyle name="Énfasis2 - 20% 7 3" xfId="8114" xr:uid="{00000000-0005-0000-0000-00006E160000}"/>
    <cellStyle name="Énfasis2 - 20% 7 3 2" xfId="13685" xr:uid="{00000000-0005-0000-0000-00006F160000}"/>
    <cellStyle name="Énfasis2 - 20% 7 3 2 2" xfId="24783" xr:uid="{00000000-0005-0000-0000-000070160000}"/>
    <cellStyle name="Énfasis2 - 20% 7 3 3" xfId="19257" xr:uid="{00000000-0005-0000-0000-000071160000}"/>
    <cellStyle name="Énfasis2 - 20% 7 4" xfId="10930" xr:uid="{00000000-0005-0000-0000-000072160000}"/>
    <cellStyle name="Énfasis2 - 20% 7 4 2" xfId="22041" xr:uid="{00000000-0005-0000-0000-000073160000}"/>
    <cellStyle name="Énfasis2 - 20% 7 5" xfId="16516" xr:uid="{00000000-0005-0000-0000-000074160000}"/>
    <cellStyle name="Énfasis2 - 20% 8" xfId="5572" xr:uid="{00000000-0005-0000-0000-000075160000}"/>
    <cellStyle name="Énfasis2 - 20% 8 2" xfId="8604" xr:uid="{00000000-0005-0000-0000-000076160000}"/>
    <cellStyle name="Énfasis2 - 20% 8 2 2" xfId="14174" xr:uid="{00000000-0005-0000-0000-000077160000}"/>
    <cellStyle name="Énfasis2 - 20% 8 2 2 2" xfId="25272" xr:uid="{00000000-0005-0000-0000-000078160000}"/>
    <cellStyle name="Énfasis2 - 20% 8 2 3" xfId="19746" xr:uid="{00000000-0005-0000-0000-000079160000}"/>
    <cellStyle name="Énfasis2 - 20% 8 3" xfId="11635" xr:uid="{00000000-0005-0000-0000-00007A160000}"/>
    <cellStyle name="Énfasis2 - 20% 8 3 2" xfId="22738" xr:uid="{00000000-0005-0000-0000-00007B160000}"/>
    <cellStyle name="Énfasis2 - 20% 8 4" xfId="17212" xr:uid="{00000000-0005-0000-0000-00007C160000}"/>
    <cellStyle name="Énfasis2 - 20% 9" xfId="6061" xr:uid="{00000000-0005-0000-0000-00007D160000}"/>
    <cellStyle name="Énfasis2 - 20% 9 2" xfId="8728" xr:uid="{00000000-0005-0000-0000-00007E160000}"/>
    <cellStyle name="Énfasis2 - 20% 9 2 2" xfId="14298" xr:uid="{00000000-0005-0000-0000-00007F160000}"/>
    <cellStyle name="Énfasis2 - 20% 9 2 2 2" xfId="25396" xr:uid="{00000000-0005-0000-0000-000080160000}"/>
    <cellStyle name="Énfasis2 - 20% 9 2 3" xfId="19870" xr:uid="{00000000-0005-0000-0000-000081160000}"/>
    <cellStyle name="Énfasis2 - 20% 9 3" xfId="11765" xr:uid="{00000000-0005-0000-0000-000082160000}"/>
    <cellStyle name="Énfasis2 - 20% 9 3 2" xfId="22864" xr:uid="{00000000-0005-0000-0000-000083160000}"/>
    <cellStyle name="Énfasis2 - 20% 9 4" xfId="17339" xr:uid="{00000000-0005-0000-0000-000084160000}"/>
    <cellStyle name="Énfasis2 - 40%" xfId="258" xr:uid="{00000000-0005-0000-0000-000085160000}"/>
    <cellStyle name="Énfasis2 - 40% 10" xfId="6971" xr:uid="{00000000-0005-0000-0000-000086160000}"/>
    <cellStyle name="Énfasis2 - 40% 10 2" xfId="9626" xr:uid="{00000000-0005-0000-0000-000087160000}"/>
    <cellStyle name="Énfasis2 - 40% 10 2 2" xfId="15196" xr:uid="{00000000-0005-0000-0000-000088160000}"/>
    <cellStyle name="Énfasis2 - 40% 10 2 2 2" xfId="26294" xr:uid="{00000000-0005-0000-0000-000089160000}"/>
    <cellStyle name="Énfasis2 - 40% 10 2 3" xfId="20768" xr:uid="{00000000-0005-0000-0000-00008A160000}"/>
    <cellStyle name="Énfasis2 - 40% 10 3" xfId="12663" xr:uid="{00000000-0005-0000-0000-00008B160000}"/>
    <cellStyle name="Énfasis2 - 40% 10 3 2" xfId="23762" xr:uid="{00000000-0005-0000-0000-00008C160000}"/>
    <cellStyle name="Énfasis2 - 40% 10 4" xfId="18237" xr:uid="{00000000-0005-0000-0000-00008D160000}"/>
    <cellStyle name="Énfasis2 - 40% 11" xfId="7459" xr:uid="{00000000-0005-0000-0000-00008E160000}"/>
    <cellStyle name="Énfasis2 - 40% 11 2" xfId="13130" xr:uid="{00000000-0005-0000-0000-00008F160000}"/>
    <cellStyle name="Énfasis2 - 40% 11 2 2" xfId="24229" xr:uid="{00000000-0005-0000-0000-000090160000}"/>
    <cellStyle name="Énfasis2 - 40% 11 3" xfId="18704" xr:uid="{00000000-0005-0000-0000-000091160000}"/>
    <cellStyle name="Énfasis2 - 40% 12" xfId="10045" xr:uid="{00000000-0005-0000-0000-000092160000}"/>
    <cellStyle name="Énfasis2 - 40% 12 2" xfId="15603" xr:uid="{00000000-0005-0000-0000-000093160000}"/>
    <cellStyle name="Énfasis2 - 40% 12 2 2" xfId="26701" xr:uid="{00000000-0005-0000-0000-000094160000}"/>
    <cellStyle name="Énfasis2 - 40% 12 3" xfId="21175" xr:uid="{00000000-0005-0000-0000-000095160000}"/>
    <cellStyle name="Énfasis2 - 40% 13" xfId="10590" xr:uid="{00000000-0005-0000-0000-000096160000}"/>
    <cellStyle name="Énfasis2 - 40% 13 2" xfId="21708" xr:uid="{00000000-0005-0000-0000-000097160000}"/>
    <cellStyle name="Énfasis2 - 40% 14" xfId="16189" xr:uid="{00000000-0005-0000-0000-000098160000}"/>
    <cellStyle name="Énfasis2 - 40% 15" xfId="27253" xr:uid="{00000000-0005-0000-0000-000099160000}"/>
    <cellStyle name="Énfasis2 - 40% 2" xfId="766" xr:uid="{00000000-0005-0000-0000-00009A160000}"/>
    <cellStyle name="Énfasis2 - 40% 2 10" xfId="10108" xr:uid="{00000000-0005-0000-0000-00009B160000}"/>
    <cellStyle name="Énfasis2 - 40% 2 10 2" xfId="15659" xr:uid="{00000000-0005-0000-0000-00009C160000}"/>
    <cellStyle name="Énfasis2 - 40% 2 10 2 2" xfId="26757" xr:uid="{00000000-0005-0000-0000-00009D160000}"/>
    <cellStyle name="Énfasis2 - 40% 2 10 3" xfId="21231" xr:uid="{00000000-0005-0000-0000-00009E160000}"/>
    <cellStyle name="Énfasis2 - 40% 2 11" xfId="10637" xr:uid="{00000000-0005-0000-0000-00009F160000}"/>
    <cellStyle name="Énfasis2 - 40% 2 11 2" xfId="21753" xr:uid="{00000000-0005-0000-0000-0000A0160000}"/>
    <cellStyle name="Énfasis2 - 40% 2 12" xfId="16233" xr:uid="{00000000-0005-0000-0000-0000A1160000}"/>
    <cellStyle name="Énfasis2 - 40% 2 13" xfId="27298" xr:uid="{00000000-0005-0000-0000-0000A2160000}"/>
    <cellStyle name="Énfasis2 - 40% 2 2" xfId="950" xr:uid="{00000000-0005-0000-0000-0000A3160000}"/>
    <cellStyle name="Énfasis2 - 40% 2 2 2" xfId="5206" xr:uid="{00000000-0005-0000-0000-0000A4160000}"/>
    <cellStyle name="Énfasis2 - 40% 2 2 2 2" xfId="6796" xr:uid="{00000000-0005-0000-0000-0000A5160000}"/>
    <cellStyle name="Énfasis2 - 40% 2 2 2 2 2" xfId="9459" xr:uid="{00000000-0005-0000-0000-0000A6160000}"/>
    <cellStyle name="Énfasis2 - 40% 2 2 2 2 2 2" xfId="15029" xr:uid="{00000000-0005-0000-0000-0000A7160000}"/>
    <cellStyle name="Énfasis2 - 40% 2 2 2 2 2 2 2" xfId="26127" xr:uid="{00000000-0005-0000-0000-0000A8160000}"/>
    <cellStyle name="Énfasis2 - 40% 2 2 2 2 2 3" xfId="20601" xr:uid="{00000000-0005-0000-0000-0000A9160000}"/>
    <cellStyle name="Énfasis2 - 40% 2 2 2 2 3" xfId="12496" xr:uid="{00000000-0005-0000-0000-0000AA160000}"/>
    <cellStyle name="Énfasis2 - 40% 2 2 2 2 3 2" xfId="23595" xr:uid="{00000000-0005-0000-0000-0000AB160000}"/>
    <cellStyle name="Énfasis2 - 40% 2 2 2 2 4" xfId="18070" xr:uid="{00000000-0005-0000-0000-0000AC160000}"/>
    <cellStyle name="Énfasis2 - 40% 2 2 2 3" xfId="8439" xr:uid="{00000000-0005-0000-0000-0000AD160000}"/>
    <cellStyle name="Énfasis2 - 40% 2 2 2 3 2" xfId="14009" xr:uid="{00000000-0005-0000-0000-0000AE160000}"/>
    <cellStyle name="Énfasis2 - 40% 2 2 2 3 2 2" xfId="25107" xr:uid="{00000000-0005-0000-0000-0000AF160000}"/>
    <cellStyle name="Énfasis2 - 40% 2 2 2 3 3" xfId="19581" xr:uid="{00000000-0005-0000-0000-0000B0160000}"/>
    <cellStyle name="Énfasis2 - 40% 2 2 2 4" xfId="11470" xr:uid="{00000000-0005-0000-0000-0000B1160000}"/>
    <cellStyle name="Énfasis2 - 40% 2 2 2 4 2" xfId="22573" xr:uid="{00000000-0005-0000-0000-0000B2160000}"/>
    <cellStyle name="Énfasis2 - 40% 2 2 2 5" xfId="17047" xr:uid="{00000000-0005-0000-0000-0000B3160000}"/>
    <cellStyle name="Énfasis2 - 40% 2 2 3" xfId="6228" xr:uid="{00000000-0005-0000-0000-0000B4160000}"/>
    <cellStyle name="Énfasis2 - 40% 2 2 3 2" xfId="8893" xr:uid="{00000000-0005-0000-0000-0000B5160000}"/>
    <cellStyle name="Énfasis2 - 40% 2 2 3 2 2" xfId="14463" xr:uid="{00000000-0005-0000-0000-0000B6160000}"/>
    <cellStyle name="Énfasis2 - 40% 2 2 3 2 2 2" xfId="25561" xr:uid="{00000000-0005-0000-0000-0000B7160000}"/>
    <cellStyle name="Énfasis2 - 40% 2 2 3 2 3" xfId="20035" xr:uid="{00000000-0005-0000-0000-0000B8160000}"/>
    <cellStyle name="Énfasis2 - 40% 2 2 3 3" xfId="11930" xr:uid="{00000000-0005-0000-0000-0000B9160000}"/>
    <cellStyle name="Énfasis2 - 40% 2 2 3 3 2" xfId="23029" xr:uid="{00000000-0005-0000-0000-0000BA160000}"/>
    <cellStyle name="Énfasis2 - 40% 2 2 3 4" xfId="17504" xr:uid="{00000000-0005-0000-0000-0000BB160000}"/>
    <cellStyle name="Énfasis2 - 40% 2 2 4" xfId="7267" xr:uid="{00000000-0005-0000-0000-0000BC160000}"/>
    <cellStyle name="Énfasis2 - 40% 2 2 4 2" xfId="9920" xr:uid="{00000000-0005-0000-0000-0000BD160000}"/>
    <cellStyle name="Énfasis2 - 40% 2 2 4 2 2" xfId="15490" xr:uid="{00000000-0005-0000-0000-0000BE160000}"/>
    <cellStyle name="Énfasis2 - 40% 2 2 4 2 2 2" xfId="26588" xr:uid="{00000000-0005-0000-0000-0000BF160000}"/>
    <cellStyle name="Énfasis2 - 40% 2 2 4 2 3" xfId="21062" xr:uid="{00000000-0005-0000-0000-0000C0160000}"/>
    <cellStyle name="Énfasis2 - 40% 2 2 4 3" xfId="12957" xr:uid="{00000000-0005-0000-0000-0000C1160000}"/>
    <cellStyle name="Énfasis2 - 40% 2 2 4 3 2" xfId="24056" xr:uid="{00000000-0005-0000-0000-0000C2160000}"/>
    <cellStyle name="Énfasis2 - 40% 2 2 4 4" xfId="18531" xr:uid="{00000000-0005-0000-0000-0000C3160000}"/>
    <cellStyle name="Énfasis2 - 40% 2 2 5" xfId="7955" xr:uid="{00000000-0005-0000-0000-0000C4160000}"/>
    <cellStyle name="Énfasis2 - 40% 2 2 5 2" xfId="13558" xr:uid="{00000000-0005-0000-0000-0000C5160000}"/>
    <cellStyle name="Énfasis2 - 40% 2 2 5 2 2" xfId="24657" xr:uid="{00000000-0005-0000-0000-0000C6160000}"/>
    <cellStyle name="Énfasis2 - 40% 2 2 5 3" xfId="19132" xr:uid="{00000000-0005-0000-0000-0000C7160000}"/>
    <cellStyle name="Énfasis2 - 40% 2 2 6" xfId="10470" xr:uid="{00000000-0005-0000-0000-0000C8160000}"/>
    <cellStyle name="Énfasis2 - 40% 2 2 6 2" xfId="16016" xr:uid="{00000000-0005-0000-0000-0000C9160000}"/>
    <cellStyle name="Énfasis2 - 40% 2 2 6 2 2" xfId="27114" xr:uid="{00000000-0005-0000-0000-0000CA160000}"/>
    <cellStyle name="Énfasis2 - 40% 2 2 6 3" xfId="21588" xr:uid="{00000000-0005-0000-0000-0000CB160000}"/>
    <cellStyle name="Énfasis2 - 40% 2 2 7" xfId="10746" xr:uid="{00000000-0005-0000-0000-0000CC160000}"/>
    <cellStyle name="Énfasis2 - 40% 2 2 7 2" xfId="21861" xr:uid="{00000000-0005-0000-0000-0000CD160000}"/>
    <cellStyle name="Énfasis2 - 40% 2 2 8" xfId="16341" xr:uid="{00000000-0005-0000-0000-0000CE160000}"/>
    <cellStyle name="Énfasis2 - 40% 2 2 9" xfId="27545" xr:uid="{00000000-0005-0000-0000-0000CF160000}"/>
    <cellStyle name="Énfasis2 - 40% 2 3" xfId="3251" xr:uid="{00000000-0005-0000-0000-0000D0160000}"/>
    <cellStyle name="Énfasis2 - 40% 2 3 2" xfId="6619" xr:uid="{00000000-0005-0000-0000-0000D1160000}"/>
    <cellStyle name="Énfasis2 - 40% 2 3 2 2" xfId="9282" xr:uid="{00000000-0005-0000-0000-0000D2160000}"/>
    <cellStyle name="Énfasis2 - 40% 2 3 2 2 2" xfId="14852" xr:uid="{00000000-0005-0000-0000-0000D3160000}"/>
    <cellStyle name="Énfasis2 - 40% 2 3 2 2 2 2" xfId="25950" xr:uid="{00000000-0005-0000-0000-0000D4160000}"/>
    <cellStyle name="Énfasis2 - 40% 2 3 2 2 3" xfId="20424" xr:uid="{00000000-0005-0000-0000-0000D5160000}"/>
    <cellStyle name="Énfasis2 - 40% 2 3 2 3" xfId="12319" xr:uid="{00000000-0005-0000-0000-0000D6160000}"/>
    <cellStyle name="Énfasis2 - 40% 2 3 2 3 2" xfId="23418" xr:uid="{00000000-0005-0000-0000-0000D7160000}"/>
    <cellStyle name="Énfasis2 - 40% 2 3 2 4" xfId="17893" xr:uid="{00000000-0005-0000-0000-0000D8160000}"/>
    <cellStyle name="Énfasis2 - 40% 2 3 3" xfId="7090" xr:uid="{00000000-0005-0000-0000-0000D9160000}"/>
    <cellStyle name="Énfasis2 - 40% 2 3 3 2" xfId="9743" xr:uid="{00000000-0005-0000-0000-0000DA160000}"/>
    <cellStyle name="Énfasis2 - 40% 2 3 3 2 2" xfId="15313" xr:uid="{00000000-0005-0000-0000-0000DB160000}"/>
    <cellStyle name="Énfasis2 - 40% 2 3 3 2 2 2" xfId="26411" xr:uid="{00000000-0005-0000-0000-0000DC160000}"/>
    <cellStyle name="Énfasis2 - 40% 2 3 3 2 3" xfId="20885" xr:uid="{00000000-0005-0000-0000-0000DD160000}"/>
    <cellStyle name="Énfasis2 - 40% 2 3 3 3" xfId="12780" xr:uid="{00000000-0005-0000-0000-0000DE160000}"/>
    <cellStyle name="Énfasis2 - 40% 2 3 3 3 2" xfId="23879" xr:uid="{00000000-0005-0000-0000-0000DF160000}"/>
    <cellStyle name="Énfasis2 - 40% 2 3 3 4" xfId="18354" xr:uid="{00000000-0005-0000-0000-0000E0160000}"/>
    <cellStyle name="Énfasis2 - 40% 2 3 4" xfId="7786" xr:uid="{00000000-0005-0000-0000-0000E1160000}"/>
    <cellStyle name="Énfasis2 - 40% 2 3 4 2" xfId="13390" xr:uid="{00000000-0005-0000-0000-0000E2160000}"/>
    <cellStyle name="Énfasis2 - 40% 2 3 4 2 2" xfId="24489" xr:uid="{00000000-0005-0000-0000-0000E3160000}"/>
    <cellStyle name="Énfasis2 - 40% 2 3 4 3" xfId="18964" xr:uid="{00000000-0005-0000-0000-0000E4160000}"/>
    <cellStyle name="Énfasis2 - 40% 2 3 5" xfId="10293" xr:uid="{00000000-0005-0000-0000-0000E5160000}"/>
    <cellStyle name="Énfasis2 - 40% 2 3 5 2" xfId="15839" xr:uid="{00000000-0005-0000-0000-0000E6160000}"/>
    <cellStyle name="Énfasis2 - 40% 2 3 5 2 2" xfId="26937" xr:uid="{00000000-0005-0000-0000-0000E7160000}"/>
    <cellStyle name="Énfasis2 - 40% 2 3 5 3" xfId="21411" xr:uid="{00000000-0005-0000-0000-0000E8160000}"/>
    <cellStyle name="Énfasis2 - 40% 2 3 6" xfId="10931" xr:uid="{00000000-0005-0000-0000-0000E9160000}"/>
    <cellStyle name="Énfasis2 - 40% 2 3 6 2" xfId="22042" xr:uid="{00000000-0005-0000-0000-0000EA160000}"/>
    <cellStyle name="Énfasis2 - 40% 2 3 7" xfId="16517" xr:uid="{00000000-0005-0000-0000-0000EB160000}"/>
    <cellStyle name="Énfasis2 - 40% 2 3 8" xfId="27368" xr:uid="{00000000-0005-0000-0000-0000EC160000}"/>
    <cellStyle name="Énfasis2 - 40% 2 4" xfId="3252" xr:uid="{00000000-0005-0000-0000-0000ED160000}"/>
    <cellStyle name="Énfasis2 - 40% 2 4 2" xfId="6549" xr:uid="{00000000-0005-0000-0000-0000EE160000}"/>
    <cellStyle name="Énfasis2 - 40% 2 4 2 2" xfId="9212" xr:uid="{00000000-0005-0000-0000-0000EF160000}"/>
    <cellStyle name="Énfasis2 - 40% 2 4 2 2 2" xfId="14782" xr:uid="{00000000-0005-0000-0000-0000F0160000}"/>
    <cellStyle name="Énfasis2 - 40% 2 4 2 2 2 2" xfId="25880" xr:uid="{00000000-0005-0000-0000-0000F1160000}"/>
    <cellStyle name="Énfasis2 - 40% 2 4 2 2 3" xfId="20354" xr:uid="{00000000-0005-0000-0000-0000F2160000}"/>
    <cellStyle name="Énfasis2 - 40% 2 4 2 3" xfId="12249" xr:uid="{00000000-0005-0000-0000-0000F3160000}"/>
    <cellStyle name="Énfasis2 - 40% 2 4 2 3 2" xfId="23348" xr:uid="{00000000-0005-0000-0000-0000F4160000}"/>
    <cellStyle name="Énfasis2 - 40% 2 4 2 4" xfId="17823" xr:uid="{00000000-0005-0000-0000-0000F5160000}"/>
    <cellStyle name="Énfasis2 - 40% 2 4 3" xfId="7724" xr:uid="{00000000-0005-0000-0000-0000F6160000}"/>
    <cellStyle name="Énfasis2 - 40% 2 4 3 2" xfId="13329" xr:uid="{00000000-0005-0000-0000-0000F7160000}"/>
    <cellStyle name="Énfasis2 - 40% 2 4 3 2 2" xfId="24428" xr:uid="{00000000-0005-0000-0000-0000F8160000}"/>
    <cellStyle name="Énfasis2 - 40% 2 4 3 3" xfId="18903" xr:uid="{00000000-0005-0000-0000-0000F9160000}"/>
    <cellStyle name="Énfasis2 - 40% 2 4 4" xfId="10223" xr:uid="{00000000-0005-0000-0000-0000FA160000}"/>
    <cellStyle name="Énfasis2 - 40% 2 4 4 2" xfId="15769" xr:uid="{00000000-0005-0000-0000-0000FB160000}"/>
    <cellStyle name="Énfasis2 - 40% 2 4 4 2 2" xfId="26867" xr:uid="{00000000-0005-0000-0000-0000FC160000}"/>
    <cellStyle name="Énfasis2 - 40% 2 4 4 3" xfId="21341" xr:uid="{00000000-0005-0000-0000-0000FD160000}"/>
    <cellStyle name="Énfasis2 - 40% 2 4 5" xfId="10932" xr:uid="{00000000-0005-0000-0000-0000FE160000}"/>
    <cellStyle name="Énfasis2 - 40% 2 4 5 2" xfId="22043" xr:uid="{00000000-0005-0000-0000-0000FF160000}"/>
    <cellStyle name="Énfasis2 - 40% 2 4 6" xfId="16518" xr:uid="{00000000-0005-0000-0000-000000170000}"/>
    <cellStyle name="Énfasis2 - 40% 2 5" xfId="3253" xr:uid="{00000000-0005-0000-0000-000001170000}"/>
    <cellStyle name="Énfasis2 - 40% 2 5 2" xfId="6451" xr:uid="{00000000-0005-0000-0000-000002170000}"/>
    <cellStyle name="Énfasis2 - 40% 2 5 2 2" xfId="9114" xr:uid="{00000000-0005-0000-0000-000003170000}"/>
    <cellStyle name="Énfasis2 - 40% 2 5 2 2 2" xfId="14684" xr:uid="{00000000-0005-0000-0000-000004170000}"/>
    <cellStyle name="Énfasis2 - 40% 2 5 2 2 2 2" xfId="25782" xr:uid="{00000000-0005-0000-0000-000005170000}"/>
    <cellStyle name="Énfasis2 - 40% 2 5 2 2 3" xfId="20256" xr:uid="{00000000-0005-0000-0000-000006170000}"/>
    <cellStyle name="Énfasis2 - 40% 2 5 2 3" xfId="12151" xr:uid="{00000000-0005-0000-0000-000007170000}"/>
    <cellStyle name="Énfasis2 - 40% 2 5 2 3 2" xfId="23250" xr:uid="{00000000-0005-0000-0000-000008170000}"/>
    <cellStyle name="Énfasis2 - 40% 2 5 2 4" xfId="17725" xr:uid="{00000000-0005-0000-0000-000009170000}"/>
    <cellStyle name="Énfasis2 - 40% 2 5 3" xfId="8115" xr:uid="{00000000-0005-0000-0000-00000A170000}"/>
    <cellStyle name="Énfasis2 - 40% 2 5 3 2" xfId="13686" xr:uid="{00000000-0005-0000-0000-00000B170000}"/>
    <cellStyle name="Énfasis2 - 40% 2 5 3 2 2" xfId="24784" xr:uid="{00000000-0005-0000-0000-00000C170000}"/>
    <cellStyle name="Énfasis2 - 40% 2 5 3 3" xfId="19258" xr:uid="{00000000-0005-0000-0000-00000D170000}"/>
    <cellStyle name="Énfasis2 - 40% 2 5 4" xfId="10933" xr:uid="{00000000-0005-0000-0000-00000E170000}"/>
    <cellStyle name="Énfasis2 - 40% 2 5 4 2" xfId="22044" xr:uid="{00000000-0005-0000-0000-00000F170000}"/>
    <cellStyle name="Énfasis2 - 40% 2 5 5" xfId="16519" xr:uid="{00000000-0005-0000-0000-000010170000}"/>
    <cellStyle name="Énfasis2 - 40% 2 6" xfId="5596" xr:uid="{00000000-0005-0000-0000-000011170000}"/>
    <cellStyle name="Énfasis2 - 40% 2 6 2" xfId="8617" xr:uid="{00000000-0005-0000-0000-000012170000}"/>
    <cellStyle name="Énfasis2 - 40% 2 6 2 2" xfId="14187" xr:uid="{00000000-0005-0000-0000-000013170000}"/>
    <cellStyle name="Énfasis2 - 40% 2 6 2 2 2" xfId="25285" xr:uid="{00000000-0005-0000-0000-000014170000}"/>
    <cellStyle name="Énfasis2 - 40% 2 6 2 3" xfId="19759" xr:uid="{00000000-0005-0000-0000-000015170000}"/>
    <cellStyle name="Énfasis2 - 40% 2 6 3" xfId="11648" xr:uid="{00000000-0005-0000-0000-000016170000}"/>
    <cellStyle name="Énfasis2 - 40% 2 6 3 2" xfId="22751" xr:uid="{00000000-0005-0000-0000-000017170000}"/>
    <cellStyle name="Énfasis2 - 40% 2 6 4" xfId="17225" xr:uid="{00000000-0005-0000-0000-000018170000}"/>
    <cellStyle name="Énfasis2 - 40% 2 7" xfId="6108" xr:uid="{00000000-0005-0000-0000-000019170000}"/>
    <cellStyle name="Énfasis2 - 40% 2 7 2" xfId="8773" xr:uid="{00000000-0005-0000-0000-00001A170000}"/>
    <cellStyle name="Énfasis2 - 40% 2 7 2 2" xfId="14343" xr:uid="{00000000-0005-0000-0000-00001B170000}"/>
    <cellStyle name="Énfasis2 - 40% 2 7 2 2 2" xfId="25441" xr:uid="{00000000-0005-0000-0000-00001C170000}"/>
    <cellStyle name="Énfasis2 - 40% 2 7 2 3" xfId="19915" xr:uid="{00000000-0005-0000-0000-00001D170000}"/>
    <cellStyle name="Énfasis2 - 40% 2 7 3" xfId="11810" xr:uid="{00000000-0005-0000-0000-00001E170000}"/>
    <cellStyle name="Énfasis2 - 40% 2 7 3 2" xfId="22909" xr:uid="{00000000-0005-0000-0000-00001F170000}"/>
    <cellStyle name="Énfasis2 - 40% 2 7 4" xfId="17384" xr:uid="{00000000-0005-0000-0000-000020170000}"/>
    <cellStyle name="Énfasis2 - 40% 2 8" xfId="7019" xr:uid="{00000000-0005-0000-0000-000021170000}"/>
    <cellStyle name="Énfasis2 - 40% 2 8 2" xfId="9673" xr:uid="{00000000-0005-0000-0000-000022170000}"/>
    <cellStyle name="Énfasis2 - 40% 2 8 2 2" xfId="15243" xr:uid="{00000000-0005-0000-0000-000023170000}"/>
    <cellStyle name="Énfasis2 - 40% 2 8 2 2 2" xfId="26341" xr:uid="{00000000-0005-0000-0000-000024170000}"/>
    <cellStyle name="Énfasis2 - 40% 2 8 2 3" xfId="20815" xr:uid="{00000000-0005-0000-0000-000025170000}"/>
    <cellStyle name="Énfasis2 - 40% 2 8 3" xfId="12710" xr:uid="{00000000-0005-0000-0000-000026170000}"/>
    <cellStyle name="Énfasis2 - 40% 2 8 3 2" xfId="23809" xr:uid="{00000000-0005-0000-0000-000027170000}"/>
    <cellStyle name="Énfasis2 - 40% 2 8 4" xfId="18284" xr:uid="{00000000-0005-0000-0000-000028170000}"/>
    <cellStyle name="Énfasis2 - 40% 2 9" xfId="7460" xr:uid="{00000000-0005-0000-0000-000029170000}"/>
    <cellStyle name="Énfasis2 - 40% 2 9 2" xfId="13131" xr:uid="{00000000-0005-0000-0000-00002A170000}"/>
    <cellStyle name="Énfasis2 - 40% 2 9 2 2" xfId="24230" xr:uid="{00000000-0005-0000-0000-00002B170000}"/>
    <cellStyle name="Énfasis2 - 40% 2 9 3" xfId="18705" xr:uid="{00000000-0005-0000-0000-00002C170000}"/>
    <cellStyle name="Énfasis2 - 40% 3" xfId="996" xr:uid="{00000000-0005-0000-0000-00002D170000}"/>
    <cellStyle name="Énfasis2 - 40% 3 10" xfId="27591" xr:uid="{00000000-0005-0000-0000-00002E170000}"/>
    <cellStyle name="Énfasis2 - 40% 3 2" xfId="3254" xr:uid="{00000000-0005-0000-0000-00002F170000}"/>
    <cellStyle name="Énfasis2 - 40% 3 2 2" xfId="6842" xr:uid="{00000000-0005-0000-0000-000030170000}"/>
    <cellStyle name="Énfasis2 - 40% 3 2 2 2" xfId="9505" xr:uid="{00000000-0005-0000-0000-000031170000}"/>
    <cellStyle name="Énfasis2 - 40% 3 2 2 2 2" xfId="15075" xr:uid="{00000000-0005-0000-0000-000032170000}"/>
    <cellStyle name="Énfasis2 - 40% 3 2 2 2 2 2" xfId="26173" xr:uid="{00000000-0005-0000-0000-000033170000}"/>
    <cellStyle name="Énfasis2 - 40% 3 2 2 2 3" xfId="20647" xr:uid="{00000000-0005-0000-0000-000034170000}"/>
    <cellStyle name="Énfasis2 - 40% 3 2 2 3" xfId="12542" xr:uid="{00000000-0005-0000-0000-000035170000}"/>
    <cellStyle name="Énfasis2 - 40% 3 2 2 3 2" xfId="23641" xr:uid="{00000000-0005-0000-0000-000036170000}"/>
    <cellStyle name="Énfasis2 - 40% 3 2 2 4" xfId="18116" xr:uid="{00000000-0005-0000-0000-000037170000}"/>
    <cellStyle name="Énfasis2 - 40% 3 2 3" xfId="8116" xr:uid="{00000000-0005-0000-0000-000038170000}"/>
    <cellStyle name="Énfasis2 - 40% 3 2 3 2" xfId="13687" xr:uid="{00000000-0005-0000-0000-000039170000}"/>
    <cellStyle name="Énfasis2 - 40% 3 2 3 2 2" xfId="24785" xr:uid="{00000000-0005-0000-0000-00003A170000}"/>
    <cellStyle name="Énfasis2 - 40% 3 2 3 3" xfId="19259" xr:uid="{00000000-0005-0000-0000-00003B170000}"/>
    <cellStyle name="Énfasis2 - 40% 3 2 4" xfId="10934" xr:uid="{00000000-0005-0000-0000-00003C170000}"/>
    <cellStyle name="Énfasis2 - 40% 3 2 4 2" xfId="22045" xr:uid="{00000000-0005-0000-0000-00003D170000}"/>
    <cellStyle name="Énfasis2 - 40% 3 2 5" xfId="16520" xr:uid="{00000000-0005-0000-0000-00003E170000}"/>
    <cellStyle name="Énfasis2 - 40% 3 3" xfId="4997" xr:uid="{00000000-0005-0000-0000-00003F170000}"/>
    <cellStyle name="Énfasis2 - 40% 3 3 2" xfId="8341" xr:uid="{00000000-0005-0000-0000-000040170000}"/>
    <cellStyle name="Énfasis2 - 40% 3 3 2 2" xfId="13911" xr:uid="{00000000-0005-0000-0000-000041170000}"/>
    <cellStyle name="Énfasis2 - 40% 3 3 2 2 2" xfId="25009" xr:uid="{00000000-0005-0000-0000-000042170000}"/>
    <cellStyle name="Énfasis2 - 40% 3 3 2 3" xfId="19483" xr:uid="{00000000-0005-0000-0000-000043170000}"/>
    <cellStyle name="Énfasis2 - 40% 3 3 3" xfId="11369" xr:uid="{00000000-0005-0000-0000-000044170000}"/>
    <cellStyle name="Énfasis2 - 40% 3 3 3 2" xfId="22475" xr:uid="{00000000-0005-0000-0000-000045170000}"/>
    <cellStyle name="Énfasis2 - 40% 3 3 4" xfId="16949" xr:uid="{00000000-0005-0000-0000-000046170000}"/>
    <cellStyle name="Énfasis2 - 40% 3 4" xfId="6274" xr:uid="{00000000-0005-0000-0000-000047170000}"/>
    <cellStyle name="Énfasis2 - 40% 3 4 2" xfId="8939" xr:uid="{00000000-0005-0000-0000-000048170000}"/>
    <cellStyle name="Énfasis2 - 40% 3 4 2 2" xfId="14509" xr:uid="{00000000-0005-0000-0000-000049170000}"/>
    <cellStyle name="Énfasis2 - 40% 3 4 2 2 2" xfId="25607" xr:uid="{00000000-0005-0000-0000-00004A170000}"/>
    <cellStyle name="Énfasis2 - 40% 3 4 2 3" xfId="20081" xr:uid="{00000000-0005-0000-0000-00004B170000}"/>
    <cellStyle name="Énfasis2 - 40% 3 4 3" xfId="11976" xr:uid="{00000000-0005-0000-0000-00004C170000}"/>
    <cellStyle name="Énfasis2 - 40% 3 4 3 2" xfId="23075" xr:uid="{00000000-0005-0000-0000-00004D170000}"/>
    <cellStyle name="Énfasis2 - 40% 3 4 4" xfId="17550" xr:uid="{00000000-0005-0000-0000-00004E170000}"/>
    <cellStyle name="Énfasis2 - 40% 3 5" xfId="7313" xr:uid="{00000000-0005-0000-0000-00004F170000}"/>
    <cellStyle name="Énfasis2 - 40% 3 5 2" xfId="9966" xr:uid="{00000000-0005-0000-0000-000050170000}"/>
    <cellStyle name="Énfasis2 - 40% 3 5 2 2" xfId="15536" xr:uid="{00000000-0005-0000-0000-000051170000}"/>
    <cellStyle name="Énfasis2 - 40% 3 5 2 2 2" xfId="26634" xr:uid="{00000000-0005-0000-0000-000052170000}"/>
    <cellStyle name="Énfasis2 - 40% 3 5 2 3" xfId="21108" xr:uid="{00000000-0005-0000-0000-000053170000}"/>
    <cellStyle name="Énfasis2 - 40% 3 5 3" xfId="13003" xr:uid="{00000000-0005-0000-0000-000054170000}"/>
    <cellStyle name="Énfasis2 - 40% 3 5 3 2" xfId="24102" xr:uid="{00000000-0005-0000-0000-000055170000}"/>
    <cellStyle name="Énfasis2 - 40% 3 5 4" xfId="18577" xr:uid="{00000000-0005-0000-0000-000056170000}"/>
    <cellStyle name="Énfasis2 - 40% 3 6" xfId="8001" xr:uid="{00000000-0005-0000-0000-000057170000}"/>
    <cellStyle name="Énfasis2 - 40% 3 6 2" xfId="13604" xr:uid="{00000000-0005-0000-0000-000058170000}"/>
    <cellStyle name="Énfasis2 - 40% 3 6 2 2" xfId="24703" xr:uid="{00000000-0005-0000-0000-000059170000}"/>
    <cellStyle name="Énfasis2 - 40% 3 6 3" xfId="19178" xr:uid="{00000000-0005-0000-0000-00005A170000}"/>
    <cellStyle name="Énfasis2 - 40% 3 7" xfId="10516" xr:uid="{00000000-0005-0000-0000-00005B170000}"/>
    <cellStyle name="Énfasis2 - 40% 3 7 2" xfId="16062" xr:uid="{00000000-0005-0000-0000-00005C170000}"/>
    <cellStyle name="Énfasis2 - 40% 3 7 2 2" xfId="27160" xr:uid="{00000000-0005-0000-0000-00005D170000}"/>
    <cellStyle name="Énfasis2 - 40% 3 7 3" xfId="21634" xr:uid="{00000000-0005-0000-0000-00005E170000}"/>
    <cellStyle name="Énfasis2 - 40% 3 8" xfId="10792" xr:uid="{00000000-0005-0000-0000-00005F170000}"/>
    <cellStyle name="Énfasis2 - 40% 3 8 2" xfId="21907" xr:uid="{00000000-0005-0000-0000-000060170000}"/>
    <cellStyle name="Énfasis2 - 40% 3 9" xfId="16387" xr:uid="{00000000-0005-0000-0000-000061170000}"/>
    <cellStyle name="Énfasis2 - 40% 4" xfId="871" xr:uid="{00000000-0005-0000-0000-000062170000}"/>
    <cellStyle name="Énfasis2 - 40% 4 2" xfId="5165" xr:uid="{00000000-0005-0000-0000-000063170000}"/>
    <cellStyle name="Énfasis2 - 40% 4 2 2" xfId="6737" xr:uid="{00000000-0005-0000-0000-000064170000}"/>
    <cellStyle name="Énfasis2 - 40% 4 2 2 2" xfId="9400" xr:uid="{00000000-0005-0000-0000-000065170000}"/>
    <cellStyle name="Énfasis2 - 40% 4 2 2 2 2" xfId="14970" xr:uid="{00000000-0005-0000-0000-000066170000}"/>
    <cellStyle name="Énfasis2 - 40% 4 2 2 2 2 2" xfId="26068" xr:uid="{00000000-0005-0000-0000-000067170000}"/>
    <cellStyle name="Énfasis2 - 40% 4 2 2 2 3" xfId="20542" xr:uid="{00000000-0005-0000-0000-000068170000}"/>
    <cellStyle name="Énfasis2 - 40% 4 2 2 3" xfId="12437" xr:uid="{00000000-0005-0000-0000-000069170000}"/>
    <cellStyle name="Énfasis2 - 40% 4 2 2 3 2" xfId="23536" xr:uid="{00000000-0005-0000-0000-00006A170000}"/>
    <cellStyle name="Énfasis2 - 40% 4 2 2 4" xfId="18011" xr:uid="{00000000-0005-0000-0000-00006B170000}"/>
    <cellStyle name="Énfasis2 - 40% 4 2 3" xfId="8400" xr:uid="{00000000-0005-0000-0000-00006C170000}"/>
    <cellStyle name="Énfasis2 - 40% 4 2 3 2" xfId="13970" xr:uid="{00000000-0005-0000-0000-00006D170000}"/>
    <cellStyle name="Énfasis2 - 40% 4 2 3 2 2" xfId="25068" xr:uid="{00000000-0005-0000-0000-00006E170000}"/>
    <cellStyle name="Énfasis2 - 40% 4 2 3 3" xfId="19542" xr:uid="{00000000-0005-0000-0000-00006F170000}"/>
    <cellStyle name="Énfasis2 - 40% 4 2 4" xfId="11431" xr:uid="{00000000-0005-0000-0000-000070170000}"/>
    <cellStyle name="Énfasis2 - 40% 4 2 4 2" xfId="22534" xr:uid="{00000000-0005-0000-0000-000071170000}"/>
    <cellStyle name="Énfasis2 - 40% 4 2 5" xfId="17008" xr:uid="{00000000-0005-0000-0000-000072170000}"/>
    <cellStyle name="Énfasis2 - 40% 4 3" xfId="6168" xr:uid="{00000000-0005-0000-0000-000073170000}"/>
    <cellStyle name="Énfasis2 - 40% 4 3 2" xfId="8833" xr:uid="{00000000-0005-0000-0000-000074170000}"/>
    <cellStyle name="Énfasis2 - 40% 4 3 2 2" xfId="14403" xr:uid="{00000000-0005-0000-0000-000075170000}"/>
    <cellStyle name="Énfasis2 - 40% 4 3 2 2 2" xfId="25501" xr:uid="{00000000-0005-0000-0000-000076170000}"/>
    <cellStyle name="Énfasis2 - 40% 4 3 2 3" xfId="19975" xr:uid="{00000000-0005-0000-0000-000077170000}"/>
    <cellStyle name="Énfasis2 - 40% 4 3 3" xfId="11870" xr:uid="{00000000-0005-0000-0000-000078170000}"/>
    <cellStyle name="Énfasis2 - 40% 4 3 3 2" xfId="22969" xr:uid="{00000000-0005-0000-0000-000079170000}"/>
    <cellStyle name="Énfasis2 - 40% 4 3 4" xfId="17444" xr:uid="{00000000-0005-0000-0000-00007A170000}"/>
    <cellStyle name="Énfasis2 - 40% 4 4" xfId="7208" xr:uid="{00000000-0005-0000-0000-00007B170000}"/>
    <cellStyle name="Énfasis2 - 40% 4 4 2" xfId="9861" xr:uid="{00000000-0005-0000-0000-00007C170000}"/>
    <cellStyle name="Énfasis2 - 40% 4 4 2 2" xfId="15431" xr:uid="{00000000-0005-0000-0000-00007D170000}"/>
    <cellStyle name="Énfasis2 - 40% 4 4 2 2 2" xfId="26529" xr:uid="{00000000-0005-0000-0000-00007E170000}"/>
    <cellStyle name="Énfasis2 - 40% 4 4 2 3" xfId="21003" xr:uid="{00000000-0005-0000-0000-00007F170000}"/>
    <cellStyle name="Énfasis2 - 40% 4 4 3" xfId="12898" xr:uid="{00000000-0005-0000-0000-000080170000}"/>
    <cellStyle name="Énfasis2 - 40% 4 4 3 2" xfId="23997" xr:uid="{00000000-0005-0000-0000-000081170000}"/>
    <cellStyle name="Énfasis2 - 40% 4 4 4" xfId="18472" xr:uid="{00000000-0005-0000-0000-000082170000}"/>
    <cellStyle name="Énfasis2 - 40% 4 5" xfId="7896" xr:uid="{00000000-0005-0000-0000-000083170000}"/>
    <cellStyle name="Énfasis2 - 40% 4 5 2" xfId="13499" xr:uid="{00000000-0005-0000-0000-000084170000}"/>
    <cellStyle name="Énfasis2 - 40% 4 5 2 2" xfId="24598" xr:uid="{00000000-0005-0000-0000-000085170000}"/>
    <cellStyle name="Énfasis2 - 40% 4 5 3" xfId="19073" xr:uid="{00000000-0005-0000-0000-000086170000}"/>
    <cellStyle name="Énfasis2 - 40% 4 6" xfId="10411" xr:uid="{00000000-0005-0000-0000-000087170000}"/>
    <cellStyle name="Énfasis2 - 40% 4 6 2" xfId="15957" xr:uid="{00000000-0005-0000-0000-000088170000}"/>
    <cellStyle name="Énfasis2 - 40% 4 6 2 2" xfId="27055" xr:uid="{00000000-0005-0000-0000-000089170000}"/>
    <cellStyle name="Énfasis2 - 40% 4 6 3" xfId="21529" xr:uid="{00000000-0005-0000-0000-00008A170000}"/>
    <cellStyle name="Énfasis2 - 40% 4 7" xfId="10686" xr:uid="{00000000-0005-0000-0000-00008B170000}"/>
    <cellStyle name="Énfasis2 - 40% 4 7 2" xfId="21801" xr:uid="{00000000-0005-0000-0000-00008C170000}"/>
    <cellStyle name="Énfasis2 - 40% 4 8" xfId="16281" xr:uid="{00000000-0005-0000-0000-00008D170000}"/>
    <cellStyle name="Énfasis2 - 40% 4 9" xfId="27486" xr:uid="{00000000-0005-0000-0000-00008E170000}"/>
    <cellStyle name="Énfasis2 - 40% 5" xfId="3255" xr:uid="{00000000-0005-0000-0000-00008F170000}"/>
    <cellStyle name="Énfasis2 - 40% 5 2" xfId="6618" xr:uid="{00000000-0005-0000-0000-000090170000}"/>
    <cellStyle name="Énfasis2 - 40% 5 2 2" xfId="9281" xr:uid="{00000000-0005-0000-0000-000091170000}"/>
    <cellStyle name="Énfasis2 - 40% 5 2 2 2" xfId="14851" xr:uid="{00000000-0005-0000-0000-000092170000}"/>
    <cellStyle name="Énfasis2 - 40% 5 2 2 2 2" xfId="25949" xr:uid="{00000000-0005-0000-0000-000093170000}"/>
    <cellStyle name="Énfasis2 - 40% 5 2 2 3" xfId="20423" xr:uid="{00000000-0005-0000-0000-000094170000}"/>
    <cellStyle name="Énfasis2 - 40% 5 2 3" xfId="12318" xr:uid="{00000000-0005-0000-0000-000095170000}"/>
    <cellStyle name="Énfasis2 - 40% 5 2 3 2" xfId="23417" xr:uid="{00000000-0005-0000-0000-000096170000}"/>
    <cellStyle name="Énfasis2 - 40% 5 2 4" xfId="17892" xr:uid="{00000000-0005-0000-0000-000097170000}"/>
    <cellStyle name="Énfasis2 - 40% 5 3" xfId="7089" xr:uid="{00000000-0005-0000-0000-000098170000}"/>
    <cellStyle name="Énfasis2 - 40% 5 3 2" xfId="9742" xr:uid="{00000000-0005-0000-0000-000099170000}"/>
    <cellStyle name="Énfasis2 - 40% 5 3 2 2" xfId="15312" xr:uid="{00000000-0005-0000-0000-00009A170000}"/>
    <cellStyle name="Énfasis2 - 40% 5 3 2 2 2" xfId="26410" xr:uid="{00000000-0005-0000-0000-00009B170000}"/>
    <cellStyle name="Énfasis2 - 40% 5 3 2 3" xfId="20884" xr:uid="{00000000-0005-0000-0000-00009C170000}"/>
    <cellStyle name="Énfasis2 - 40% 5 3 3" xfId="12779" xr:uid="{00000000-0005-0000-0000-00009D170000}"/>
    <cellStyle name="Énfasis2 - 40% 5 3 3 2" xfId="23878" xr:uid="{00000000-0005-0000-0000-00009E170000}"/>
    <cellStyle name="Énfasis2 - 40% 5 3 4" xfId="18353" xr:uid="{00000000-0005-0000-0000-00009F170000}"/>
    <cellStyle name="Énfasis2 - 40% 5 4" xfId="7785" xr:uid="{00000000-0005-0000-0000-0000A0170000}"/>
    <cellStyle name="Énfasis2 - 40% 5 4 2" xfId="13389" xr:uid="{00000000-0005-0000-0000-0000A1170000}"/>
    <cellStyle name="Énfasis2 - 40% 5 4 2 2" xfId="24488" xr:uid="{00000000-0005-0000-0000-0000A2170000}"/>
    <cellStyle name="Énfasis2 - 40% 5 4 3" xfId="18963" xr:uid="{00000000-0005-0000-0000-0000A3170000}"/>
    <cellStyle name="Énfasis2 - 40% 5 5" xfId="10292" xr:uid="{00000000-0005-0000-0000-0000A4170000}"/>
    <cellStyle name="Énfasis2 - 40% 5 5 2" xfId="15838" xr:uid="{00000000-0005-0000-0000-0000A5170000}"/>
    <cellStyle name="Énfasis2 - 40% 5 5 2 2" xfId="26936" xr:uid="{00000000-0005-0000-0000-0000A6170000}"/>
    <cellStyle name="Énfasis2 - 40% 5 5 3" xfId="21410" xr:uid="{00000000-0005-0000-0000-0000A7170000}"/>
    <cellStyle name="Énfasis2 - 40% 5 6" xfId="10935" xr:uid="{00000000-0005-0000-0000-0000A8170000}"/>
    <cellStyle name="Énfasis2 - 40% 5 6 2" xfId="22046" xr:uid="{00000000-0005-0000-0000-0000A9170000}"/>
    <cellStyle name="Énfasis2 - 40% 5 7" xfId="16521" xr:uid="{00000000-0005-0000-0000-0000AA170000}"/>
    <cellStyle name="Énfasis2 - 40% 5 8" xfId="27367" xr:uid="{00000000-0005-0000-0000-0000AB170000}"/>
    <cellStyle name="Énfasis2 - 40% 6" xfId="3256" xr:uid="{00000000-0005-0000-0000-0000AC170000}"/>
    <cellStyle name="Énfasis2 - 40% 6 2" xfId="6505" xr:uid="{00000000-0005-0000-0000-0000AD170000}"/>
    <cellStyle name="Énfasis2 - 40% 6 2 2" xfId="9168" xr:uid="{00000000-0005-0000-0000-0000AE170000}"/>
    <cellStyle name="Énfasis2 - 40% 6 2 2 2" xfId="14738" xr:uid="{00000000-0005-0000-0000-0000AF170000}"/>
    <cellStyle name="Énfasis2 - 40% 6 2 2 2 2" xfId="25836" xr:uid="{00000000-0005-0000-0000-0000B0170000}"/>
    <cellStyle name="Énfasis2 - 40% 6 2 2 3" xfId="20310" xr:uid="{00000000-0005-0000-0000-0000B1170000}"/>
    <cellStyle name="Énfasis2 - 40% 6 2 3" xfId="12205" xr:uid="{00000000-0005-0000-0000-0000B2170000}"/>
    <cellStyle name="Énfasis2 - 40% 6 2 3 2" xfId="23304" xr:uid="{00000000-0005-0000-0000-0000B3170000}"/>
    <cellStyle name="Énfasis2 - 40% 6 2 4" xfId="17779" xr:uid="{00000000-0005-0000-0000-0000B4170000}"/>
    <cellStyle name="Énfasis2 - 40% 6 3" xfId="7680" xr:uid="{00000000-0005-0000-0000-0000B5170000}"/>
    <cellStyle name="Énfasis2 - 40% 6 3 2" xfId="13288" xr:uid="{00000000-0005-0000-0000-0000B6170000}"/>
    <cellStyle name="Énfasis2 - 40% 6 3 2 2" xfId="24387" xr:uid="{00000000-0005-0000-0000-0000B7170000}"/>
    <cellStyle name="Énfasis2 - 40% 6 3 3" xfId="18862" xr:uid="{00000000-0005-0000-0000-0000B8170000}"/>
    <cellStyle name="Énfasis2 - 40% 6 4" xfId="10177" xr:uid="{00000000-0005-0000-0000-0000B9170000}"/>
    <cellStyle name="Énfasis2 - 40% 6 4 2" xfId="15725" xr:uid="{00000000-0005-0000-0000-0000BA170000}"/>
    <cellStyle name="Énfasis2 - 40% 6 4 2 2" xfId="26823" xr:uid="{00000000-0005-0000-0000-0000BB170000}"/>
    <cellStyle name="Énfasis2 - 40% 6 4 3" xfId="21297" xr:uid="{00000000-0005-0000-0000-0000BC170000}"/>
    <cellStyle name="Énfasis2 - 40% 6 5" xfId="10936" xr:uid="{00000000-0005-0000-0000-0000BD170000}"/>
    <cellStyle name="Énfasis2 - 40% 6 5 2" xfId="22047" xr:uid="{00000000-0005-0000-0000-0000BE170000}"/>
    <cellStyle name="Énfasis2 - 40% 6 6" xfId="16522" xr:uid="{00000000-0005-0000-0000-0000BF170000}"/>
    <cellStyle name="Énfasis2 - 40% 7" xfId="3257" xr:uid="{00000000-0005-0000-0000-0000C0170000}"/>
    <cellStyle name="Énfasis2 - 40% 7 2" xfId="6395" xr:uid="{00000000-0005-0000-0000-0000C1170000}"/>
    <cellStyle name="Énfasis2 - 40% 7 2 2" xfId="9058" xr:uid="{00000000-0005-0000-0000-0000C2170000}"/>
    <cellStyle name="Énfasis2 - 40% 7 2 2 2" xfId="14628" xr:uid="{00000000-0005-0000-0000-0000C3170000}"/>
    <cellStyle name="Énfasis2 - 40% 7 2 2 2 2" xfId="25726" xr:uid="{00000000-0005-0000-0000-0000C4170000}"/>
    <cellStyle name="Énfasis2 - 40% 7 2 2 3" xfId="20200" xr:uid="{00000000-0005-0000-0000-0000C5170000}"/>
    <cellStyle name="Énfasis2 - 40% 7 2 3" xfId="12095" xr:uid="{00000000-0005-0000-0000-0000C6170000}"/>
    <cellStyle name="Énfasis2 - 40% 7 2 3 2" xfId="23194" xr:uid="{00000000-0005-0000-0000-0000C7170000}"/>
    <cellStyle name="Énfasis2 - 40% 7 2 4" xfId="17669" xr:uid="{00000000-0005-0000-0000-0000C8170000}"/>
    <cellStyle name="Énfasis2 - 40% 7 3" xfId="8117" xr:uid="{00000000-0005-0000-0000-0000C9170000}"/>
    <cellStyle name="Énfasis2 - 40% 7 3 2" xfId="13688" xr:uid="{00000000-0005-0000-0000-0000CA170000}"/>
    <cellStyle name="Énfasis2 - 40% 7 3 2 2" xfId="24786" xr:uid="{00000000-0005-0000-0000-0000CB170000}"/>
    <cellStyle name="Énfasis2 - 40% 7 3 3" xfId="19260" xr:uid="{00000000-0005-0000-0000-0000CC170000}"/>
    <cellStyle name="Énfasis2 - 40% 7 4" xfId="10937" xr:uid="{00000000-0005-0000-0000-0000CD170000}"/>
    <cellStyle name="Énfasis2 - 40% 7 4 2" xfId="22048" xr:uid="{00000000-0005-0000-0000-0000CE170000}"/>
    <cellStyle name="Énfasis2 - 40% 7 5" xfId="16523" xr:uid="{00000000-0005-0000-0000-0000CF170000}"/>
    <cellStyle name="Énfasis2 - 40% 8" xfId="5403" xr:uid="{00000000-0005-0000-0000-0000D0170000}"/>
    <cellStyle name="Énfasis2 - 40% 8 2" xfId="8537" xr:uid="{00000000-0005-0000-0000-0000D1170000}"/>
    <cellStyle name="Énfasis2 - 40% 8 2 2" xfId="14107" xr:uid="{00000000-0005-0000-0000-0000D2170000}"/>
    <cellStyle name="Énfasis2 - 40% 8 2 2 2" xfId="25205" xr:uid="{00000000-0005-0000-0000-0000D3170000}"/>
    <cellStyle name="Énfasis2 - 40% 8 2 3" xfId="19679" xr:uid="{00000000-0005-0000-0000-0000D4170000}"/>
    <cellStyle name="Énfasis2 - 40% 8 3" xfId="11568" xr:uid="{00000000-0005-0000-0000-0000D5170000}"/>
    <cellStyle name="Énfasis2 - 40% 8 3 2" xfId="22671" xr:uid="{00000000-0005-0000-0000-0000D6170000}"/>
    <cellStyle name="Énfasis2 - 40% 8 4" xfId="17145" xr:uid="{00000000-0005-0000-0000-0000D7170000}"/>
    <cellStyle name="Énfasis2 - 40% 9" xfId="6062" xr:uid="{00000000-0005-0000-0000-0000D8170000}"/>
    <cellStyle name="Énfasis2 - 40% 9 2" xfId="8729" xr:uid="{00000000-0005-0000-0000-0000D9170000}"/>
    <cellStyle name="Énfasis2 - 40% 9 2 2" xfId="14299" xr:uid="{00000000-0005-0000-0000-0000DA170000}"/>
    <cellStyle name="Énfasis2 - 40% 9 2 2 2" xfId="25397" xr:uid="{00000000-0005-0000-0000-0000DB170000}"/>
    <cellStyle name="Énfasis2 - 40% 9 2 3" xfId="19871" xr:uid="{00000000-0005-0000-0000-0000DC170000}"/>
    <cellStyle name="Énfasis2 - 40% 9 3" xfId="11766" xr:uid="{00000000-0005-0000-0000-0000DD170000}"/>
    <cellStyle name="Énfasis2 - 40% 9 3 2" xfId="22865" xr:uid="{00000000-0005-0000-0000-0000DE170000}"/>
    <cellStyle name="Énfasis2 - 40% 9 4" xfId="17340" xr:uid="{00000000-0005-0000-0000-0000DF170000}"/>
    <cellStyle name="Énfasis2 - 60%" xfId="259" xr:uid="{00000000-0005-0000-0000-0000E0170000}"/>
    <cellStyle name="Énfasis2 10" xfId="3258" xr:uid="{00000000-0005-0000-0000-0000E1170000}"/>
    <cellStyle name="Énfasis2 10 2" xfId="6007" xr:uid="{00000000-0005-0000-0000-0000E2170000}"/>
    <cellStyle name="Énfasis2 11" xfId="3259" xr:uid="{00000000-0005-0000-0000-0000E3170000}"/>
    <cellStyle name="Énfasis2 11 2" xfId="6024" xr:uid="{00000000-0005-0000-0000-0000E4170000}"/>
    <cellStyle name="Énfasis2 12" xfId="3260" xr:uid="{00000000-0005-0000-0000-0000E5170000}"/>
    <cellStyle name="Énfasis2 13" xfId="3261" xr:uid="{00000000-0005-0000-0000-0000E6170000}"/>
    <cellStyle name="Énfasis2 14" xfId="3262" xr:uid="{00000000-0005-0000-0000-0000E7170000}"/>
    <cellStyle name="Énfasis2 15" xfId="3263" xr:uid="{00000000-0005-0000-0000-0000E8170000}"/>
    <cellStyle name="Énfasis2 16" xfId="3264" xr:uid="{00000000-0005-0000-0000-0000E9170000}"/>
    <cellStyle name="Énfasis2 17" xfId="3265" xr:uid="{00000000-0005-0000-0000-0000EA170000}"/>
    <cellStyle name="Énfasis2 18" xfId="3266" xr:uid="{00000000-0005-0000-0000-0000EB170000}"/>
    <cellStyle name="Énfasis2 19" xfId="3267" xr:uid="{00000000-0005-0000-0000-0000EC170000}"/>
    <cellStyle name="Énfasis2 2" xfId="3268" xr:uid="{00000000-0005-0000-0000-0000ED170000}"/>
    <cellStyle name="Énfasis2 2 2" xfId="260" xr:uid="{00000000-0005-0000-0000-0000EE170000}"/>
    <cellStyle name="Énfasis2 2 3" xfId="261" xr:uid="{00000000-0005-0000-0000-0000EF170000}"/>
    <cellStyle name="Énfasis2 2 4" xfId="262" xr:uid="{00000000-0005-0000-0000-0000F0170000}"/>
    <cellStyle name="Énfasis2 2 5" xfId="263" xr:uid="{00000000-0005-0000-0000-0000F1170000}"/>
    <cellStyle name="Énfasis2 2 6" xfId="264" xr:uid="{00000000-0005-0000-0000-0000F2170000}"/>
    <cellStyle name="Énfasis2 2 7" xfId="3269" xr:uid="{00000000-0005-0000-0000-0000F3170000}"/>
    <cellStyle name="Énfasis2 20" xfId="3270" xr:uid="{00000000-0005-0000-0000-0000F4170000}"/>
    <cellStyle name="Énfasis2 21" xfId="3271" xr:uid="{00000000-0005-0000-0000-0000F5170000}"/>
    <cellStyle name="Énfasis2 22" xfId="3272" xr:uid="{00000000-0005-0000-0000-0000F6170000}"/>
    <cellStyle name="Énfasis2 23" xfId="3273" xr:uid="{00000000-0005-0000-0000-0000F7170000}"/>
    <cellStyle name="Énfasis2 24" xfId="3274" xr:uid="{00000000-0005-0000-0000-0000F8170000}"/>
    <cellStyle name="Énfasis2 25" xfId="3275" xr:uid="{00000000-0005-0000-0000-0000F9170000}"/>
    <cellStyle name="Énfasis2 26" xfId="7601" xr:uid="{00000000-0005-0000-0000-0000FA170000}"/>
    <cellStyle name="Énfasis2 27" xfId="7589" xr:uid="{00000000-0005-0000-0000-0000FB170000}"/>
    <cellStyle name="Énfasis2 28" xfId="8093" xr:uid="{00000000-0005-0000-0000-0000FC170000}"/>
    <cellStyle name="Énfasis2 29" xfId="7599" xr:uid="{00000000-0005-0000-0000-0000FD170000}"/>
    <cellStyle name="Énfasis2 3" xfId="265" xr:uid="{00000000-0005-0000-0000-0000FE170000}"/>
    <cellStyle name="Énfasis2 3 2" xfId="3276" xr:uid="{00000000-0005-0000-0000-0000FF170000}"/>
    <cellStyle name="Énfasis2 3 3" xfId="3277" xr:uid="{00000000-0005-0000-0000-000000180000}"/>
    <cellStyle name="Énfasis2 3 4" xfId="3278" xr:uid="{00000000-0005-0000-0000-000001180000}"/>
    <cellStyle name="Énfasis2 3 5" xfId="3279" xr:uid="{00000000-0005-0000-0000-000002180000}"/>
    <cellStyle name="Énfasis2 30" xfId="7488" xr:uid="{00000000-0005-0000-0000-000003180000}"/>
    <cellStyle name="Énfasis2 4" xfId="266" xr:uid="{00000000-0005-0000-0000-000004180000}"/>
    <cellStyle name="Énfasis2 4 10" xfId="3280" xr:uid="{00000000-0005-0000-0000-000005180000}"/>
    <cellStyle name="Énfasis2 4 11" xfId="3281" xr:uid="{00000000-0005-0000-0000-000006180000}"/>
    <cellStyle name="Énfasis2 4 12" xfId="3282" xr:uid="{00000000-0005-0000-0000-000007180000}"/>
    <cellStyle name="Énfasis2 4 13" xfId="3283" xr:uid="{00000000-0005-0000-0000-000008180000}"/>
    <cellStyle name="Énfasis2 4 2" xfId="3284" xr:uid="{00000000-0005-0000-0000-000009180000}"/>
    <cellStyle name="Énfasis2 4 3" xfId="3285" xr:uid="{00000000-0005-0000-0000-00000A180000}"/>
    <cellStyle name="Énfasis2 4 4" xfId="3286" xr:uid="{00000000-0005-0000-0000-00000B180000}"/>
    <cellStyle name="Énfasis2 4 5" xfId="3287" xr:uid="{00000000-0005-0000-0000-00000C180000}"/>
    <cellStyle name="Énfasis2 4 6" xfId="3288" xr:uid="{00000000-0005-0000-0000-00000D180000}"/>
    <cellStyle name="Énfasis2 4 7" xfId="3289" xr:uid="{00000000-0005-0000-0000-00000E180000}"/>
    <cellStyle name="Énfasis2 4 8" xfId="3290" xr:uid="{00000000-0005-0000-0000-00000F180000}"/>
    <cellStyle name="Énfasis2 4 9" xfId="3291" xr:uid="{00000000-0005-0000-0000-000010180000}"/>
    <cellStyle name="Énfasis2 5" xfId="3292" xr:uid="{00000000-0005-0000-0000-000011180000}"/>
    <cellStyle name="Énfasis2 5 10" xfId="3293" xr:uid="{00000000-0005-0000-0000-000012180000}"/>
    <cellStyle name="Énfasis2 5 2" xfId="3294" xr:uid="{00000000-0005-0000-0000-000013180000}"/>
    <cellStyle name="Énfasis2 5 3" xfId="3295" xr:uid="{00000000-0005-0000-0000-000014180000}"/>
    <cellStyle name="Énfasis2 5 4" xfId="3296" xr:uid="{00000000-0005-0000-0000-000015180000}"/>
    <cellStyle name="Énfasis2 5 5" xfId="3297" xr:uid="{00000000-0005-0000-0000-000016180000}"/>
    <cellStyle name="Énfasis2 5 6" xfId="3298" xr:uid="{00000000-0005-0000-0000-000017180000}"/>
    <cellStyle name="Énfasis2 5 7" xfId="3299" xr:uid="{00000000-0005-0000-0000-000018180000}"/>
    <cellStyle name="Énfasis2 5 8" xfId="3300" xr:uid="{00000000-0005-0000-0000-000019180000}"/>
    <cellStyle name="Énfasis2 5 9" xfId="3301" xr:uid="{00000000-0005-0000-0000-00001A180000}"/>
    <cellStyle name="Énfasis2 6" xfId="3302" xr:uid="{00000000-0005-0000-0000-00001B180000}"/>
    <cellStyle name="Énfasis2 6 2" xfId="3303" xr:uid="{00000000-0005-0000-0000-00001C180000}"/>
    <cellStyle name="Énfasis2 6 3" xfId="3304" xr:uid="{00000000-0005-0000-0000-00001D180000}"/>
    <cellStyle name="Énfasis2 6 4" xfId="3305" xr:uid="{00000000-0005-0000-0000-00001E180000}"/>
    <cellStyle name="Énfasis2 6 5" xfId="3306" xr:uid="{00000000-0005-0000-0000-00001F180000}"/>
    <cellStyle name="Énfasis2 6 6" xfId="3307" xr:uid="{00000000-0005-0000-0000-000020180000}"/>
    <cellStyle name="Énfasis2 6 7" xfId="3308" xr:uid="{00000000-0005-0000-0000-000021180000}"/>
    <cellStyle name="Énfasis2 6 8" xfId="3309" xr:uid="{00000000-0005-0000-0000-000022180000}"/>
    <cellStyle name="Énfasis2 6 9" xfId="3310" xr:uid="{00000000-0005-0000-0000-000023180000}"/>
    <cellStyle name="Énfasis2 7" xfId="3311" xr:uid="{00000000-0005-0000-0000-000024180000}"/>
    <cellStyle name="Énfasis2 7 2" xfId="3312" xr:uid="{00000000-0005-0000-0000-000025180000}"/>
    <cellStyle name="Énfasis2 7 3" xfId="3313" xr:uid="{00000000-0005-0000-0000-000026180000}"/>
    <cellStyle name="Énfasis2 7 4" xfId="3314" xr:uid="{00000000-0005-0000-0000-000027180000}"/>
    <cellStyle name="Énfasis2 7 5" xfId="3315" xr:uid="{00000000-0005-0000-0000-000028180000}"/>
    <cellStyle name="Énfasis2 7 6" xfId="3316" xr:uid="{00000000-0005-0000-0000-000029180000}"/>
    <cellStyle name="Énfasis2 7 7" xfId="3317" xr:uid="{00000000-0005-0000-0000-00002A180000}"/>
    <cellStyle name="Énfasis2 7 8" xfId="3318" xr:uid="{00000000-0005-0000-0000-00002B180000}"/>
    <cellStyle name="Énfasis2 7 9" xfId="3319" xr:uid="{00000000-0005-0000-0000-00002C180000}"/>
    <cellStyle name="Énfasis2 8" xfId="3320" xr:uid="{00000000-0005-0000-0000-00002D180000}"/>
    <cellStyle name="Énfasis2 8 2" xfId="5993" xr:uid="{00000000-0005-0000-0000-00002E180000}"/>
    <cellStyle name="Énfasis2 9" xfId="3321" xr:uid="{00000000-0005-0000-0000-00002F180000}"/>
    <cellStyle name="Énfasis2 9 2" xfId="5960" xr:uid="{00000000-0005-0000-0000-000030180000}"/>
    <cellStyle name="Énfasis3" xfId="267" xr:uid="{00000000-0005-0000-0000-000031180000}"/>
    <cellStyle name="Énfasis3 - 20%" xfId="268" xr:uid="{00000000-0005-0000-0000-000032180000}"/>
    <cellStyle name="Énfasis3 - 20% 10" xfId="6972" xr:uid="{00000000-0005-0000-0000-000033180000}"/>
    <cellStyle name="Énfasis3 - 20% 10 2" xfId="9627" xr:uid="{00000000-0005-0000-0000-000034180000}"/>
    <cellStyle name="Énfasis3 - 20% 10 2 2" xfId="15197" xr:uid="{00000000-0005-0000-0000-000035180000}"/>
    <cellStyle name="Énfasis3 - 20% 10 2 2 2" xfId="26295" xr:uid="{00000000-0005-0000-0000-000036180000}"/>
    <cellStyle name="Énfasis3 - 20% 10 2 3" xfId="20769" xr:uid="{00000000-0005-0000-0000-000037180000}"/>
    <cellStyle name="Énfasis3 - 20% 10 3" xfId="12664" xr:uid="{00000000-0005-0000-0000-000038180000}"/>
    <cellStyle name="Énfasis3 - 20% 10 3 2" xfId="23763" xr:uid="{00000000-0005-0000-0000-000039180000}"/>
    <cellStyle name="Énfasis3 - 20% 10 4" xfId="18238" xr:uid="{00000000-0005-0000-0000-00003A180000}"/>
    <cellStyle name="Énfasis3 - 20% 11" xfId="7462" xr:uid="{00000000-0005-0000-0000-00003B180000}"/>
    <cellStyle name="Énfasis3 - 20% 11 2" xfId="13132" xr:uid="{00000000-0005-0000-0000-00003C180000}"/>
    <cellStyle name="Énfasis3 - 20% 11 2 2" xfId="24231" xr:uid="{00000000-0005-0000-0000-00003D180000}"/>
    <cellStyle name="Énfasis3 - 20% 11 3" xfId="18706" xr:uid="{00000000-0005-0000-0000-00003E180000}"/>
    <cellStyle name="Énfasis3 - 20% 12" xfId="10046" xr:uid="{00000000-0005-0000-0000-00003F180000}"/>
    <cellStyle name="Énfasis3 - 20% 12 2" xfId="15604" xr:uid="{00000000-0005-0000-0000-000040180000}"/>
    <cellStyle name="Énfasis3 - 20% 12 2 2" xfId="26702" xr:uid="{00000000-0005-0000-0000-000041180000}"/>
    <cellStyle name="Énfasis3 - 20% 12 3" xfId="21176" xr:uid="{00000000-0005-0000-0000-000042180000}"/>
    <cellStyle name="Énfasis3 - 20% 13" xfId="10591" xr:uid="{00000000-0005-0000-0000-000043180000}"/>
    <cellStyle name="Énfasis3 - 20% 13 2" xfId="21709" xr:uid="{00000000-0005-0000-0000-000044180000}"/>
    <cellStyle name="Énfasis3 - 20% 14" xfId="16190" xr:uid="{00000000-0005-0000-0000-000045180000}"/>
    <cellStyle name="Énfasis3 - 20% 15" xfId="27254" xr:uid="{00000000-0005-0000-0000-000046180000}"/>
    <cellStyle name="Énfasis3 - 20% 2" xfId="767" xr:uid="{00000000-0005-0000-0000-000047180000}"/>
    <cellStyle name="Énfasis3 - 20% 2 10" xfId="10109" xr:uid="{00000000-0005-0000-0000-000048180000}"/>
    <cellStyle name="Énfasis3 - 20% 2 10 2" xfId="15660" xr:uid="{00000000-0005-0000-0000-000049180000}"/>
    <cellStyle name="Énfasis3 - 20% 2 10 2 2" xfId="26758" xr:uid="{00000000-0005-0000-0000-00004A180000}"/>
    <cellStyle name="Énfasis3 - 20% 2 10 3" xfId="21232" xr:uid="{00000000-0005-0000-0000-00004B180000}"/>
    <cellStyle name="Énfasis3 - 20% 2 11" xfId="10638" xr:uid="{00000000-0005-0000-0000-00004C180000}"/>
    <cellStyle name="Énfasis3 - 20% 2 11 2" xfId="21754" xr:uid="{00000000-0005-0000-0000-00004D180000}"/>
    <cellStyle name="Énfasis3 - 20% 2 12" xfId="16234" xr:uid="{00000000-0005-0000-0000-00004E180000}"/>
    <cellStyle name="Énfasis3 - 20% 2 13" xfId="27299" xr:uid="{00000000-0005-0000-0000-00004F180000}"/>
    <cellStyle name="Énfasis3 - 20% 2 2" xfId="951" xr:uid="{00000000-0005-0000-0000-000050180000}"/>
    <cellStyle name="Énfasis3 - 20% 2 2 2" xfId="5207" xr:uid="{00000000-0005-0000-0000-000051180000}"/>
    <cellStyle name="Énfasis3 - 20% 2 2 2 2" xfId="6797" xr:uid="{00000000-0005-0000-0000-000052180000}"/>
    <cellStyle name="Énfasis3 - 20% 2 2 2 2 2" xfId="9460" xr:uid="{00000000-0005-0000-0000-000053180000}"/>
    <cellStyle name="Énfasis3 - 20% 2 2 2 2 2 2" xfId="15030" xr:uid="{00000000-0005-0000-0000-000054180000}"/>
    <cellStyle name="Énfasis3 - 20% 2 2 2 2 2 2 2" xfId="26128" xr:uid="{00000000-0005-0000-0000-000055180000}"/>
    <cellStyle name="Énfasis3 - 20% 2 2 2 2 2 3" xfId="20602" xr:uid="{00000000-0005-0000-0000-000056180000}"/>
    <cellStyle name="Énfasis3 - 20% 2 2 2 2 3" xfId="12497" xr:uid="{00000000-0005-0000-0000-000057180000}"/>
    <cellStyle name="Énfasis3 - 20% 2 2 2 2 3 2" xfId="23596" xr:uid="{00000000-0005-0000-0000-000058180000}"/>
    <cellStyle name="Énfasis3 - 20% 2 2 2 2 4" xfId="18071" xr:uid="{00000000-0005-0000-0000-000059180000}"/>
    <cellStyle name="Énfasis3 - 20% 2 2 2 3" xfId="8440" xr:uid="{00000000-0005-0000-0000-00005A180000}"/>
    <cellStyle name="Énfasis3 - 20% 2 2 2 3 2" xfId="14010" xr:uid="{00000000-0005-0000-0000-00005B180000}"/>
    <cellStyle name="Énfasis3 - 20% 2 2 2 3 2 2" xfId="25108" xr:uid="{00000000-0005-0000-0000-00005C180000}"/>
    <cellStyle name="Énfasis3 - 20% 2 2 2 3 3" xfId="19582" xr:uid="{00000000-0005-0000-0000-00005D180000}"/>
    <cellStyle name="Énfasis3 - 20% 2 2 2 4" xfId="11471" xr:uid="{00000000-0005-0000-0000-00005E180000}"/>
    <cellStyle name="Énfasis3 - 20% 2 2 2 4 2" xfId="22574" xr:uid="{00000000-0005-0000-0000-00005F180000}"/>
    <cellStyle name="Énfasis3 - 20% 2 2 2 5" xfId="17048" xr:uid="{00000000-0005-0000-0000-000060180000}"/>
    <cellStyle name="Énfasis3 - 20% 2 2 3" xfId="6229" xr:uid="{00000000-0005-0000-0000-000061180000}"/>
    <cellStyle name="Énfasis3 - 20% 2 2 3 2" xfId="8894" xr:uid="{00000000-0005-0000-0000-000062180000}"/>
    <cellStyle name="Énfasis3 - 20% 2 2 3 2 2" xfId="14464" xr:uid="{00000000-0005-0000-0000-000063180000}"/>
    <cellStyle name="Énfasis3 - 20% 2 2 3 2 2 2" xfId="25562" xr:uid="{00000000-0005-0000-0000-000064180000}"/>
    <cellStyle name="Énfasis3 - 20% 2 2 3 2 3" xfId="20036" xr:uid="{00000000-0005-0000-0000-000065180000}"/>
    <cellStyle name="Énfasis3 - 20% 2 2 3 3" xfId="11931" xr:uid="{00000000-0005-0000-0000-000066180000}"/>
    <cellStyle name="Énfasis3 - 20% 2 2 3 3 2" xfId="23030" xr:uid="{00000000-0005-0000-0000-000067180000}"/>
    <cellStyle name="Énfasis3 - 20% 2 2 3 4" xfId="17505" xr:uid="{00000000-0005-0000-0000-000068180000}"/>
    <cellStyle name="Énfasis3 - 20% 2 2 4" xfId="7268" xr:uid="{00000000-0005-0000-0000-000069180000}"/>
    <cellStyle name="Énfasis3 - 20% 2 2 4 2" xfId="9921" xr:uid="{00000000-0005-0000-0000-00006A180000}"/>
    <cellStyle name="Énfasis3 - 20% 2 2 4 2 2" xfId="15491" xr:uid="{00000000-0005-0000-0000-00006B180000}"/>
    <cellStyle name="Énfasis3 - 20% 2 2 4 2 2 2" xfId="26589" xr:uid="{00000000-0005-0000-0000-00006C180000}"/>
    <cellStyle name="Énfasis3 - 20% 2 2 4 2 3" xfId="21063" xr:uid="{00000000-0005-0000-0000-00006D180000}"/>
    <cellStyle name="Énfasis3 - 20% 2 2 4 3" xfId="12958" xr:uid="{00000000-0005-0000-0000-00006E180000}"/>
    <cellStyle name="Énfasis3 - 20% 2 2 4 3 2" xfId="24057" xr:uid="{00000000-0005-0000-0000-00006F180000}"/>
    <cellStyle name="Énfasis3 - 20% 2 2 4 4" xfId="18532" xr:uid="{00000000-0005-0000-0000-000070180000}"/>
    <cellStyle name="Énfasis3 - 20% 2 2 5" xfId="7956" xr:uid="{00000000-0005-0000-0000-000071180000}"/>
    <cellStyle name="Énfasis3 - 20% 2 2 5 2" xfId="13559" xr:uid="{00000000-0005-0000-0000-000072180000}"/>
    <cellStyle name="Énfasis3 - 20% 2 2 5 2 2" xfId="24658" xr:uid="{00000000-0005-0000-0000-000073180000}"/>
    <cellStyle name="Énfasis3 - 20% 2 2 5 3" xfId="19133" xr:uid="{00000000-0005-0000-0000-000074180000}"/>
    <cellStyle name="Énfasis3 - 20% 2 2 6" xfId="10471" xr:uid="{00000000-0005-0000-0000-000075180000}"/>
    <cellStyle name="Énfasis3 - 20% 2 2 6 2" xfId="16017" xr:uid="{00000000-0005-0000-0000-000076180000}"/>
    <cellStyle name="Énfasis3 - 20% 2 2 6 2 2" xfId="27115" xr:uid="{00000000-0005-0000-0000-000077180000}"/>
    <cellStyle name="Énfasis3 - 20% 2 2 6 3" xfId="21589" xr:uid="{00000000-0005-0000-0000-000078180000}"/>
    <cellStyle name="Énfasis3 - 20% 2 2 7" xfId="10747" xr:uid="{00000000-0005-0000-0000-000079180000}"/>
    <cellStyle name="Énfasis3 - 20% 2 2 7 2" xfId="21862" xr:uid="{00000000-0005-0000-0000-00007A180000}"/>
    <cellStyle name="Énfasis3 - 20% 2 2 8" xfId="16342" xr:uid="{00000000-0005-0000-0000-00007B180000}"/>
    <cellStyle name="Énfasis3 - 20% 2 2 9" xfId="27546" xr:uid="{00000000-0005-0000-0000-00007C180000}"/>
    <cellStyle name="Énfasis3 - 20% 2 3" xfId="3322" xr:uid="{00000000-0005-0000-0000-00007D180000}"/>
    <cellStyle name="Énfasis3 - 20% 2 3 2" xfId="6621" xr:uid="{00000000-0005-0000-0000-00007E180000}"/>
    <cellStyle name="Énfasis3 - 20% 2 3 2 2" xfId="9284" xr:uid="{00000000-0005-0000-0000-00007F180000}"/>
    <cellStyle name="Énfasis3 - 20% 2 3 2 2 2" xfId="14854" xr:uid="{00000000-0005-0000-0000-000080180000}"/>
    <cellStyle name="Énfasis3 - 20% 2 3 2 2 2 2" xfId="25952" xr:uid="{00000000-0005-0000-0000-000081180000}"/>
    <cellStyle name="Énfasis3 - 20% 2 3 2 2 3" xfId="20426" xr:uid="{00000000-0005-0000-0000-000082180000}"/>
    <cellStyle name="Énfasis3 - 20% 2 3 2 3" xfId="12321" xr:uid="{00000000-0005-0000-0000-000083180000}"/>
    <cellStyle name="Énfasis3 - 20% 2 3 2 3 2" xfId="23420" xr:uid="{00000000-0005-0000-0000-000084180000}"/>
    <cellStyle name="Énfasis3 - 20% 2 3 2 4" xfId="17895" xr:uid="{00000000-0005-0000-0000-000085180000}"/>
    <cellStyle name="Énfasis3 - 20% 2 3 3" xfId="7092" xr:uid="{00000000-0005-0000-0000-000086180000}"/>
    <cellStyle name="Énfasis3 - 20% 2 3 3 2" xfId="9745" xr:uid="{00000000-0005-0000-0000-000087180000}"/>
    <cellStyle name="Énfasis3 - 20% 2 3 3 2 2" xfId="15315" xr:uid="{00000000-0005-0000-0000-000088180000}"/>
    <cellStyle name="Énfasis3 - 20% 2 3 3 2 2 2" xfId="26413" xr:uid="{00000000-0005-0000-0000-000089180000}"/>
    <cellStyle name="Énfasis3 - 20% 2 3 3 2 3" xfId="20887" xr:uid="{00000000-0005-0000-0000-00008A180000}"/>
    <cellStyle name="Énfasis3 - 20% 2 3 3 3" xfId="12782" xr:uid="{00000000-0005-0000-0000-00008B180000}"/>
    <cellStyle name="Énfasis3 - 20% 2 3 3 3 2" xfId="23881" xr:uid="{00000000-0005-0000-0000-00008C180000}"/>
    <cellStyle name="Énfasis3 - 20% 2 3 3 4" xfId="18356" xr:uid="{00000000-0005-0000-0000-00008D180000}"/>
    <cellStyle name="Énfasis3 - 20% 2 3 4" xfId="7788" xr:uid="{00000000-0005-0000-0000-00008E180000}"/>
    <cellStyle name="Énfasis3 - 20% 2 3 4 2" xfId="13392" xr:uid="{00000000-0005-0000-0000-00008F180000}"/>
    <cellStyle name="Énfasis3 - 20% 2 3 4 2 2" xfId="24491" xr:uid="{00000000-0005-0000-0000-000090180000}"/>
    <cellStyle name="Énfasis3 - 20% 2 3 4 3" xfId="18966" xr:uid="{00000000-0005-0000-0000-000091180000}"/>
    <cellStyle name="Énfasis3 - 20% 2 3 5" xfId="10295" xr:uid="{00000000-0005-0000-0000-000092180000}"/>
    <cellStyle name="Énfasis3 - 20% 2 3 5 2" xfId="15841" xr:uid="{00000000-0005-0000-0000-000093180000}"/>
    <cellStyle name="Énfasis3 - 20% 2 3 5 2 2" xfId="26939" xr:uid="{00000000-0005-0000-0000-000094180000}"/>
    <cellStyle name="Énfasis3 - 20% 2 3 5 3" xfId="21413" xr:uid="{00000000-0005-0000-0000-000095180000}"/>
    <cellStyle name="Énfasis3 - 20% 2 3 6" xfId="10938" xr:uid="{00000000-0005-0000-0000-000096180000}"/>
    <cellStyle name="Énfasis3 - 20% 2 3 6 2" xfId="22049" xr:uid="{00000000-0005-0000-0000-000097180000}"/>
    <cellStyle name="Énfasis3 - 20% 2 3 7" xfId="16524" xr:uid="{00000000-0005-0000-0000-000098180000}"/>
    <cellStyle name="Énfasis3 - 20% 2 3 8" xfId="27370" xr:uid="{00000000-0005-0000-0000-000099180000}"/>
    <cellStyle name="Énfasis3 - 20% 2 4" xfId="3323" xr:uid="{00000000-0005-0000-0000-00009A180000}"/>
    <cellStyle name="Énfasis3 - 20% 2 4 2" xfId="6550" xr:uid="{00000000-0005-0000-0000-00009B180000}"/>
    <cellStyle name="Énfasis3 - 20% 2 4 2 2" xfId="9213" xr:uid="{00000000-0005-0000-0000-00009C180000}"/>
    <cellStyle name="Énfasis3 - 20% 2 4 2 2 2" xfId="14783" xr:uid="{00000000-0005-0000-0000-00009D180000}"/>
    <cellStyle name="Énfasis3 - 20% 2 4 2 2 2 2" xfId="25881" xr:uid="{00000000-0005-0000-0000-00009E180000}"/>
    <cellStyle name="Énfasis3 - 20% 2 4 2 2 3" xfId="20355" xr:uid="{00000000-0005-0000-0000-00009F180000}"/>
    <cellStyle name="Énfasis3 - 20% 2 4 2 3" xfId="12250" xr:uid="{00000000-0005-0000-0000-0000A0180000}"/>
    <cellStyle name="Énfasis3 - 20% 2 4 2 3 2" xfId="23349" xr:uid="{00000000-0005-0000-0000-0000A1180000}"/>
    <cellStyle name="Énfasis3 - 20% 2 4 2 4" xfId="17824" xr:uid="{00000000-0005-0000-0000-0000A2180000}"/>
    <cellStyle name="Énfasis3 - 20% 2 4 3" xfId="7725" xr:uid="{00000000-0005-0000-0000-0000A3180000}"/>
    <cellStyle name="Énfasis3 - 20% 2 4 3 2" xfId="13330" xr:uid="{00000000-0005-0000-0000-0000A4180000}"/>
    <cellStyle name="Énfasis3 - 20% 2 4 3 2 2" xfId="24429" xr:uid="{00000000-0005-0000-0000-0000A5180000}"/>
    <cellStyle name="Énfasis3 - 20% 2 4 3 3" xfId="18904" xr:uid="{00000000-0005-0000-0000-0000A6180000}"/>
    <cellStyle name="Énfasis3 - 20% 2 4 4" xfId="10224" xr:uid="{00000000-0005-0000-0000-0000A7180000}"/>
    <cellStyle name="Énfasis3 - 20% 2 4 4 2" xfId="15770" xr:uid="{00000000-0005-0000-0000-0000A8180000}"/>
    <cellStyle name="Énfasis3 - 20% 2 4 4 2 2" xfId="26868" xr:uid="{00000000-0005-0000-0000-0000A9180000}"/>
    <cellStyle name="Énfasis3 - 20% 2 4 4 3" xfId="21342" xr:uid="{00000000-0005-0000-0000-0000AA180000}"/>
    <cellStyle name="Énfasis3 - 20% 2 4 5" xfId="10939" xr:uid="{00000000-0005-0000-0000-0000AB180000}"/>
    <cellStyle name="Énfasis3 - 20% 2 4 5 2" xfId="22050" xr:uid="{00000000-0005-0000-0000-0000AC180000}"/>
    <cellStyle name="Énfasis3 - 20% 2 4 6" xfId="16525" xr:uid="{00000000-0005-0000-0000-0000AD180000}"/>
    <cellStyle name="Énfasis3 - 20% 2 5" xfId="3324" xr:uid="{00000000-0005-0000-0000-0000AE180000}"/>
    <cellStyle name="Énfasis3 - 20% 2 5 2" xfId="6452" xr:uid="{00000000-0005-0000-0000-0000AF180000}"/>
    <cellStyle name="Énfasis3 - 20% 2 5 2 2" xfId="9115" xr:uid="{00000000-0005-0000-0000-0000B0180000}"/>
    <cellStyle name="Énfasis3 - 20% 2 5 2 2 2" xfId="14685" xr:uid="{00000000-0005-0000-0000-0000B1180000}"/>
    <cellStyle name="Énfasis3 - 20% 2 5 2 2 2 2" xfId="25783" xr:uid="{00000000-0005-0000-0000-0000B2180000}"/>
    <cellStyle name="Énfasis3 - 20% 2 5 2 2 3" xfId="20257" xr:uid="{00000000-0005-0000-0000-0000B3180000}"/>
    <cellStyle name="Énfasis3 - 20% 2 5 2 3" xfId="12152" xr:uid="{00000000-0005-0000-0000-0000B4180000}"/>
    <cellStyle name="Énfasis3 - 20% 2 5 2 3 2" xfId="23251" xr:uid="{00000000-0005-0000-0000-0000B5180000}"/>
    <cellStyle name="Énfasis3 - 20% 2 5 2 4" xfId="17726" xr:uid="{00000000-0005-0000-0000-0000B6180000}"/>
    <cellStyle name="Énfasis3 - 20% 2 5 3" xfId="8118" xr:uid="{00000000-0005-0000-0000-0000B7180000}"/>
    <cellStyle name="Énfasis3 - 20% 2 5 3 2" xfId="13689" xr:uid="{00000000-0005-0000-0000-0000B8180000}"/>
    <cellStyle name="Énfasis3 - 20% 2 5 3 2 2" xfId="24787" xr:uid="{00000000-0005-0000-0000-0000B9180000}"/>
    <cellStyle name="Énfasis3 - 20% 2 5 3 3" xfId="19261" xr:uid="{00000000-0005-0000-0000-0000BA180000}"/>
    <cellStyle name="Énfasis3 - 20% 2 5 4" xfId="10940" xr:uid="{00000000-0005-0000-0000-0000BB180000}"/>
    <cellStyle name="Énfasis3 - 20% 2 5 4 2" xfId="22051" xr:uid="{00000000-0005-0000-0000-0000BC180000}"/>
    <cellStyle name="Énfasis3 - 20% 2 5 5" xfId="16526" xr:uid="{00000000-0005-0000-0000-0000BD180000}"/>
    <cellStyle name="Énfasis3 - 20% 2 6" xfId="5018" xr:uid="{00000000-0005-0000-0000-0000BE180000}"/>
    <cellStyle name="Énfasis3 - 20% 2 6 2" xfId="8354" xr:uid="{00000000-0005-0000-0000-0000BF180000}"/>
    <cellStyle name="Énfasis3 - 20% 2 6 2 2" xfId="13924" xr:uid="{00000000-0005-0000-0000-0000C0180000}"/>
    <cellStyle name="Énfasis3 - 20% 2 6 2 2 2" xfId="25022" xr:uid="{00000000-0005-0000-0000-0000C1180000}"/>
    <cellStyle name="Énfasis3 - 20% 2 6 2 3" xfId="19496" xr:uid="{00000000-0005-0000-0000-0000C2180000}"/>
    <cellStyle name="Énfasis3 - 20% 2 6 3" xfId="11382" xr:uid="{00000000-0005-0000-0000-0000C3180000}"/>
    <cellStyle name="Énfasis3 - 20% 2 6 3 2" xfId="22488" xr:uid="{00000000-0005-0000-0000-0000C4180000}"/>
    <cellStyle name="Énfasis3 - 20% 2 6 4" xfId="16962" xr:uid="{00000000-0005-0000-0000-0000C5180000}"/>
    <cellStyle name="Énfasis3 - 20% 2 7" xfId="6109" xr:uid="{00000000-0005-0000-0000-0000C6180000}"/>
    <cellStyle name="Énfasis3 - 20% 2 7 2" xfId="8774" xr:uid="{00000000-0005-0000-0000-0000C7180000}"/>
    <cellStyle name="Énfasis3 - 20% 2 7 2 2" xfId="14344" xr:uid="{00000000-0005-0000-0000-0000C8180000}"/>
    <cellStyle name="Énfasis3 - 20% 2 7 2 2 2" xfId="25442" xr:uid="{00000000-0005-0000-0000-0000C9180000}"/>
    <cellStyle name="Énfasis3 - 20% 2 7 2 3" xfId="19916" xr:uid="{00000000-0005-0000-0000-0000CA180000}"/>
    <cellStyle name="Énfasis3 - 20% 2 7 3" xfId="11811" xr:uid="{00000000-0005-0000-0000-0000CB180000}"/>
    <cellStyle name="Énfasis3 - 20% 2 7 3 2" xfId="22910" xr:uid="{00000000-0005-0000-0000-0000CC180000}"/>
    <cellStyle name="Énfasis3 - 20% 2 7 4" xfId="17385" xr:uid="{00000000-0005-0000-0000-0000CD180000}"/>
    <cellStyle name="Énfasis3 - 20% 2 8" xfId="7020" xr:uid="{00000000-0005-0000-0000-0000CE180000}"/>
    <cellStyle name="Énfasis3 - 20% 2 8 2" xfId="9674" xr:uid="{00000000-0005-0000-0000-0000CF180000}"/>
    <cellStyle name="Énfasis3 - 20% 2 8 2 2" xfId="15244" xr:uid="{00000000-0005-0000-0000-0000D0180000}"/>
    <cellStyle name="Énfasis3 - 20% 2 8 2 2 2" xfId="26342" xr:uid="{00000000-0005-0000-0000-0000D1180000}"/>
    <cellStyle name="Énfasis3 - 20% 2 8 2 3" xfId="20816" xr:uid="{00000000-0005-0000-0000-0000D2180000}"/>
    <cellStyle name="Énfasis3 - 20% 2 8 3" xfId="12711" xr:uid="{00000000-0005-0000-0000-0000D3180000}"/>
    <cellStyle name="Énfasis3 - 20% 2 8 3 2" xfId="23810" xr:uid="{00000000-0005-0000-0000-0000D4180000}"/>
    <cellStyle name="Énfasis3 - 20% 2 8 4" xfId="18285" xr:uid="{00000000-0005-0000-0000-0000D5180000}"/>
    <cellStyle name="Énfasis3 - 20% 2 9" xfId="7463" xr:uid="{00000000-0005-0000-0000-0000D6180000}"/>
    <cellStyle name="Énfasis3 - 20% 2 9 2" xfId="13133" xr:uid="{00000000-0005-0000-0000-0000D7180000}"/>
    <cellStyle name="Énfasis3 - 20% 2 9 2 2" xfId="24232" xr:uid="{00000000-0005-0000-0000-0000D8180000}"/>
    <cellStyle name="Énfasis3 - 20% 2 9 3" xfId="18707" xr:uid="{00000000-0005-0000-0000-0000D9180000}"/>
    <cellStyle name="Énfasis3 - 20% 3" xfId="997" xr:uid="{00000000-0005-0000-0000-0000DA180000}"/>
    <cellStyle name="Énfasis3 - 20% 3 10" xfId="27592" xr:uid="{00000000-0005-0000-0000-0000DB180000}"/>
    <cellStyle name="Énfasis3 - 20% 3 2" xfId="3325" xr:uid="{00000000-0005-0000-0000-0000DC180000}"/>
    <cellStyle name="Énfasis3 - 20% 3 2 2" xfId="6843" xr:uid="{00000000-0005-0000-0000-0000DD180000}"/>
    <cellStyle name="Énfasis3 - 20% 3 2 2 2" xfId="9506" xr:uid="{00000000-0005-0000-0000-0000DE180000}"/>
    <cellStyle name="Énfasis3 - 20% 3 2 2 2 2" xfId="15076" xr:uid="{00000000-0005-0000-0000-0000DF180000}"/>
    <cellStyle name="Énfasis3 - 20% 3 2 2 2 2 2" xfId="26174" xr:uid="{00000000-0005-0000-0000-0000E0180000}"/>
    <cellStyle name="Énfasis3 - 20% 3 2 2 2 3" xfId="20648" xr:uid="{00000000-0005-0000-0000-0000E1180000}"/>
    <cellStyle name="Énfasis3 - 20% 3 2 2 3" xfId="12543" xr:uid="{00000000-0005-0000-0000-0000E2180000}"/>
    <cellStyle name="Énfasis3 - 20% 3 2 2 3 2" xfId="23642" xr:uid="{00000000-0005-0000-0000-0000E3180000}"/>
    <cellStyle name="Énfasis3 - 20% 3 2 2 4" xfId="18117" xr:uid="{00000000-0005-0000-0000-0000E4180000}"/>
    <cellStyle name="Énfasis3 - 20% 3 2 3" xfId="8119" xr:uid="{00000000-0005-0000-0000-0000E5180000}"/>
    <cellStyle name="Énfasis3 - 20% 3 2 3 2" xfId="13690" xr:uid="{00000000-0005-0000-0000-0000E6180000}"/>
    <cellStyle name="Énfasis3 - 20% 3 2 3 2 2" xfId="24788" xr:uid="{00000000-0005-0000-0000-0000E7180000}"/>
    <cellStyle name="Énfasis3 - 20% 3 2 3 3" xfId="19262" xr:uid="{00000000-0005-0000-0000-0000E8180000}"/>
    <cellStyle name="Énfasis3 - 20% 3 2 4" xfId="10941" xr:uid="{00000000-0005-0000-0000-0000E9180000}"/>
    <cellStyle name="Énfasis3 - 20% 3 2 4 2" xfId="22052" xr:uid="{00000000-0005-0000-0000-0000EA180000}"/>
    <cellStyle name="Énfasis3 - 20% 3 2 5" xfId="16527" xr:uid="{00000000-0005-0000-0000-0000EB180000}"/>
    <cellStyle name="Énfasis3 - 20% 3 3" xfId="5605" xr:uid="{00000000-0005-0000-0000-0000EC180000}"/>
    <cellStyle name="Énfasis3 - 20% 3 3 2" xfId="8624" xr:uid="{00000000-0005-0000-0000-0000ED180000}"/>
    <cellStyle name="Énfasis3 - 20% 3 3 2 2" xfId="14194" xr:uid="{00000000-0005-0000-0000-0000EE180000}"/>
    <cellStyle name="Énfasis3 - 20% 3 3 2 2 2" xfId="25292" xr:uid="{00000000-0005-0000-0000-0000EF180000}"/>
    <cellStyle name="Énfasis3 - 20% 3 3 2 3" xfId="19766" xr:uid="{00000000-0005-0000-0000-0000F0180000}"/>
    <cellStyle name="Énfasis3 - 20% 3 3 3" xfId="11655" xr:uid="{00000000-0005-0000-0000-0000F1180000}"/>
    <cellStyle name="Énfasis3 - 20% 3 3 3 2" xfId="22758" xr:uid="{00000000-0005-0000-0000-0000F2180000}"/>
    <cellStyle name="Énfasis3 - 20% 3 3 4" xfId="17232" xr:uid="{00000000-0005-0000-0000-0000F3180000}"/>
    <cellStyle name="Énfasis3 - 20% 3 4" xfId="6275" xr:uid="{00000000-0005-0000-0000-0000F4180000}"/>
    <cellStyle name="Énfasis3 - 20% 3 4 2" xfId="8940" xr:uid="{00000000-0005-0000-0000-0000F5180000}"/>
    <cellStyle name="Énfasis3 - 20% 3 4 2 2" xfId="14510" xr:uid="{00000000-0005-0000-0000-0000F6180000}"/>
    <cellStyle name="Énfasis3 - 20% 3 4 2 2 2" xfId="25608" xr:uid="{00000000-0005-0000-0000-0000F7180000}"/>
    <cellStyle name="Énfasis3 - 20% 3 4 2 3" xfId="20082" xr:uid="{00000000-0005-0000-0000-0000F8180000}"/>
    <cellStyle name="Énfasis3 - 20% 3 4 3" xfId="11977" xr:uid="{00000000-0005-0000-0000-0000F9180000}"/>
    <cellStyle name="Énfasis3 - 20% 3 4 3 2" xfId="23076" xr:uid="{00000000-0005-0000-0000-0000FA180000}"/>
    <cellStyle name="Énfasis3 - 20% 3 4 4" xfId="17551" xr:uid="{00000000-0005-0000-0000-0000FB180000}"/>
    <cellStyle name="Énfasis3 - 20% 3 5" xfId="7314" xr:uid="{00000000-0005-0000-0000-0000FC180000}"/>
    <cellStyle name="Énfasis3 - 20% 3 5 2" xfId="9967" xr:uid="{00000000-0005-0000-0000-0000FD180000}"/>
    <cellStyle name="Énfasis3 - 20% 3 5 2 2" xfId="15537" xr:uid="{00000000-0005-0000-0000-0000FE180000}"/>
    <cellStyle name="Énfasis3 - 20% 3 5 2 2 2" xfId="26635" xr:uid="{00000000-0005-0000-0000-0000FF180000}"/>
    <cellStyle name="Énfasis3 - 20% 3 5 2 3" xfId="21109" xr:uid="{00000000-0005-0000-0000-000000190000}"/>
    <cellStyle name="Énfasis3 - 20% 3 5 3" xfId="13004" xr:uid="{00000000-0005-0000-0000-000001190000}"/>
    <cellStyle name="Énfasis3 - 20% 3 5 3 2" xfId="24103" xr:uid="{00000000-0005-0000-0000-000002190000}"/>
    <cellStyle name="Énfasis3 - 20% 3 5 4" xfId="18578" xr:uid="{00000000-0005-0000-0000-000003190000}"/>
    <cellStyle name="Énfasis3 - 20% 3 6" xfId="8002" xr:uid="{00000000-0005-0000-0000-000004190000}"/>
    <cellStyle name="Énfasis3 - 20% 3 6 2" xfId="13605" xr:uid="{00000000-0005-0000-0000-000005190000}"/>
    <cellStyle name="Énfasis3 - 20% 3 6 2 2" xfId="24704" xr:uid="{00000000-0005-0000-0000-000006190000}"/>
    <cellStyle name="Énfasis3 - 20% 3 6 3" xfId="19179" xr:uid="{00000000-0005-0000-0000-000007190000}"/>
    <cellStyle name="Énfasis3 - 20% 3 7" xfId="10517" xr:uid="{00000000-0005-0000-0000-000008190000}"/>
    <cellStyle name="Énfasis3 - 20% 3 7 2" xfId="16063" xr:uid="{00000000-0005-0000-0000-000009190000}"/>
    <cellStyle name="Énfasis3 - 20% 3 7 2 2" xfId="27161" xr:uid="{00000000-0005-0000-0000-00000A190000}"/>
    <cellStyle name="Énfasis3 - 20% 3 7 3" xfId="21635" xr:uid="{00000000-0005-0000-0000-00000B190000}"/>
    <cellStyle name="Énfasis3 - 20% 3 8" xfId="10793" xr:uid="{00000000-0005-0000-0000-00000C190000}"/>
    <cellStyle name="Énfasis3 - 20% 3 8 2" xfId="21908" xr:uid="{00000000-0005-0000-0000-00000D190000}"/>
    <cellStyle name="Énfasis3 - 20% 3 9" xfId="16388" xr:uid="{00000000-0005-0000-0000-00000E190000}"/>
    <cellStyle name="Énfasis3 - 20% 4" xfId="872" xr:uid="{00000000-0005-0000-0000-00000F190000}"/>
    <cellStyle name="Énfasis3 - 20% 4 2" xfId="5166" xr:uid="{00000000-0005-0000-0000-000010190000}"/>
    <cellStyle name="Énfasis3 - 20% 4 2 2" xfId="6738" xr:uid="{00000000-0005-0000-0000-000011190000}"/>
    <cellStyle name="Énfasis3 - 20% 4 2 2 2" xfId="9401" xr:uid="{00000000-0005-0000-0000-000012190000}"/>
    <cellStyle name="Énfasis3 - 20% 4 2 2 2 2" xfId="14971" xr:uid="{00000000-0005-0000-0000-000013190000}"/>
    <cellStyle name="Énfasis3 - 20% 4 2 2 2 2 2" xfId="26069" xr:uid="{00000000-0005-0000-0000-000014190000}"/>
    <cellStyle name="Énfasis3 - 20% 4 2 2 2 3" xfId="20543" xr:uid="{00000000-0005-0000-0000-000015190000}"/>
    <cellStyle name="Énfasis3 - 20% 4 2 2 3" xfId="12438" xr:uid="{00000000-0005-0000-0000-000016190000}"/>
    <cellStyle name="Énfasis3 - 20% 4 2 2 3 2" xfId="23537" xr:uid="{00000000-0005-0000-0000-000017190000}"/>
    <cellStyle name="Énfasis3 - 20% 4 2 2 4" xfId="18012" xr:uid="{00000000-0005-0000-0000-000018190000}"/>
    <cellStyle name="Énfasis3 - 20% 4 2 3" xfId="8401" xr:uid="{00000000-0005-0000-0000-000019190000}"/>
    <cellStyle name="Énfasis3 - 20% 4 2 3 2" xfId="13971" xr:uid="{00000000-0005-0000-0000-00001A190000}"/>
    <cellStyle name="Énfasis3 - 20% 4 2 3 2 2" xfId="25069" xr:uid="{00000000-0005-0000-0000-00001B190000}"/>
    <cellStyle name="Énfasis3 - 20% 4 2 3 3" xfId="19543" xr:uid="{00000000-0005-0000-0000-00001C190000}"/>
    <cellStyle name="Énfasis3 - 20% 4 2 4" xfId="11432" xr:uid="{00000000-0005-0000-0000-00001D190000}"/>
    <cellStyle name="Énfasis3 - 20% 4 2 4 2" xfId="22535" xr:uid="{00000000-0005-0000-0000-00001E190000}"/>
    <cellStyle name="Énfasis3 - 20% 4 2 5" xfId="17009" xr:uid="{00000000-0005-0000-0000-00001F190000}"/>
    <cellStyle name="Énfasis3 - 20% 4 3" xfId="6169" xr:uid="{00000000-0005-0000-0000-000020190000}"/>
    <cellStyle name="Énfasis3 - 20% 4 3 2" xfId="8834" xr:uid="{00000000-0005-0000-0000-000021190000}"/>
    <cellStyle name="Énfasis3 - 20% 4 3 2 2" xfId="14404" xr:uid="{00000000-0005-0000-0000-000022190000}"/>
    <cellStyle name="Énfasis3 - 20% 4 3 2 2 2" xfId="25502" xr:uid="{00000000-0005-0000-0000-000023190000}"/>
    <cellStyle name="Énfasis3 - 20% 4 3 2 3" xfId="19976" xr:uid="{00000000-0005-0000-0000-000024190000}"/>
    <cellStyle name="Énfasis3 - 20% 4 3 3" xfId="11871" xr:uid="{00000000-0005-0000-0000-000025190000}"/>
    <cellStyle name="Énfasis3 - 20% 4 3 3 2" xfId="22970" xr:uid="{00000000-0005-0000-0000-000026190000}"/>
    <cellStyle name="Énfasis3 - 20% 4 3 4" xfId="17445" xr:uid="{00000000-0005-0000-0000-000027190000}"/>
    <cellStyle name="Énfasis3 - 20% 4 4" xfId="7209" xr:uid="{00000000-0005-0000-0000-000028190000}"/>
    <cellStyle name="Énfasis3 - 20% 4 4 2" xfId="9862" xr:uid="{00000000-0005-0000-0000-000029190000}"/>
    <cellStyle name="Énfasis3 - 20% 4 4 2 2" xfId="15432" xr:uid="{00000000-0005-0000-0000-00002A190000}"/>
    <cellStyle name="Énfasis3 - 20% 4 4 2 2 2" xfId="26530" xr:uid="{00000000-0005-0000-0000-00002B190000}"/>
    <cellStyle name="Énfasis3 - 20% 4 4 2 3" xfId="21004" xr:uid="{00000000-0005-0000-0000-00002C190000}"/>
    <cellStyle name="Énfasis3 - 20% 4 4 3" xfId="12899" xr:uid="{00000000-0005-0000-0000-00002D190000}"/>
    <cellStyle name="Énfasis3 - 20% 4 4 3 2" xfId="23998" xr:uid="{00000000-0005-0000-0000-00002E190000}"/>
    <cellStyle name="Énfasis3 - 20% 4 4 4" xfId="18473" xr:uid="{00000000-0005-0000-0000-00002F190000}"/>
    <cellStyle name="Énfasis3 - 20% 4 5" xfId="7897" xr:uid="{00000000-0005-0000-0000-000030190000}"/>
    <cellStyle name="Énfasis3 - 20% 4 5 2" xfId="13500" xr:uid="{00000000-0005-0000-0000-000031190000}"/>
    <cellStyle name="Énfasis3 - 20% 4 5 2 2" xfId="24599" xr:uid="{00000000-0005-0000-0000-000032190000}"/>
    <cellStyle name="Énfasis3 - 20% 4 5 3" xfId="19074" xr:uid="{00000000-0005-0000-0000-000033190000}"/>
    <cellStyle name="Énfasis3 - 20% 4 6" xfId="10412" xr:uid="{00000000-0005-0000-0000-000034190000}"/>
    <cellStyle name="Énfasis3 - 20% 4 6 2" xfId="15958" xr:uid="{00000000-0005-0000-0000-000035190000}"/>
    <cellStyle name="Énfasis3 - 20% 4 6 2 2" xfId="27056" xr:uid="{00000000-0005-0000-0000-000036190000}"/>
    <cellStyle name="Énfasis3 - 20% 4 6 3" xfId="21530" xr:uid="{00000000-0005-0000-0000-000037190000}"/>
    <cellStyle name="Énfasis3 - 20% 4 7" xfId="10687" xr:uid="{00000000-0005-0000-0000-000038190000}"/>
    <cellStyle name="Énfasis3 - 20% 4 7 2" xfId="21802" xr:uid="{00000000-0005-0000-0000-000039190000}"/>
    <cellStyle name="Énfasis3 - 20% 4 8" xfId="16282" xr:uid="{00000000-0005-0000-0000-00003A190000}"/>
    <cellStyle name="Énfasis3 - 20% 4 9" xfId="27487" xr:uid="{00000000-0005-0000-0000-00003B190000}"/>
    <cellStyle name="Énfasis3 - 20% 5" xfId="3326" xr:uid="{00000000-0005-0000-0000-00003C190000}"/>
    <cellStyle name="Énfasis3 - 20% 5 2" xfId="6620" xr:uid="{00000000-0005-0000-0000-00003D190000}"/>
    <cellStyle name="Énfasis3 - 20% 5 2 2" xfId="9283" xr:uid="{00000000-0005-0000-0000-00003E190000}"/>
    <cellStyle name="Énfasis3 - 20% 5 2 2 2" xfId="14853" xr:uid="{00000000-0005-0000-0000-00003F190000}"/>
    <cellStyle name="Énfasis3 - 20% 5 2 2 2 2" xfId="25951" xr:uid="{00000000-0005-0000-0000-000040190000}"/>
    <cellStyle name="Énfasis3 - 20% 5 2 2 3" xfId="20425" xr:uid="{00000000-0005-0000-0000-000041190000}"/>
    <cellStyle name="Énfasis3 - 20% 5 2 3" xfId="12320" xr:uid="{00000000-0005-0000-0000-000042190000}"/>
    <cellStyle name="Énfasis3 - 20% 5 2 3 2" xfId="23419" xr:uid="{00000000-0005-0000-0000-000043190000}"/>
    <cellStyle name="Énfasis3 - 20% 5 2 4" xfId="17894" xr:uid="{00000000-0005-0000-0000-000044190000}"/>
    <cellStyle name="Énfasis3 - 20% 5 3" xfId="7091" xr:uid="{00000000-0005-0000-0000-000045190000}"/>
    <cellStyle name="Énfasis3 - 20% 5 3 2" xfId="9744" xr:uid="{00000000-0005-0000-0000-000046190000}"/>
    <cellStyle name="Énfasis3 - 20% 5 3 2 2" xfId="15314" xr:uid="{00000000-0005-0000-0000-000047190000}"/>
    <cellStyle name="Énfasis3 - 20% 5 3 2 2 2" xfId="26412" xr:uid="{00000000-0005-0000-0000-000048190000}"/>
    <cellStyle name="Énfasis3 - 20% 5 3 2 3" xfId="20886" xr:uid="{00000000-0005-0000-0000-000049190000}"/>
    <cellStyle name="Énfasis3 - 20% 5 3 3" xfId="12781" xr:uid="{00000000-0005-0000-0000-00004A190000}"/>
    <cellStyle name="Énfasis3 - 20% 5 3 3 2" xfId="23880" xr:uid="{00000000-0005-0000-0000-00004B190000}"/>
    <cellStyle name="Énfasis3 - 20% 5 3 4" xfId="18355" xr:uid="{00000000-0005-0000-0000-00004C190000}"/>
    <cellStyle name="Énfasis3 - 20% 5 4" xfId="7787" xr:uid="{00000000-0005-0000-0000-00004D190000}"/>
    <cellStyle name="Énfasis3 - 20% 5 4 2" xfId="13391" xr:uid="{00000000-0005-0000-0000-00004E190000}"/>
    <cellStyle name="Énfasis3 - 20% 5 4 2 2" xfId="24490" xr:uid="{00000000-0005-0000-0000-00004F190000}"/>
    <cellStyle name="Énfasis3 - 20% 5 4 3" xfId="18965" xr:uid="{00000000-0005-0000-0000-000050190000}"/>
    <cellStyle name="Énfasis3 - 20% 5 5" xfId="10294" xr:uid="{00000000-0005-0000-0000-000051190000}"/>
    <cellStyle name="Énfasis3 - 20% 5 5 2" xfId="15840" xr:uid="{00000000-0005-0000-0000-000052190000}"/>
    <cellStyle name="Énfasis3 - 20% 5 5 2 2" xfId="26938" xr:uid="{00000000-0005-0000-0000-000053190000}"/>
    <cellStyle name="Énfasis3 - 20% 5 5 3" xfId="21412" xr:uid="{00000000-0005-0000-0000-000054190000}"/>
    <cellStyle name="Énfasis3 - 20% 5 6" xfId="10942" xr:uid="{00000000-0005-0000-0000-000055190000}"/>
    <cellStyle name="Énfasis3 - 20% 5 6 2" xfId="22053" xr:uid="{00000000-0005-0000-0000-000056190000}"/>
    <cellStyle name="Énfasis3 - 20% 5 7" xfId="16528" xr:uid="{00000000-0005-0000-0000-000057190000}"/>
    <cellStyle name="Énfasis3 - 20% 5 8" xfId="27369" xr:uid="{00000000-0005-0000-0000-000058190000}"/>
    <cellStyle name="Énfasis3 - 20% 6" xfId="3327" xr:uid="{00000000-0005-0000-0000-000059190000}"/>
    <cellStyle name="Énfasis3 - 20% 6 2" xfId="6506" xr:uid="{00000000-0005-0000-0000-00005A190000}"/>
    <cellStyle name="Énfasis3 - 20% 6 2 2" xfId="9169" xr:uid="{00000000-0005-0000-0000-00005B190000}"/>
    <cellStyle name="Énfasis3 - 20% 6 2 2 2" xfId="14739" xr:uid="{00000000-0005-0000-0000-00005C190000}"/>
    <cellStyle name="Énfasis3 - 20% 6 2 2 2 2" xfId="25837" xr:uid="{00000000-0005-0000-0000-00005D190000}"/>
    <cellStyle name="Énfasis3 - 20% 6 2 2 3" xfId="20311" xr:uid="{00000000-0005-0000-0000-00005E190000}"/>
    <cellStyle name="Énfasis3 - 20% 6 2 3" xfId="12206" xr:uid="{00000000-0005-0000-0000-00005F190000}"/>
    <cellStyle name="Énfasis3 - 20% 6 2 3 2" xfId="23305" xr:uid="{00000000-0005-0000-0000-000060190000}"/>
    <cellStyle name="Énfasis3 - 20% 6 2 4" xfId="17780" xr:uid="{00000000-0005-0000-0000-000061190000}"/>
    <cellStyle name="Énfasis3 - 20% 6 3" xfId="7681" xr:uid="{00000000-0005-0000-0000-000062190000}"/>
    <cellStyle name="Énfasis3 - 20% 6 3 2" xfId="13289" xr:uid="{00000000-0005-0000-0000-000063190000}"/>
    <cellStyle name="Énfasis3 - 20% 6 3 2 2" xfId="24388" xr:uid="{00000000-0005-0000-0000-000064190000}"/>
    <cellStyle name="Énfasis3 - 20% 6 3 3" xfId="18863" xr:uid="{00000000-0005-0000-0000-000065190000}"/>
    <cellStyle name="Énfasis3 - 20% 6 4" xfId="10178" xr:uid="{00000000-0005-0000-0000-000066190000}"/>
    <cellStyle name="Énfasis3 - 20% 6 4 2" xfId="15726" xr:uid="{00000000-0005-0000-0000-000067190000}"/>
    <cellStyle name="Énfasis3 - 20% 6 4 2 2" xfId="26824" xr:uid="{00000000-0005-0000-0000-000068190000}"/>
    <cellStyle name="Énfasis3 - 20% 6 4 3" xfId="21298" xr:uid="{00000000-0005-0000-0000-000069190000}"/>
    <cellStyle name="Énfasis3 - 20% 6 5" xfId="10943" xr:uid="{00000000-0005-0000-0000-00006A190000}"/>
    <cellStyle name="Énfasis3 - 20% 6 5 2" xfId="22054" xr:uid="{00000000-0005-0000-0000-00006B190000}"/>
    <cellStyle name="Énfasis3 - 20% 6 6" xfId="16529" xr:uid="{00000000-0005-0000-0000-00006C190000}"/>
    <cellStyle name="Énfasis3 - 20% 7" xfId="3328" xr:uid="{00000000-0005-0000-0000-00006D190000}"/>
    <cellStyle name="Énfasis3 - 20% 7 2" xfId="6396" xr:uid="{00000000-0005-0000-0000-00006E190000}"/>
    <cellStyle name="Énfasis3 - 20% 7 2 2" xfId="9059" xr:uid="{00000000-0005-0000-0000-00006F190000}"/>
    <cellStyle name="Énfasis3 - 20% 7 2 2 2" xfId="14629" xr:uid="{00000000-0005-0000-0000-000070190000}"/>
    <cellStyle name="Énfasis3 - 20% 7 2 2 2 2" xfId="25727" xr:uid="{00000000-0005-0000-0000-000071190000}"/>
    <cellStyle name="Énfasis3 - 20% 7 2 2 3" xfId="20201" xr:uid="{00000000-0005-0000-0000-000072190000}"/>
    <cellStyle name="Énfasis3 - 20% 7 2 3" xfId="12096" xr:uid="{00000000-0005-0000-0000-000073190000}"/>
    <cellStyle name="Énfasis3 - 20% 7 2 3 2" xfId="23195" xr:uid="{00000000-0005-0000-0000-000074190000}"/>
    <cellStyle name="Énfasis3 - 20% 7 2 4" xfId="17670" xr:uid="{00000000-0005-0000-0000-000075190000}"/>
    <cellStyle name="Énfasis3 - 20% 7 3" xfId="8120" xr:uid="{00000000-0005-0000-0000-000076190000}"/>
    <cellStyle name="Énfasis3 - 20% 7 3 2" xfId="13691" xr:uid="{00000000-0005-0000-0000-000077190000}"/>
    <cellStyle name="Énfasis3 - 20% 7 3 2 2" xfId="24789" xr:uid="{00000000-0005-0000-0000-000078190000}"/>
    <cellStyle name="Énfasis3 - 20% 7 3 3" xfId="19263" xr:uid="{00000000-0005-0000-0000-000079190000}"/>
    <cellStyle name="Énfasis3 - 20% 7 4" xfId="10944" xr:uid="{00000000-0005-0000-0000-00007A190000}"/>
    <cellStyle name="Énfasis3 - 20% 7 4 2" xfId="22055" xr:uid="{00000000-0005-0000-0000-00007B190000}"/>
    <cellStyle name="Énfasis3 - 20% 7 5" xfId="16530" xr:uid="{00000000-0005-0000-0000-00007C190000}"/>
    <cellStyle name="Énfasis3 - 20% 8" xfId="5336" xr:uid="{00000000-0005-0000-0000-00007D190000}"/>
    <cellStyle name="Énfasis3 - 20% 8 2" xfId="8504" xr:uid="{00000000-0005-0000-0000-00007E190000}"/>
    <cellStyle name="Énfasis3 - 20% 8 2 2" xfId="14074" xr:uid="{00000000-0005-0000-0000-00007F190000}"/>
    <cellStyle name="Énfasis3 - 20% 8 2 2 2" xfId="25172" xr:uid="{00000000-0005-0000-0000-000080190000}"/>
    <cellStyle name="Énfasis3 - 20% 8 2 3" xfId="19646" xr:uid="{00000000-0005-0000-0000-000081190000}"/>
    <cellStyle name="Énfasis3 - 20% 8 3" xfId="11535" xr:uid="{00000000-0005-0000-0000-000082190000}"/>
    <cellStyle name="Énfasis3 - 20% 8 3 2" xfId="22638" xr:uid="{00000000-0005-0000-0000-000083190000}"/>
    <cellStyle name="Énfasis3 - 20% 8 4" xfId="17112" xr:uid="{00000000-0005-0000-0000-000084190000}"/>
    <cellStyle name="Énfasis3 - 20% 9" xfId="6063" xr:uid="{00000000-0005-0000-0000-000085190000}"/>
    <cellStyle name="Énfasis3 - 20% 9 2" xfId="8730" xr:uid="{00000000-0005-0000-0000-000086190000}"/>
    <cellStyle name="Énfasis3 - 20% 9 2 2" xfId="14300" xr:uid="{00000000-0005-0000-0000-000087190000}"/>
    <cellStyle name="Énfasis3 - 20% 9 2 2 2" xfId="25398" xr:uid="{00000000-0005-0000-0000-000088190000}"/>
    <cellStyle name="Énfasis3 - 20% 9 2 3" xfId="19872" xr:uid="{00000000-0005-0000-0000-000089190000}"/>
    <cellStyle name="Énfasis3 - 20% 9 3" xfId="11767" xr:uid="{00000000-0005-0000-0000-00008A190000}"/>
    <cellStyle name="Énfasis3 - 20% 9 3 2" xfId="22866" xr:uid="{00000000-0005-0000-0000-00008B190000}"/>
    <cellStyle name="Énfasis3 - 20% 9 4" xfId="17341" xr:uid="{00000000-0005-0000-0000-00008C190000}"/>
    <cellStyle name="Énfasis3 - 40%" xfId="269" xr:uid="{00000000-0005-0000-0000-00008D190000}"/>
    <cellStyle name="Énfasis3 - 40% 10" xfId="6973" xr:uid="{00000000-0005-0000-0000-00008E190000}"/>
    <cellStyle name="Énfasis3 - 40% 10 2" xfId="9628" xr:uid="{00000000-0005-0000-0000-00008F190000}"/>
    <cellStyle name="Énfasis3 - 40% 10 2 2" xfId="15198" xr:uid="{00000000-0005-0000-0000-000090190000}"/>
    <cellStyle name="Énfasis3 - 40% 10 2 2 2" xfId="26296" xr:uid="{00000000-0005-0000-0000-000091190000}"/>
    <cellStyle name="Énfasis3 - 40% 10 2 3" xfId="20770" xr:uid="{00000000-0005-0000-0000-000092190000}"/>
    <cellStyle name="Énfasis3 - 40% 10 3" xfId="12665" xr:uid="{00000000-0005-0000-0000-000093190000}"/>
    <cellStyle name="Énfasis3 - 40% 10 3 2" xfId="23764" xr:uid="{00000000-0005-0000-0000-000094190000}"/>
    <cellStyle name="Énfasis3 - 40% 10 4" xfId="18239" xr:uid="{00000000-0005-0000-0000-000095190000}"/>
    <cellStyle name="Énfasis3 - 40% 11" xfId="7464" xr:uid="{00000000-0005-0000-0000-000096190000}"/>
    <cellStyle name="Énfasis3 - 40% 11 2" xfId="13134" xr:uid="{00000000-0005-0000-0000-000097190000}"/>
    <cellStyle name="Énfasis3 - 40% 11 2 2" xfId="24233" xr:uid="{00000000-0005-0000-0000-000098190000}"/>
    <cellStyle name="Énfasis3 - 40% 11 3" xfId="18708" xr:uid="{00000000-0005-0000-0000-000099190000}"/>
    <cellStyle name="Énfasis3 - 40% 12" xfId="10047" xr:uid="{00000000-0005-0000-0000-00009A190000}"/>
    <cellStyle name="Énfasis3 - 40% 12 2" xfId="15605" xr:uid="{00000000-0005-0000-0000-00009B190000}"/>
    <cellStyle name="Énfasis3 - 40% 12 2 2" xfId="26703" xr:uid="{00000000-0005-0000-0000-00009C190000}"/>
    <cellStyle name="Énfasis3 - 40% 12 3" xfId="21177" xr:uid="{00000000-0005-0000-0000-00009D190000}"/>
    <cellStyle name="Énfasis3 - 40% 13" xfId="10592" xr:uid="{00000000-0005-0000-0000-00009E190000}"/>
    <cellStyle name="Énfasis3 - 40% 13 2" xfId="21710" xr:uid="{00000000-0005-0000-0000-00009F190000}"/>
    <cellStyle name="Énfasis3 - 40% 14" xfId="16191" xr:uid="{00000000-0005-0000-0000-0000A0190000}"/>
    <cellStyle name="Énfasis3 - 40% 15" xfId="27255" xr:uid="{00000000-0005-0000-0000-0000A1190000}"/>
    <cellStyle name="Énfasis3 - 40% 2" xfId="768" xr:uid="{00000000-0005-0000-0000-0000A2190000}"/>
    <cellStyle name="Énfasis3 - 40% 2 10" xfId="10110" xr:uid="{00000000-0005-0000-0000-0000A3190000}"/>
    <cellStyle name="Énfasis3 - 40% 2 10 2" xfId="15661" xr:uid="{00000000-0005-0000-0000-0000A4190000}"/>
    <cellStyle name="Énfasis3 - 40% 2 10 2 2" xfId="26759" xr:uid="{00000000-0005-0000-0000-0000A5190000}"/>
    <cellStyle name="Énfasis3 - 40% 2 10 3" xfId="21233" xr:uid="{00000000-0005-0000-0000-0000A6190000}"/>
    <cellStyle name="Énfasis3 - 40% 2 11" xfId="10639" xr:uid="{00000000-0005-0000-0000-0000A7190000}"/>
    <cellStyle name="Énfasis3 - 40% 2 11 2" xfId="21755" xr:uid="{00000000-0005-0000-0000-0000A8190000}"/>
    <cellStyle name="Énfasis3 - 40% 2 12" xfId="16235" xr:uid="{00000000-0005-0000-0000-0000A9190000}"/>
    <cellStyle name="Énfasis3 - 40% 2 13" xfId="27300" xr:uid="{00000000-0005-0000-0000-0000AA190000}"/>
    <cellStyle name="Énfasis3 - 40% 2 2" xfId="952" xr:uid="{00000000-0005-0000-0000-0000AB190000}"/>
    <cellStyle name="Énfasis3 - 40% 2 2 2" xfId="5208" xr:uid="{00000000-0005-0000-0000-0000AC190000}"/>
    <cellStyle name="Énfasis3 - 40% 2 2 2 2" xfId="6798" xr:uid="{00000000-0005-0000-0000-0000AD190000}"/>
    <cellStyle name="Énfasis3 - 40% 2 2 2 2 2" xfId="9461" xr:uid="{00000000-0005-0000-0000-0000AE190000}"/>
    <cellStyle name="Énfasis3 - 40% 2 2 2 2 2 2" xfId="15031" xr:uid="{00000000-0005-0000-0000-0000AF190000}"/>
    <cellStyle name="Énfasis3 - 40% 2 2 2 2 2 2 2" xfId="26129" xr:uid="{00000000-0005-0000-0000-0000B0190000}"/>
    <cellStyle name="Énfasis3 - 40% 2 2 2 2 2 3" xfId="20603" xr:uid="{00000000-0005-0000-0000-0000B1190000}"/>
    <cellStyle name="Énfasis3 - 40% 2 2 2 2 3" xfId="12498" xr:uid="{00000000-0005-0000-0000-0000B2190000}"/>
    <cellStyle name="Énfasis3 - 40% 2 2 2 2 3 2" xfId="23597" xr:uid="{00000000-0005-0000-0000-0000B3190000}"/>
    <cellStyle name="Énfasis3 - 40% 2 2 2 2 4" xfId="18072" xr:uid="{00000000-0005-0000-0000-0000B4190000}"/>
    <cellStyle name="Énfasis3 - 40% 2 2 2 3" xfId="8441" xr:uid="{00000000-0005-0000-0000-0000B5190000}"/>
    <cellStyle name="Énfasis3 - 40% 2 2 2 3 2" xfId="14011" xr:uid="{00000000-0005-0000-0000-0000B6190000}"/>
    <cellStyle name="Énfasis3 - 40% 2 2 2 3 2 2" xfId="25109" xr:uid="{00000000-0005-0000-0000-0000B7190000}"/>
    <cellStyle name="Énfasis3 - 40% 2 2 2 3 3" xfId="19583" xr:uid="{00000000-0005-0000-0000-0000B8190000}"/>
    <cellStyle name="Énfasis3 - 40% 2 2 2 4" xfId="11472" xr:uid="{00000000-0005-0000-0000-0000B9190000}"/>
    <cellStyle name="Énfasis3 - 40% 2 2 2 4 2" xfId="22575" xr:uid="{00000000-0005-0000-0000-0000BA190000}"/>
    <cellStyle name="Énfasis3 - 40% 2 2 2 5" xfId="17049" xr:uid="{00000000-0005-0000-0000-0000BB190000}"/>
    <cellStyle name="Énfasis3 - 40% 2 2 3" xfId="6230" xr:uid="{00000000-0005-0000-0000-0000BC190000}"/>
    <cellStyle name="Énfasis3 - 40% 2 2 3 2" xfId="8895" xr:uid="{00000000-0005-0000-0000-0000BD190000}"/>
    <cellStyle name="Énfasis3 - 40% 2 2 3 2 2" xfId="14465" xr:uid="{00000000-0005-0000-0000-0000BE190000}"/>
    <cellStyle name="Énfasis3 - 40% 2 2 3 2 2 2" xfId="25563" xr:uid="{00000000-0005-0000-0000-0000BF190000}"/>
    <cellStyle name="Énfasis3 - 40% 2 2 3 2 3" xfId="20037" xr:uid="{00000000-0005-0000-0000-0000C0190000}"/>
    <cellStyle name="Énfasis3 - 40% 2 2 3 3" xfId="11932" xr:uid="{00000000-0005-0000-0000-0000C1190000}"/>
    <cellStyle name="Énfasis3 - 40% 2 2 3 3 2" xfId="23031" xr:uid="{00000000-0005-0000-0000-0000C2190000}"/>
    <cellStyle name="Énfasis3 - 40% 2 2 3 4" xfId="17506" xr:uid="{00000000-0005-0000-0000-0000C3190000}"/>
    <cellStyle name="Énfasis3 - 40% 2 2 4" xfId="7269" xr:uid="{00000000-0005-0000-0000-0000C4190000}"/>
    <cellStyle name="Énfasis3 - 40% 2 2 4 2" xfId="9922" xr:uid="{00000000-0005-0000-0000-0000C5190000}"/>
    <cellStyle name="Énfasis3 - 40% 2 2 4 2 2" xfId="15492" xr:uid="{00000000-0005-0000-0000-0000C6190000}"/>
    <cellStyle name="Énfasis3 - 40% 2 2 4 2 2 2" xfId="26590" xr:uid="{00000000-0005-0000-0000-0000C7190000}"/>
    <cellStyle name="Énfasis3 - 40% 2 2 4 2 3" xfId="21064" xr:uid="{00000000-0005-0000-0000-0000C8190000}"/>
    <cellStyle name="Énfasis3 - 40% 2 2 4 3" xfId="12959" xr:uid="{00000000-0005-0000-0000-0000C9190000}"/>
    <cellStyle name="Énfasis3 - 40% 2 2 4 3 2" xfId="24058" xr:uid="{00000000-0005-0000-0000-0000CA190000}"/>
    <cellStyle name="Énfasis3 - 40% 2 2 4 4" xfId="18533" xr:uid="{00000000-0005-0000-0000-0000CB190000}"/>
    <cellStyle name="Énfasis3 - 40% 2 2 5" xfId="7957" xr:uid="{00000000-0005-0000-0000-0000CC190000}"/>
    <cellStyle name="Énfasis3 - 40% 2 2 5 2" xfId="13560" xr:uid="{00000000-0005-0000-0000-0000CD190000}"/>
    <cellStyle name="Énfasis3 - 40% 2 2 5 2 2" xfId="24659" xr:uid="{00000000-0005-0000-0000-0000CE190000}"/>
    <cellStyle name="Énfasis3 - 40% 2 2 5 3" xfId="19134" xr:uid="{00000000-0005-0000-0000-0000CF190000}"/>
    <cellStyle name="Énfasis3 - 40% 2 2 6" xfId="10472" xr:uid="{00000000-0005-0000-0000-0000D0190000}"/>
    <cellStyle name="Énfasis3 - 40% 2 2 6 2" xfId="16018" xr:uid="{00000000-0005-0000-0000-0000D1190000}"/>
    <cellStyle name="Énfasis3 - 40% 2 2 6 2 2" xfId="27116" xr:uid="{00000000-0005-0000-0000-0000D2190000}"/>
    <cellStyle name="Énfasis3 - 40% 2 2 6 3" xfId="21590" xr:uid="{00000000-0005-0000-0000-0000D3190000}"/>
    <cellStyle name="Énfasis3 - 40% 2 2 7" xfId="10748" xr:uid="{00000000-0005-0000-0000-0000D4190000}"/>
    <cellStyle name="Énfasis3 - 40% 2 2 7 2" xfId="21863" xr:uid="{00000000-0005-0000-0000-0000D5190000}"/>
    <cellStyle name="Énfasis3 - 40% 2 2 8" xfId="16343" xr:uid="{00000000-0005-0000-0000-0000D6190000}"/>
    <cellStyle name="Énfasis3 - 40% 2 2 9" xfId="27547" xr:uid="{00000000-0005-0000-0000-0000D7190000}"/>
    <cellStyle name="Énfasis3 - 40% 2 3" xfId="3329" xr:uid="{00000000-0005-0000-0000-0000D8190000}"/>
    <cellStyle name="Énfasis3 - 40% 2 3 2" xfId="6623" xr:uid="{00000000-0005-0000-0000-0000D9190000}"/>
    <cellStyle name="Énfasis3 - 40% 2 3 2 2" xfId="9286" xr:uid="{00000000-0005-0000-0000-0000DA190000}"/>
    <cellStyle name="Énfasis3 - 40% 2 3 2 2 2" xfId="14856" xr:uid="{00000000-0005-0000-0000-0000DB190000}"/>
    <cellStyle name="Énfasis3 - 40% 2 3 2 2 2 2" xfId="25954" xr:uid="{00000000-0005-0000-0000-0000DC190000}"/>
    <cellStyle name="Énfasis3 - 40% 2 3 2 2 3" xfId="20428" xr:uid="{00000000-0005-0000-0000-0000DD190000}"/>
    <cellStyle name="Énfasis3 - 40% 2 3 2 3" xfId="12323" xr:uid="{00000000-0005-0000-0000-0000DE190000}"/>
    <cellStyle name="Énfasis3 - 40% 2 3 2 3 2" xfId="23422" xr:uid="{00000000-0005-0000-0000-0000DF190000}"/>
    <cellStyle name="Énfasis3 - 40% 2 3 2 4" xfId="17897" xr:uid="{00000000-0005-0000-0000-0000E0190000}"/>
    <cellStyle name="Énfasis3 - 40% 2 3 3" xfId="7094" xr:uid="{00000000-0005-0000-0000-0000E1190000}"/>
    <cellStyle name="Énfasis3 - 40% 2 3 3 2" xfId="9747" xr:uid="{00000000-0005-0000-0000-0000E2190000}"/>
    <cellStyle name="Énfasis3 - 40% 2 3 3 2 2" xfId="15317" xr:uid="{00000000-0005-0000-0000-0000E3190000}"/>
    <cellStyle name="Énfasis3 - 40% 2 3 3 2 2 2" xfId="26415" xr:uid="{00000000-0005-0000-0000-0000E4190000}"/>
    <cellStyle name="Énfasis3 - 40% 2 3 3 2 3" xfId="20889" xr:uid="{00000000-0005-0000-0000-0000E5190000}"/>
    <cellStyle name="Énfasis3 - 40% 2 3 3 3" xfId="12784" xr:uid="{00000000-0005-0000-0000-0000E6190000}"/>
    <cellStyle name="Énfasis3 - 40% 2 3 3 3 2" xfId="23883" xr:uid="{00000000-0005-0000-0000-0000E7190000}"/>
    <cellStyle name="Énfasis3 - 40% 2 3 3 4" xfId="18358" xr:uid="{00000000-0005-0000-0000-0000E8190000}"/>
    <cellStyle name="Énfasis3 - 40% 2 3 4" xfId="7790" xr:uid="{00000000-0005-0000-0000-0000E9190000}"/>
    <cellStyle name="Énfasis3 - 40% 2 3 4 2" xfId="13394" xr:uid="{00000000-0005-0000-0000-0000EA190000}"/>
    <cellStyle name="Énfasis3 - 40% 2 3 4 2 2" xfId="24493" xr:uid="{00000000-0005-0000-0000-0000EB190000}"/>
    <cellStyle name="Énfasis3 - 40% 2 3 4 3" xfId="18968" xr:uid="{00000000-0005-0000-0000-0000EC190000}"/>
    <cellStyle name="Énfasis3 - 40% 2 3 5" xfId="10297" xr:uid="{00000000-0005-0000-0000-0000ED190000}"/>
    <cellStyle name="Énfasis3 - 40% 2 3 5 2" xfId="15843" xr:uid="{00000000-0005-0000-0000-0000EE190000}"/>
    <cellStyle name="Énfasis3 - 40% 2 3 5 2 2" xfId="26941" xr:uid="{00000000-0005-0000-0000-0000EF190000}"/>
    <cellStyle name="Énfasis3 - 40% 2 3 5 3" xfId="21415" xr:uid="{00000000-0005-0000-0000-0000F0190000}"/>
    <cellStyle name="Énfasis3 - 40% 2 3 6" xfId="10945" xr:uid="{00000000-0005-0000-0000-0000F1190000}"/>
    <cellStyle name="Énfasis3 - 40% 2 3 6 2" xfId="22056" xr:uid="{00000000-0005-0000-0000-0000F2190000}"/>
    <cellStyle name="Énfasis3 - 40% 2 3 7" xfId="16531" xr:uid="{00000000-0005-0000-0000-0000F3190000}"/>
    <cellStyle name="Énfasis3 - 40% 2 3 8" xfId="27372" xr:uid="{00000000-0005-0000-0000-0000F4190000}"/>
    <cellStyle name="Énfasis3 - 40% 2 4" xfId="3330" xr:uid="{00000000-0005-0000-0000-0000F5190000}"/>
    <cellStyle name="Énfasis3 - 40% 2 4 2" xfId="6551" xr:uid="{00000000-0005-0000-0000-0000F6190000}"/>
    <cellStyle name="Énfasis3 - 40% 2 4 2 2" xfId="9214" xr:uid="{00000000-0005-0000-0000-0000F7190000}"/>
    <cellStyle name="Énfasis3 - 40% 2 4 2 2 2" xfId="14784" xr:uid="{00000000-0005-0000-0000-0000F8190000}"/>
    <cellStyle name="Énfasis3 - 40% 2 4 2 2 2 2" xfId="25882" xr:uid="{00000000-0005-0000-0000-0000F9190000}"/>
    <cellStyle name="Énfasis3 - 40% 2 4 2 2 3" xfId="20356" xr:uid="{00000000-0005-0000-0000-0000FA190000}"/>
    <cellStyle name="Énfasis3 - 40% 2 4 2 3" xfId="12251" xr:uid="{00000000-0005-0000-0000-0000FB190000}"/>
    <cellStyle name="Énfasis3 - 40% 2 4 2 3 2" xfId="23350" xr:uid="{00000000-0005-0000-0000-0000FC190000}"/>
    <cellStyle name="Énfasis3 - 40% 2 4 2 4" xfId="17825" xr:uid="{00000000-0005-0000-0000-0000FD190000}"/>
    <cellStyle name="Énfasis3 - 40% 2 4 3" xfId="7726" xr:uid="{00000000-0005-0000-0000-0000FE190000}"/>
    <cellStyle name="Énfasis3 - 40% 2 4 3 2" xfId="13331" xr:uid="{00000000-0005-0000-0000-0000FF190000}"/>
    <cellStyle name="Énfasis3 - 40% 2 4 3 2 2" xfId="24430" xr:uid="{00000000-0005-0000-0000-0000001A0000}"/>
    <cellStyle name="Énfasis3 - 40% 2 4 3 3" xfId="18905" xr:uid="{00000000-0005-0000-0000-0000011A0000}"/>
    <cellStyle name="Énfasis3 - 40% 2 4 4" xfId="10225" xr:uid="{00000000-0005-0000-0000-0000021A0000}"/>
    <cellStyle name="Énfasis3 - 40% 2 4 4 2" xfId="15771" xr:uid="{00000000-0005-0000-0000-0000031A0000}"/>
    <cellStyle name="Énfasis3 - 40% 2 4 4 2 2" xfId="26869" xr:uid="{00000000-0005-0000-0000-0000041A0000}"/>
    <cellStyle name="Énfasis3 - 40% 2 4 4 3" xfId="21343" xr:uid="{00000000-0005-0000-0000-0000051A0000}"/>
    <cellStyle name="Énfasis3 - 40% 2 4 5" xfId="10946" xr:uid="{00000000-0005-0000-0000-0000061A0000}"/>
    <cellStyle name="Énfasis3 - 40% 2 4 5 2" xfId="22057" xr:uid="{00000000-0005-0000-0000-0000071A0000}"/>
    <cellStyle name="Énfasis3 - 40% 2 4 6" xfId="16532" xr:uid="{00000000-0005-0000-0000-0000081A0000}"/>
    <cellStyle name="Énfasis3 - 40% 2 5" xfId="3331" xr:uid="{00000000-0005-0000-0000-0000091A0000}"/>
    <cellStyle name="Énfasis3 - 40% 2 5 2" xfId="6453" xr:uid="{00000000-0005-0000-0000-00000A1A0000}"/>
    <cellStyle name="Énfasis3 - 40% 2 5 2 2" xfId="9116" xr:uid="{00000000-0005-0000-0000-00000B1A0000}"/>
    <cellStyle name="Énfasis3 - 40% 2 5 2 2 2" xfId="14686" xr:uid="{00000000-0005-0000-0000-00000C1A0000}"/>
    <cellStyle name="Énfasis3 - 40% 2 5 2 2 2 2" xfId="25784" xr:uid="{00000000-0005-0000-0000-00000D1A0000}"/>
    <cellStyle name="Énfasis3 - 40% 2 5 2 2 3" xfId="20258" xr:uid="{00000000-0005-0000-0000-00000E1A0000}"/>
    <cellStyle name="Énfasis3 - 40% 2 5 2 3" xfId="12153" xr:uid="{00000000-0005-0000-0000-00000F1A0000}"/>
    <cellStyle name="Énfasis3 - 40% 2 5 2 3 2" xfId="23252" xr:uid="{00000000-0005-0000-0000-0000101A0000}"/>
    <cellStyle name="Énfasis3 - 40% 2 5 2 4" xfId="17727" xr:uid="{00000000-0005-0000-0000-0000111A0000}"/>
    <cellStyle name="Énfasis3 - 40% 2 5 3" xfId="8121" xr:uid="{00000000-0005-0000-0000-0000121A0000}"/>
    <cellStyle name="Énfasis3 - 40% 2 5 3 2" xfId="13692" xr:uid="{00000000-0005-0000-0000-0000131A0000}"/>
    <cellStyle name="Énfasis3 - 40% 2 5 3 2 2" xfId="24790" xr:uid="{00000000-0005-0000-0000-0000141A0000}"/>
    <cellStyle name="Énfasis3 - 40% 2 5 3 3" xfId="19264" xr:uid="{00000000-0005-0000-0000-0000151A0000}"/>
    <cellStyle name="Énfasis3 - 40% 2 5 4" xfId="10947" xr:uid="{00000000-0005-0000-0000-0000161A0000}"/>
    <cellStyle name="Énfasis3 - 40% 2 5 4 2" xfId="22058" xr:uid="{00000000-0005-0000-0000-0000171A0000}"/>
    <cellStyle name="Énfasis3 - 40% 2 5 5" xfId="16533" xr:uid="{00000000-0005-0000-0000-0000181A0000}"/>
    <cellStyle name="Énfasis3 - 40% 2 6" xfId="5365" xr:uid="{00000000-0005-0000-0000-0000191A0000}"/>
    <cellStyle name="Énfasis3 - 40% 2 6 2" xfId="8523" xr:uid="{00000000-0005-0000-0000-00001A1A0000}"/>
    <cellStyle name="Énfasis3 - 40% 2 6 2 2" xfId="14093" xr:uid="{00000000-0005-0000-0000-00001B1A0000}"/>
    <cellStyle name="Énfasis3 - 40% 2 6 2 2 2" xfId="25191" xr:uid="{00000000-0005-0000-0000-00001C1A0000}"/>
    <cellStyle name="Énfasis3 - 40% 2 6 2 3" xfId="19665" xr:uid="{00000000-0005-0000-0000-00001D1A0000}"/>
    <cellStyle name="Énfasis3 - 40% 2 6 3" xfId="11554" xr:uid="{00000000-0005-0000-0000-00001E1A0000}"/>
    <cellStyle name="Énfasis3 - 40% 2 6 3 2" xfId="22657" xr:uid="{00000000-0005-0000-0000-00001F1A0000}"/>
    <cellStyle name="Énfasis3 - 40% 2 6 4" xfId="17131" xr:uid="{00000000-0005-0000-0000-0000201A0000}"/>
    <cellStyle name="Énfasis3 - 40% 2 7" xfId="6110" xr:uid="{00000000-0005-0000-0000-0000211A0000}"/>
    <cellStyle name="Énfasis3 - 40% 2 7 2" xfId="8775" xr:uid="{00000000-0005-0000-0000-0000221A0000}"/>
    <cellStyle name="Énfasis3 - 40% 2 7 2 2" xfId="14345" xr:uid="{00000000-0005-0000-0000-0000231A0000}"/>
    <cellStyle name="Énfasis3 - 40% 2 7 2 2 2" xfId="25443" xr:uid="{00000000-0005-0000-0000-0000241A0000}"/>
    <cellStyle name="Énfasis3 - 40% 2 7 2 3" xfId="19917" xr:uid="{00000000-0005-0000-0000-0000251A0000}"/>
    <cellStyle name="Énfasis3 - 40% 2 7 3" xfId="11812" xr:uid="{00000000-0005-0000-0000-0000261A0000}"/>
    <cellStyle name="Énfasis3 - 40% 2 7 3 2" xfId="22911" xr:uid="{00000000-0005-0000-0000-0000271A0000}"/>
    <cellStyle name="Énfasis3 - 40% 2 7 4" xfId="17386" xr:uid="{00000000-0005-0000-0000-0000281A0000}"/>
    <cellStyle name="Énfasis3 - 40% 2 8" xfId="7021" xr:uid="{00000000-0005-0000-0000-0000291A0000}"/>
    <cellStyle name="Énfasis3 - 40% 2 8 2" xfId="9675" xr:uid="{00000000-0005-0000-0000-00002A1A0000}"/>
    <cellStyle name="Énfasis3 - 40% 2 8 2 2" xfId="15245" xr:uid="{00000000-0005-0000-0000-00002B1A0000}"/>
    <cellStyle name="Énfasis3 - 40% 2 8 2 2 2" xfId="26343" xr:uid="{00000000-0005-0000-0000-00002C1A0000}"/>
    <cellStyle name="Énfasis3 - 40% 2 8 2 3" xfId="20817" xr:uid="{00000000-0005-0000-0000-00002D1A0000}"/>
    <cellStyle name="Énfasis3 - 40% 2 8 3" xfId="12712" xr:uid="{00000000-0005-0000-0000-00002E1A0000}"/>
    <cellStyle name="Énfasis3 - 40% 2 8 3 2" xfId="23811" xr:uid="{00000000-0005-0000-0000-00002F1A0000}"/>
    <cellStyle name="Énfasis3 - 40% 2 8 4" xfId="18286" xr:uid="{00000000-0005-0000-0000-0000301A0000}"/>
    <cellStyle name="Énfasis3 - 40% 2 9" xfId="7465" xr:uid="{00000000-0005-0000-0000-0000311A0000}"/>
    <cellStyle name="Énfasis3 - 40% 2 9 2" xfId="13135" xr:uid="{00000000-0005-0000-0000-0000321A0000}"/>
    <cellStyle name="Énfasis3 - 40% 2 9 2 2" xfId="24234" xr:uid="{00000000-0005-0000-0000-0000331A0000}"/>
    <cellStyle name="Énfasis3 - 40% 2 9 3" xfId="18709" xr:uid="{00000000-0005-0000-0000-0000341A0000}"/>
    <cellStyle name="Énfasis3 - 40% 3" xfId="998" xr:uid="{00000000-0005-0000-0000-0000351A0000}"/>
    <cellStyle name="Énfasis3 - 40% 3 10" xfId="27593" xr:uid="{00000000-0005-0000-0000-0000361A0000}"/>
    <cellStyle name="Énfasis3 - 40% 3 2" xfId="3332" xr:uid="{00000000-0005-0000-0000-0000371A0000}"/>
    <cellStyle name="Énfasis3 - 40% 3 2 2" xfId="6844" xr:uid="{00000000-0005-0000-0000-0000381A0000}"/>
    <cellStyle name="Énfasis3 - 40% 3 2 2 2" xfId="9507" xr:uid="{00000000-0005-0000-0000-0000391A0000}"/>
    <cellStyle name="Énfasis3 - 40% 3 2 2 2 2" xfId="15077" xr:uid="{00000000-0005-0000-0000-00003A1A0000}"/>
    <cellStyle name="Énfasis3 - 40% 3 2 2 2 2 2" xfId="26175" xr:uid="{00000000-0005-0000-0000-00003B1A0000}"/>
    <cellStyle name="Énfasis3 - 40% 3 2 2 2 3" xfId="20649" xr:uid="{00000000-0005-0000-0000-00003C1A0000}"/>
    <cellStyle name="Énfasis3 - 40% 3 2 2 3" xfId="12544" xr:uid="{00000000-0005-0000-0000-00003D1A0000}"/>
    <cellStyle name="Énfasis3 - 40% 3 2 2 3 2" xfId="23643" xr:uid="{00000000-0005-0000-0000-00003E1A0000}"/>
    <cellStyle name="Énfasis3 - 40% 3 2 2 4" xfId="18118" xr:uid="{00000000-0005-0000-0000-00003F1A0000}"/>
    <cellStyle name="Énfasis3 - 40% 3 2 3" xfId="8122" xr:uid="{00000000-0005-0000-0000-0000401A0000}"/>
    <cellStyle name="Énfasis3 - 40% 3 2 3 2" xfId="13693" xr:uid="{00000000-0005-0000-0000-0000411A0000}"/>
    <cellStyle name="Énfasis3 - 40% 3 2 3 2 2" xfId="24791" xr:uid="{00000000-0005-0000-0000-0000421A0000}"/>
    <cellStyle name="Énfasis3 - 40% 3 2 3 3" xfId="19265" xr:uid="{00000000-0005-0000-0000-0000431A0000}"/>
    <cellStyle name="Énfasis3 - 40% 3 2 4" xfId="10948" xr:uid="{00000000-0005-0000-0000-0000441A0000}"/>
    <cellStyle name="Énfasis3 - 40% 3 2 4 2" xfId="22059" xr:uid="{00000000-0005-0000-0000-0000451A0000}"/>
    <cellStyle name="Énfasis3 - 40% 3 2 5" xfId="16534" xr:uid="{00000000-0005-0000-0000-0000461A0000}"/>
    <cellStyle name="Énfasis3 - 40% 3 3" xfId="5628" xr:uid="{00000000-0005-0000-0000-0000471A0000}"/>
    <cellStyle name="Énfasis3 - 40% 3 3 2" xfId="8637" xr:uid="{00000000-0005-0000-0000-0000481A0000}"/>
    <cellStyle name="Énfasis3 - 40% 3 3 2 2" xfId="14207" xr:uid="{00000000-0005-0000-0000-0000491A0000}"/>
    <cellStyle name="Énfasis3 - 40% 3 3 2 2 2" xfId="25305" xr:uid="{00000000-0005-0000-0000-00004A1A0000}"/>
    <cellStyle name="Énfasis3 - 40% 3 3 2 3" xfId="19779" xr:uid="{00000000-0005-0000-0000-00004B1A0000}"/>
    <cellStyle name="Énfasis3 - 40% 3 3 3" xfId="11668" xr:uid="{00000000-0005-0000-0000-00004C1A0000}"/>
    <cellStyle name="Énfasis3 - 40% 3 3 3 2" xfId="22771" xr:uid="{00000000-0005-0000-0000-00004D1A0000}"/>
    <cellStyle name="Énfasis3 - 40% 3 3 4" xfId="17245" xr:uid="{00000000-0005-0000-0000-00004E1A0000}"/>
    <cellStyle name="Énfasis3 - 40% 3 4" xfId="6276" xr:uid="{00000000-0005-0000-0000-00004F1A0000}"/>
    <cellStyle name="Énfasis3 - 40% 3 4 2" xfId="8941" xr:uid="{00000000-0005-0000-0000-0000501A0000}"/>
    <cellStyle name="Énfasis3 - 40% 3 4 2 2" xfId="14511" xr:uid="{00000000-0005-0000-0000-0000511A0000}"/>
    <cellStyle name="Énfasis3 - 40% 3 4 2 2 2" xfId="25609" xr:uid="{00000000-0005-0000-0000-0000521A0000}"/>
    <cellStyle name="Énfasis3 - 40% 3 4 2 3" xfId="20083" xr:uid="{00000000-0005-0000-0000-0000531A0000}"/>
    <cellStyle name="Énfasis3 - 40% 3 4 3" xfId="11978" xr:uid="{00000000-0005-0000-0000-0000541A0000}"/>
    <cellStyle name="Énfasis3 - 40% 3 4 3 2" xfId="23077" xr:uid="{00000000-0005-0000-0000-0000551A0000}"/>
    <cellStyle name="Énfasis3 - 40% 3 4 4" xfId="17552" xr:uid="{00000000-0005-0000-0000-0000561A0000}"/>
    <cellStyle name="Énfasis3 - 40% 3 5" xfId="7315" xr:uid="{00000000-0005-0000-0000-0000571A0000}"/>
    <cellStyle name="Énfasis3 - 40% 3 5 2" xfId="9968" xr:uid="{00000000-0005-0000-0000-0000581A0000}"/>
    <cellStyle name="Énfasis3 - 40% 3 5 2 2" xfId="15538" xr:uid="{00000000-0005-0000-0000-0000591A0000}"/>
    <cellStyle name="Énfasis3 - 40% 3 5 2 2 2" xfId="26636" xr:uid="{00000000-0005-0000-0000-00005A1A0000}"/>
    <cellStyle name="Énfasis3 - 40% 3 5 2 3" xfId="21110" xr:uid="{00000000-0005-0000-0000-00005B1A0000}"/>
    <cellStyle name="Énfasis3 - 40% 3 5 3" xfId="13005" xr:uid="{00000000-0005-0000-0000-00005C1A0000}"/>
    <cellStyle name="Énfasis3 - 40% 3 5 3 2" xfId="24104" xr:uid="{00000000-0005-0000-0000-00005D1A0000}"/>
    <cellStyle name="Énfasis3 - 40% 3 5 4" xfId="18579" xr:uid="{00000000-0005-0000-0000-00005E1A0000}"/>
    <cellStyle name="Énfasis3 - 40% 3 6" xfId="8003" xr:uid="{00000000-0005-0000-0000-00005F1A0000}"/>
    <cellStyle name="Énfasis3 - 40% 3 6 2" xfId="13606" xr:uid="{00000000-0005-0000-0000-0000601A0000}"/>
    <cellStyle name="Énfasis3 - 40% 3 6 2 2" xfId="24705" xr:uid="{00000000-0005-0000-0000-0000611A0000}"/>
    <cellStyle name="Énfasis3 - 40% 3 6 3" xfId="19180" xr:uid="{00000000-0005-0000-0000-0000621A0000}"/>
    <cellStyle name="Énfasis3 - 40% 3 7" xfId="10518" xr:uid="{00000000-0005-0000-0000-0000631A0000}"/>
    <cellStyle name="Énfasis3 - 40% 3 7 2" xfId="16064" xr:uid="{00000000-0005-0000-0000-0000641A0000}"/>
    <cellStyle name="Énfasis3 - 40% 3 7 2 2" xfId="27162" xr:uid="{00000000-0005-0000-0000-0000651A0000}"/>
    <cellStyle name="Énfasis3 - 40% 3 7 3" xfId="21636" xr:uid="{00000000-0005-0000-0000-0000661A0000}"/>
    <cellStyle name="Énfasis3 - 40% 3 8" xfId="10794" xr:uid="{00000000-0005-0000-0000-0000671A0000}"/>
    <cellStyle name="Énfasis3 - 40% 3 8 2" xfId="21909" xr:uid="{00000000-0005-0000-0000-0000681A0000}"/>
    <cellStyle name="Énfasis3 - 40% 3 9" xfId="16389" xr:uid="{00000000-0005-0000-0000-0000691A0000}"/>
    <cellStyle name="Énfasis3 - 40% 4" xfId="873" xr:uid="{00000000-0005-0000-0000-00006A1A0000}"/>
    <cellStyle name="Énfasis3 - 40% 4 2" xfId="5167" xr:uid="{00000000-0005-0000-0000-00006B1A0000}"/>
    <cellStyle name="Énfasis3 - 40% 4 2 2" xfId="6739" xr:uid="{00000000-0005-0000-0000-00006C1A0000}"/>
    <cellStyle name="Énfasis3 - 40% 4 2 2 2" xfId="9402" xr:uid="{00000000-0005-0000-0000-00006D1A0000}"/>
    <cellStyle name="Énfasis3 - 40% 4 2 2 2 2" xfId="14972" xr:uid="{00000000-0005-0000-0000-00006E1A0000}"/>
    <cellStyle name="Énfasis3 - 40% 4 2 2 2 2 2" xfId="26070" xr:uid="{00000000-0005-0000-0000-00006F1A0000}"/>
    <cellStyle name="Énfasis3 - 40% 4 2 2 2 3" xfId="20544" xr:uid="{00000000-0005-0000-0000-0000701A0000}"/>
    <cellStyle name="Énfasis3 - 40% 4 2 2 3" xfId="12439" xr:uid="{00000000-0005-0000-0000-0000711A0000}"/>
    <cellStyle name="Énfasis3 - 40% 4 2 2 3 2" xfId="23538" xr:uid="{00000000-0005-0000-0000-0000721A0000}"/>
    <cellStyle name="Énfasis3 - 40% 4 2 2 4" xfId="18013" xr:uid="{00000000-0005-0000-0000-0000731A0000}"/>
    <cellStyle name="Énfasis3 - 40% 4 2 3" xfId="8402" xr:uid="{00000000-0005-0000-0000-0000741A0000}"/>
    <cellStyle name="Énfasis3 - 40% 4 2 3 2" xfId="13972" xr:uid="{00000000-0005-0000-0000-0000751A0000}"/>
    <cellStyle name="Énfasis3 - 40% 4 2 3 2 2" xfId="25070" xr:uid="{00000000-0005-0000-0000-0000761A0000}"/>
    <cellStyle name="Énfasis3 - 40% 4 2 3 3" xfId="19544" xr:uid="{00000000-0005-0000-0000-0000771A0000}"/>
    <cellStyle name="Énfasis3 - 40% 4 2 4" xfId="11433" xr:uid="{00000000-0005-0000-0000-0000781A0000}"/>
    <cellStyle name="Énfasis3 - 40% 4 2 4 2" xfId="22536" xr:uid="{00000000-0005-0000-0000-0000791A0000}"/>
    <cellStyle name="Énfasis3 - 40% 4 2 5" xfId="17010" xr:uid="{00000000-0005-0000-0000-00007A1A0000}"/>
    <cellStyle name="Énfasis3 - 40% 4 3" xfId="6170" xr:uid="{00000000-0005-0000-0000-00007B1A0000}"/>
    <cellStyle name="Énfasis3 - 40% 4 3 2" xfId="8835" xr:uid="{00000000-0005-0000-0000-00007C1A0000}"/>
    <cellStyle name="Énfasis3 - 40% 4 3 2 2" xfId="14405" xr:uid="{00000000-0005-0000-0000-00007D1A0000}"/>
    <cellStyle name="Énfasis3 - 40% 4 3 2 2 2" xfId="25503" xr:uid="{00000000-0005-0000-0000-00007E1A0000}"/>
    <cellStyle name="Énfasis3 - 40% 4 3 2 3" xfId="19977" xr:uid="{00000000-0005-0000-0000-00007F1A0000}"/>
    <cellStyle name="Énfasis3 - 40% 4 3 3" xfId="11872" xr:uid="{00000000-0005-0000-0000-0000801A0000}"/>
    <cellStyle name="Énfasis3 - 40% 4 3 3 2" xfId="22971" xr:uid="{00000000-0005-0000-0000-0000811A0000}"/>
    <cellStyle name="Énfasis3 - 40% 4 3 4" xfId="17446" xr:uid="{00000000-0005-0000-0000-0000821A0000}"/>
    <cellStyle name="Énfasis3 - 40% 4 4" xfId="7210" xr:uid="{00000000-0005-0000-0000-0000831A0000}"/>
    <cellStyle name="Énfasis3 - 40% 4 4 2" xfId="9863" xr:uid="{00000000-0005-0000-0000-0000841A0000}"/>
    <cellStyle name="Énfasis3 - 40% 4 4 2 2" xfId="15433" xr:uid="{00000000-0005-0000-0000-0000851A0000}"/>
    <cellStyle name="Énfasis3 - 40% 4 4 2 2 2" xfId="26531" xr:uid="{00000000-0005-0000-0000-0000861A0000}"/>
    <cellStyle name="Énfasis3 - 40% 4 4 2 3" xfId="21005" xr:uid="{00000000-0005-0000-0000-0000871A0000}"/>
    <cellStyle name="Énfasis3 - 40% 4 4 3" xfId="12900" xr:uid="{00000000-0005-0000-0000-0000881A0000}"/>
    <cellStyle name="Énfasis3 - 40% 4 4 3 2" xfId="23999" xr:uid="{00000000-0005-0000-0000-0000891A0000}"/>
    <cellStyle name="Énfasis3 - 40% 4 4 4" xfId="18474" xr:uid="{00000000-0005-0000-0000-00008A1A0000}"/>
    <cellStyle name="Énfasis3 - 40% 4 5" xfId="7898" xr:uid="{00000000-0005-0000-0000-00008B1A0000}"/>
    <cellStyle name="Énfasis3 - 40% 4 5 2" xfId="13501" xr:uid="{00000000-0005-0000-0000-00008C1A0000}"/>
    <cellStyle name="Énfasis3 - 40% 4 5 2 2" xfId="24600" xr:uid="{00000000-0005-0000-0000-00008D1A0000}"/>
    <cellStyle name="Énfasis3 - 40% 4 5 3" xfId="19075" xr:uid="{00000000-0005-0000-0000-00008E1A0000}"/>
    <cellStyle name="Énfasis3 - 40% 4 6" xfId="10413" xr:uid="{00000000-0005-0000-0000-00008F1A0000}"/>
    <cellStyle name="Énfasis3 - 40% 4 6 2" xfId="15959" xr:uid="{00000000-0005-0000-0000-0000901A0000}"/>
    <cellStyle name="Énfasis3 - 40% 4 6 2 2" xfId="27057" xr:uid="{00000000-0005-0000-0000-0000911A0000}"/>
    <cellStyle name="Énfasis3 - 40% 4 6 3" xfId="21531" xr:uid="{00000000-0005-0000-0000-0000921A0000}"/>
    <cellStyle name="Énfasis3 - 40% 4 7" xfId="10688" xr:uid="{00000000-0005-0000-0000-0000931A0000}"/>
    <cellStyle name="Énfasis3 - 40% 4 7 2" xfId="21803" xr:uid="{00000000-0005-0000-0000-0000941A0000}"/>
    <cellStyle name="Énfasis3 - 40% 4 8" xfId="16283" xr:uid="{00000000-0005-0000-0000-0000951A0000}"/>
    <cellStyle name="Énfasis3 - 40% 4 9" xfId="27488" xr:uid="{00000000-0005-0000-0000-0000961A0000}"/>
    <cellStyle name="Énfasis3 - 40% 5" xfId="3333" xr:uid="{00000000-0005-0000-0000-0000971A0000}"/>
    <cellStyle name="Énfasis3 - 40% 5 2" xfId="6622" xr:uid="{00000000-0005-0000-0000-0000981A0000}"/>
    <cellStyle name="Énfasis3 - 40% 5 2 2" xfId="9285" xr:uid="{00000000-0005-0000-0000-0000991A0000}"/>
    <cellStyle name="Énfasis3 - 40% 5 2 2 2" xfId="14855" xr:uid="{00000000-0005-0000-0000-00009A1A0000}"/>
    <cellStyle name="Énfasis3 - 40% 5 2 2 2 2" xfId="25953" xr:uid="{00000000-0005-0000-0000-00009B1A0000}"/>
    <cellStyle name="Énfasis3 - 40% 5 2 2 3" xfId="20427" xr:uid="{00000000-0005-0000-0000-00009C1A0000}"/>
    <cellStyle name="Énfasis3 - 40% 5 2 3" xfId="12322" xr:uid="{00000000-0005-0000-0000-00009D1A0000}"/>
    <cellStyle name="Énfasis3 - 40% 5 2 3 2" xfId="23421" xr:uid="{00000000-0005-0000-0000-00009E1A0000}"/>
    <cellStyle name="Énfasis3 - 40% 5 2 4" xfId="17896" xr:uid="{00000000-0005-0000-0000-00009F1A0000}"/>
    <cellStyle name="Énfasis3 - 40% 5 3" xfId="7093" xr:uid="{00000000-0005-0000-0000-0000A01A0000}"/>
    <cellStyle name="Énfasis3 - 40% 5 3 2" xfId="9746" xr:uid="{00000000-0005-0000-0000-0000A11A0000}"/>
    <cellStyle name="Énfasis3 - 40% 5 3 2 2" xfId="15316" xr:uid="{00000000-0005-0000-0000-0000A21A0000}"/>
    <cellStyle name="Énfasis3 - 40% 5 3 2 2 2" xfId="26414" xr:uid="{00000000-0005-0000-0000-0000A31A0000}"/>
    <cellStyle name="Énfasis3 - 40% 5 3 2 3" xfId="20888" xr:uid="{00000000-0005-0000-0000-0000A41A0000}"/>
    <cellStyle name="Énfasis3 - 40% 5 3 3" xfId="12783" xr:uid="{00000000-0005-0000-0000-0000A51A0000}"/>
    <cellStyle name="Énfasis3 - 40% 5 3 3 2" xfId="23882" xr:uid="{00000000-0005-0000-0000-0000A61A0000}"/>
    <cellStyle name="Énfasis3 - 40% 5 3 4" xfId="18357" xr:uid="{00000000-0005-0000-0000-0000A71A0000}"/>
    <cellStyle name="Énfasis3 - 40% 5 4" xfId="7789" xr:uid="{00000000-0005-0000-0000-0000A81A0000}"/>
    <cellStyle name="Énfasis3 - 40% 5 4 2" xfId="13393" xr:uid="{00000000-0005-0000-0000-0000A91A0000}"/>
    <cellStyle name="Énfasis3 - 40% 5 4 2 2" xfId="24492" xr:uid="{00000000-0005-0000-0000-0000AA1A0000}"/>
    <cellStyle name="Énfasis3 - 40% 5 4 3" xfId="18967" xr:uid="{00000000-0005-0000-0000-0000AB1A0000}"/>
    <cellStyle name="Énfasis3 - 40% 5 5" xfId="10296" xr:uid="{00000000-0005-0000-0000-0000AC1A0000}"/>
    <cellStyle name="Énfasis3 - 40% 5 5 2" xfId="15842" xr:uid="{00000000-0005-0000-0000-0000AD1A0000}"/>
    <cellStyle name="Énfasis3 - 40% 5 5 2 2" xfId="26940" xr:uid="{00000000-0005-0000-0000-0000AE1A0000}"/>
    <cellStyle name="Énfasis3 - 40% 5 5 3" xfId="21414" xr:uid="{00000000-0005-0000-0000-0000AF1A0000}"/>
    <cellStyle name="Énfasis3 - 40% 5 6" xfId="10949" xr:uid="{00000000-0005-0000-0000-0000B01A0000}"/>
    <cellStyle name="Énfasis3 - 40% 5 6 2" xfId="22060" xr:uid="{00000000-0005-0000-0000-0000B11A0000}"/>
    <cellStyle name="Énfasis3 - 40% 5 7" xfId="16535" xr:uid="{00000000-0005-0000-0000-0000B21A0000}"/>
    <cellStyle name="Énfasis3 - 40% 5 8" xfId="27371" xr:uid="{00000000-0005-0000-0000-0000B31A0000}"/>
    <cellStyle name="Énfasis3 - 40% 6" xfId="3334" xr:uid="{00000000-0005-0000-0000-0000B41A0000}"/>
    <cellStyle name="Énfasis3 - 40% 6 2" xfId="6507" xr:uid="{00000000-0005-0000-0000-0000B51A0000}"/>
    <cellStyle name="Énfasis3 - 40% 6 2 2" xfId="9170" xr:uid="{00000000-0005-0000-0000-0000B61A0000}"/>
    <cellStyle name="Énfasis3 - 40% 6 2 2 2" xfId="14740" xr:uid="{00000000-0005-0000-0000-0000B71A0000}"/>
    <cellStyle name="Énfasis3 - 40% 6 2 2 2 2" xfId="25838" xr:uid="{00000000-0005-0000-0000-0000B81A0000}"/>
    <cellStyle name="Énfasis3 - 40% 6 2 2 3" xfId="20312" xr:uid="{00000000-0005-0000-0000-0000B91A0000}"/>
    <cellStyle name="Énfasis3 - 40% 6 2 3" xfId="12207" xr:uid="{00000000-0005-0000-0000-0000BA1A0000}"/>
    <cellStyle name="Énfasis3 - 40% 6 2 3 2" xfId="23306" xr:uid="{00000000-0005-0000-0000-0000BB1A0000}"/>
    <cellStyle name="Énfasis3 - 40% 6 2 4" xfId="17781" xr:uid="{00000000-0005-0000-0000-0000BC1A0000}"/>
    <cellStyle name="Énfasis3 - 40% 6 3" xfId="7682" xr:uid="{00000000-0005-0000-0000-0000BD1A0000}"/>
    <cellStyle name="Énfasis3 - 40% 6 3 2" xfId="13290" xr:uid="{00000000-0005-0000-0000-0000BE1A0000}"/>
    <cellStyle name="Énfasis3 - 40% 6 3 2 2" xfId="24389" xr:uid="{00000000-0005-0000-0000-0000BF1A0000}"/>
    <cellStyle name="Énfasis3 - 40% 6 3 3" xfId="18864" xr:uid="{00000000-0005-0000-0000-0000C01A0000}"/>
    <cellStyle name="Énfasis3 - 40% 6 4" xfId="10179" xr:uid="{00000000-0005-0000-0000-0000C11A0000}"/>
    <cellStyle name="Énfasis3 - 40% 6 4 2" xfId="15727" xr:uid="{00000000-0005-0000-0000-0000C21A0000}"/>
    <cellStyle name="Énfasis3 - 40% 6 4 2 2" xfId="26825" xr:uid="{00000000-0005-0000-0000-0000C31A0000}"/>
    <cellStyle name="Énfasis3 - 40% 6 4 3" xfId="21299" xr:uid="{00000000-0005-0000-0000-0000C41A0000}"/>
    <cellStyle name="Énfasis3 - 40% 6 5" xfId="10950" xr:uid="{00000000-0005-0000-0000-0000C51A0000}"/>
    <cellStyle name="Énfasis3 - 40% 6 5 2" xfId="22061" xr:uid="{00000000-0005-0000-0000-0000C61A0000}"/>
    <cellStyle name="Énfasis3 - 40% 6 6" xfId="16536" xr:uid="{00000000-0005-0000-0000-0000C71A0000}"/>
    <cellStyle name="Énfasis3 - 40% 7" xfId="3335" xr:uid="{00000000-0005-0000-0000-0000C81A0000}"/>
    <cellStyle name="Énfasis3 - 40% 7 2" xfId="6397" xr:uid="{00000000-0005-0000-0000-0000C91A0000}"/>
    <cellStyle name="Énfasis3 - 40% 7 2 2" xfId="9060" xr:uid="{00000000-0005-0000-0000-0000CA1A0000}"/>
    <cellStyle name="Énfasis3 - 40% 7 2 2 2" xfId="14630" xr:uid="{00000000-0005-0000-0000-0000CB1A0000}"/>
    <cellStyle name="Énfasis3 - 40% 7 2 2 2 2" xfId="25728" xr:uid="{00000000-0005-0000-0000-0000CC1A0000}"/>
    <cellStyle name="Énfasis3 - 40% 7 2 2 3" xfId="20202" xr:uid="{00000000-0005-0000-0000-0000CD1A0000}"/>
    <cellStyle name="Énfasis3 - 40% 7 2 3" xfId="12097" xr:uid="{00000000-0005-0000-0000-0000CE1A0000}"/>
    <cellStyle name="Énfasis3 - 40% 7 2 3 2" xfId="23196" xr:uid="{00000000-0005-0000-0000-0000CF1A0000}"/>
    <cellStyle name="Énfasis3 - 40% 7 2 4" xfId="17671" xr:uid="{00000000-0005-0000-0000-0000D01A0000}"/>
    <cellStyle name="Énfasis3 - 40% 7 3" xfId="8123" xr:uid="{00000000-0005-0000-0000-0000D11A0000}"/>
    <cellStyle name="Énfasis3 - 40% 7 3 2" xfId="13694" xr:uid="{00000000-0005-0000-0000-0000D21A0000}"/>
    <cellStyle name="Énfasis3 - 40% 7 3 2 2" xfId="24792" xr:uid="{00000000-0005-0000-0000-0000D31A0000}"/>
    <cellStyle name="Énfasis3 - 40% 7 3 3" xfId="19266" xr:uid="{00000000-0005-0000-0000-0000D41A0000}"/>
    <cellStyle name="Énfasis3 - 40% 7 4" xfId="10951" xr:uid="{00000000-0005-0000-0000-0000D51A0000}"/>
    <cellStyle name="Énfasis3 - 40% 7 4 2" xfId="22062" xr:uid="{00000000-0005-0000-0000-0000D61A0000}"/>
    <cellStyle name="Énfasis3 - 40% 7 5" xfId="16537" xr:uid="{00000000-0005-0000-0000-0000D71A0000}"/>
    <cellStyle name="Énfasis3 - 40% 8" xfId="4992" xr:uid="{00000000-0005-0000-0000-0000D81A0000}"/>
    <cellStyle name="Énfasis3 - 40% 8 2" xfId="8338" xr:uid="{00000000-0005-0000-0000-0000D91A0000}"/>
    <cellStyle name="Énfasis3 - 40% 8 2 2" xfId="13908" xr:uid="{00000000-0005-0000-0000-0000DA1A0000}"/>
    <cellStyle name="Énfasis3 - 40% 8 2 2 2" xfId="25006" xr:uid="{00000000-0005-0000-0000-0000DB1A0000}"/>
    <cellStyle name="Énfasis3 - 40% 8 2 3" xfId="19480" xr:uid="{00000000-0005-0000-0000-0000DC1A0000}"/>
    <cellStyle name="Énfasis3 - 40% 8 3" xfId="11366" xr:uid="{00000000-0005-0000-0000-0000DD1A0000}"/>
    <cellStyle name="Énfasis3 - 40% 8 3 2" xfId="22472" xr:uid="{00000000-0005-0000-0000-0000DE1A0000}"/>
    <cellStyle name="Énfasis3 - 40% 8 4" xfId="16946" xr:uid="{00000000-0005-0000-0000-0000DF1A0000}"/>
    <cellStyle name="Énfasis3 - 40% 9" xfId="6064" xr:uid="{00000000-0005-0000-0000-0000E01A0000}"/>
    <cellStyle name="Énfasis3 - 40% 9 2" xfId="8731" xr:uid="{00000000-0005-0000-0000-0000E11A0000}"/>
    <cellStyle name="Énfasis3 - 40% 9 2 2" xfId="14301" xr:uid="{00000000-0005-0000-0000-0000E21A0000}"/>
    <cellStyle name="Énfasis3 - 40% 9 2 2 2" xfId="25399" xr:uid="{00000000-0005-0000-0000-0000E31A0000}"/>
    <cellStyle name="Énfasis3 - 40% 9 2 3" xfId="19873" xr:uid="{00000000-0005-0000-0000-0000E41A0000}"/>
    <cellStyle name="Énfasis3 - 40% 9 3" xfId="11768" xr:uid="{00000000-0005-0000-0000-0000E51A0000}"/>
    <cellStyle name="Énfasis3 - 40% 9 3 2" xfId="22867" xr:uid="{00000000-0005-0000-0000-0000E61A0000}"/>
    <cellStyle name="Énfasis3 - 40% 9 4" xfId="17342" xr:uid="{00000000-0005-0000-0000-0000E71A0000}"/>
    <cellStyle name="Énfasis3 - 60%" xfId="270" xr:uid="{00000000-0005-0000-0000-0000E81A0000}"/>
    <cellStyle name="Énfasis3 10" xfId="3336" xr:uid="{00000000-0005-0000-0000-0000E91A0000}"/>
    <cellStyle name="Énfasis3 10 2" xfId="5976" xr:uid="{00000000-0005-0000-0000-0000EA1A0000}"/>
    <cellStyle name="Énfasis3 11" xfId="3337" xr:uid="{00000000-0005-0000-0000-0000EB1A0000}"/>
    <cellStyle name="Énfasis3 11 2" xfId="6032" xr:uid="{00000000-0005-0000-0000-0000EC1A0000}"/>
    <cellStyle name="Énfasis3 12" xfId="3338" xr:uid="{00000000-0005-0000-0000-0000ED1A0000}"/>
    <cellStyle name="Énfasis3 13" xfId="3339" xr:uid="{00000000-0005-0000-0000-0000EE1A0000}"/>
    <cellStyle name="Énfasis3 14" xfId="3340" xr:uid="{00000000-0005-0000-0000-0000EF1A0000}"/>
    <cellStyle name="Énfasis3 15" xfId="3341" xr:uid="{00000000-0005-0000-0000-0000F01A0000}"/>
    <cellStyle name="Énfasis3 16" xfId="3342" xr:uid="{00000000-0005-0000-0000-0000F11A0000}"/>
    <cellStyle name="Énfasis3 17" xfId="3343" xr:uid="{00000000-0005-0000-0000-0000F21A0000}"/>
    <cellStyle name="Énfasis3 18" xfId="3344" xr:uid="{00000000-0005-0000-0000-0000F31A0000}"/>
    <cellStyle name="Énfasis3 19" xfId="3345" xr:uid="{00000000-0005-0000-0000-0000F41A0000}"/>
    <cellStyle name="Énfasis3 2" xfId="3346" xr:uid="{00000000-0005-0000-0000-0000F51A0000}"/>
    <cellStyle name="Énfasis3 2 2" xfId="271" xr:uid="{00000000-0005-0000-0000-0000F61A0000}"/>
    <cellStyle name="Énfasis3 2 3" xfId="272" xr:uid="{00000000-0005-0000-0000-0000F71A0000}"/>
    <cellStyle name="Énfasis3 2 4" xfId="273" xr:uid="{00000000-0005-0000-0000-0000F81A0000}"/>
    <cellStyle name="Énfasis3 2 5" xfId="274" xr:uid="{00000000-0005-0000-0000-0000F91A0000}"/>
    <cellStyle name="Énfasis3 2 6" xfId="275" xr:uid="{00000000-0005-0000-0000-0000FA1A0000}"/>
    <cellStyle name="Énfasis3 2 7" xfId="3347" xr:uid="{00000000-0005-0000-0000-0000FB1A0000}"/>
    <cellStyle name="Énfasis3 20" xfId="3348" xr:uid="{00000000-0005-0000-0000-0000FC1A0000}"/>
    <cellStyle name="Énfasis3 21" xfId="3349" xr:uid="{00000000-0005-0000-0000-0000FD1A0000}"/>
    <cellStyle name="Énfasis3 22" xfId="3350" xr:uid="{00000000-0005-0000-0000-0000FE1A0000}"/>
    <cellStyle name="Énfasis3 23" xfId="3351" xr:uid="{00000000-0005-0000-0000-0000FF1A0000}"/>
    <cellStyle name="Énfasis3 24" xfId="3352" xr:uid="{00000000-0005-0000-0000-0000001B0000}"/>
    <cellStyle name="Énfasis3 25" xfId="3353" xr:uid="{00000000-0005-0000-0000-0000011B0000}"/>
    <cellStyle name="Énfasis3 26" xfId="7697" xr:uid="{00000000-0005-0000-0000-0000021B0000}"/>
    <cellStyle name="Énfasis3 27" xfId="7504" xr:uid="{00000000-0005-0000-0000-0000031B0000}"/>
    <cellStyle name="Énfasis3 28" xfId="7449" xr:uid="{00000000-0005-0000-0000-0000041B0000}"/>
    <cellStyle name="Énfasis3 29" xfId="8098" xr:uid="{00000000-0005-0000-0000-0000051B0000}"/>
    <cellStyle name="Énfasis3 3" xfId="276" xr:uid="{00000000-0005-0000-0000-0000061B0000}"/>
    <cellStyle name="Énfasis3 3 2" xfId="3354" xr:uid="{00000000-0005-0000-0000-0000071B0000}"/>
    <cellStyle name="Énfasis3 3 3" xfId="3355" xr:uid="{00000000-0005-0000-0000-0000081B0000}"/>
    <cellStyle name="Énfasis3 3 4" xfId="3356" xr:uid="{00000000-0005-0000-0000-0000091B0000}"/>
    <cellStyle name="Énfasis3 3 5" xfId="3357" xr:uid="{00000000-0005-0000-0000-00000A1B0000}"/>
    <cellStyle name="Énfasis3 30" xfId="7676" xr:uid="{00000000-0005-0000-0000-00000B1B0000}"/>
    <cellStyle name="Énfasis3 4" xfId="277" xr:uid="{00000000-0005-0000-0000-00000C1B0000}"/>
    <cellStyle name="Énfasis3 4 10" xfId="3358" xr:uid="{00000000-0005-0000-0000-00000D1B0000}"/>
    <cellStyle name="Énfasis3 4 11" xfId="3359" xr:uid="{00000000-0005-0000-0000-00000E1B0000}"/>
    <cellStyle name="Énfasis3 4 12" xfId="3360" xr:uid="{00000000-0005-0000-0000-00000F1B0000}"/>
    <cellStyle name="Énfasis3 4 13" xfId="3361" xr:uid="{00000000-0005-0000-0000-0000101B0000}"/>
    <cellStyle name="Énfasis3 4 2" xfId="3362" xr:uid="{00000000-0005-0000-0000-0000111B0000}"/>
    <cellStyle name="Énfasis3 4 3" xfId="3363" xr:uid="{00000000-0005-0000-0000-0000121B0000}"/>
    <cellStyle name="Énfasis3 4 4" xfId="3364" xr:uid="{00000000-0005-0000-0000-0000131B0000}"/>
    <cellStyle name="Énfasis3 4 5" xfId="3365" xr:uid="{00000000-0005-0000-0000-0000141B0000}"/>
    <cellStyle name="Énfasis3 4 6" xfId="3366" xr:uid="{00000000-0005-0000-0000-0000151B0000}"/>
    <cellStyle name="Énfasis3 4 7" xfId="3367" xr:uid="{00000000-0005-0000-0000-0000161B0000}"/>
    <cellStyle name="Énfasis3 4 8" xfId="3368" xr:uid="{00000000-0005-0000-0000-0000171B0000}"/>
    <cellStyle name="Énfasis3 4 9" xfId="3369" xr:uid="{00000000-0005-0000-0000-0000181B0000}"/>
    <cellStyle name="Énfasis3 5" xfId="3370" xr:uid="{00000000-0005-0000-0000-0000191B0000}"/>
    <cellStyle name="Énfasis3 5 10" xfId="3371" xr:uid="{00000000-0005-0000-0000-00001A1B0000}"/>
    <cellStyle name="Énfasis3 5 2" xfId="3372" xr:uid="{00000000-0005-0000-0000-00001B1B0000}"/>
    <cellStyle name="Énfasis3 5 3" xfId="3373" xr:uid="{00000000-0005-0000-0000-00001C1B0000}"/>
    <cellStyle name="Énfasis3 5 4" xfId="3374" xr:uid="{00000000-0005-0000-0000-00001D1B0000}"/>
    <cellStyle name="Énfasis3 5 5" xfId="3375" xr:uid="{00000000-0005-0000-0000-00001E1B0000}"/>
    <cellStyle name="Énfasis3 5 6" xfId="3376" xr:uid="{00000000-0005-0000-0000-00001F1B0000}"/>
    <cellStyle name="Énfasis3 5 7" xfId="3377" xr:uid="{00000000-0005-0000-0000-0000201B0000}"/>
    <cellStyle name="Énfasis3 5 8" xfId="3378" xr:uid="{00000000-0005-0000-0000-0000211B0000}"/>
    <cellStyle name="Énfasis3 5 9" xfId="3379" xr:uid="{00000000-0005-0000-0000-0000221B0000}"/>
    <cellStyle name="Énfasis3 6" xfId="3380" xr:uid="{00000000-0005-0000-0000-0000231B0000}"/>
    <cellStyle name="Énfasis3 6 2" xfId="3381" xr:uid="{00000000-0005-0000-0000-0000241B0000}"/>
    <cellStyle name="Énfasis3 6 3" xfId="3382" xr:uid="{00000000-0005-0000-0000-0000251B0000}"/>
    <cellStyle name="Énfasis3 6 4" xfId="3383" xr:uid="{00000000-0005-0000-0000-0000261B0000}"/>
    <cellStyle name="Énfasis3 6 5" xfId="3384" xr:uid="{00000000-0005-0000-0000-0000271B0000}"/>
    <cellStyle name="Énfasis3 6 6" xfId="3385" xr:uid="{00000000-0005-0000-0000-0000281B0000}"/>
    <cellStyle name="Énfasis3 6 7" xfId="3386" xr:uid="{00000000-0005-0000-0000-0000291B0000}"/>
    <cellStyle name="Énfasis3 6 8" xfId="3387" xr:uid="{00000000-0005-0000-0000-00002A1B0000}"/>
    <cellStyle name="Énfasis3 6 9" xfId="3388" xr:uid="{00000000-0005-0000-0000-00002B1B0000}"/>
    <cellStyle name="Énfasis3 7" xfId="3389" xr:uid="{00000000-0005-0000-0000-00002C1B0000}"/>
    <cellStyle name="Énfasis3 7 2" xfId="3390" xr:uid="{00000000-0005-0000-0000-00002D1B0000}"/>
    <cellStyle name="Énfasis3 7 3" xfId="3391" xr:uid="{00000000-0005-0000-0000-00002E1B0000}"/>
    <cellStyle name="Énfasis3 7 4" xfId="3392" xr:uid="{00000000-0005-0000-0000-00002F1B0000}"/>
    <cellStyle name="Énfasis3 7 5" xfId="3393" xr:uid="{00000000-0005-0000-0000-0000301B0000}"/>
    <cellStyle name="Énfasis3 7 6" xfId="3394" xr:uid="{00000000-0005-0000-0000-0000311B0000}"/>
    <cellStyle name="Énfasis3 7 7" xfId="3395" xr:uid="{00000000-0005-0000-0000-0000321B0000}"/>
    <cellStyle name="Énfasis3 7 8" xfId="3396" xr:uid="{00000000-0005-0000-0000-0000331B0000}"/>
    <cellStyle name="Énfasis3 7 9" xfId="3397" xr:uid="{00000000-0005-0000-0000-0000341B0000}"/>
    <cellStyle name="Énfasis3 8" xfId="3398" xr:uid="{00000000-0005-0000-0000-0000351B0000}"/>
    <cellStyle name="Énfasis3 8 2" xfId="5982" xr:uid="{00000000-0005-0000-0000-0000361B0000}"/>
    <cellStyle name="Énfasis3 9" xfId="3399" xr:uid="{00000000-0005-0000-0000-0000371B0000}"/>
    <cellStyle name="Énfasis3 9 2" xfId="5961" xr:uid="{00000000-0005-0000-0000-0000381B0000}"/>
    <cellStyle name="Énfasis4" xfId="278" xr:uid="{00000000-0005-0000-0000-0000391B0000}"/>
    <cellStyle name="Énfasis4 - 20%" xfId="279" xr:uid="{00000000-0005-0000-0000-00003A1B0000}"/>
    <cellStyle name="Énfasis4 - 20% 10" xfId="6974" xr:uid="{00000000-0005-0000-0000-00003B1B0000}"/>
    <cellStyle name="Énfasis4 - 20% 10 2" xfId="9629" xr:uid="{00000000-0005-0000-0000-00003C1B0000}"/>
    <cellStyle name="Énfasis4 - 20% 10 2 2" xfId="15199" xr:uid="{00000000-0005-0000-0000-00003D1B0000}"/>
    <cellStyle name="Énfasis4 - 20% 10 2 2 2" xfId="26297" xr:uid="{00000000-0005-0000-0000-00003E1B0000}"/>
    <cellStyle name="Énfasis4 - 20% 10 2 3" xfId="20771" xr:uid="{00000000-0005-0000-0000-00003F1B0000}"/>
    <cellStyle name="Énfasis4 - 20% 10 3" xfId="12666" xr:uid="{00000000-0005-0000-0000-0000401B0000}"/>
    <cellStyle name="Énfasis4 - 20% 10 3 2" xfId="23765" xr:uid="{00000000-0005-0000-0000-0000411B0000}"/>
    <cellStyle name="Énfasis4 - 20% 10 4" xfId="18240" xr:uid="{00000000-0005-0000-0000-0000421B0000}"/>
    <cellStyle name="Énfasis4 - 20% 11" xfId="7466" xr:uid="{00000000-0005-0000-0000-0000431B0000}"/>
    <cellStyle name="Énfasis4 - 20% 11 2" xfId="13136" xr:uid="{00000000-0005-0000-0000-0000441B0000}"/>
    <cellStyle name="Énfasis4 - 20% 11 2 2" xfId="24235" xr:uid="{00000000-0005-0000-0000-0000451B0000}"/>
    <cellStyle name="Énfasis4 - 20% 11 3" xfId="18710" xr:uid="{00000000-0005-0000-0000-0000461B0000}"/>
    <cellStyle name="Énfasis4 - 20% 12" xfId="10048" xr:uid="{00000000-0005-0000-0000-0000471B0000}"/>
    <cellStyle name="Énfasis4 - 20% 12 2" xfId="15606" xr:uid="{00000000-0005-0000-0000-0000481B0000}"/>
    <cellStyle name="Énfasis4 - 20% 12 2 2" xfId="26704" xr:uid="{00000000-0005-0000-0000-0000491B0000}"/>
    <cellStyle name="Énfasis4 - 20% 12 3" xfId="21178" xr:uid="{00000000-0005-0000-0000-00004A1B0000}"/>
    <cellStyle name="Énfasis4 - 20% 13" xfId="10593" xr:uid="{00000000-0005-0000-0000-00004B1B0000}"/>
    <cellStyle name="Énfasis4 - 20% 13 2" xfId="21711" xr:uid="{00000000-0005-0000-0000-00004C1B0000}"/>
    <cellStyle name="Énfasis4 - 20% 14" xfId="16192" xr:uid="{00000000-0005-0000-0000-00004D1B0000}"/>
    <cellStyle name="Énfasis4 - 20% 15" xfId="27256" xr:uid="{00000000-0005-0000-0000-00004E1B0000}"/>
    <cellStyle name="Énfasis4 - 20% 2" xfId="769" xr:uid="{00000000-0005-0000-0000-00004F1B0000}"/>
    <cellStyle name="Énfasis4 - 20% 2 10" xfId="10111" xr:uid="{00000000-0005-0000-0000-0000501B0000}"/>
    <cellStyle name="Énfasis4 - 20% 2 10 2" xfId="15662" xr:uid="{00000000-0005-0000-0000-0000511B0000}"/>
    <cellStyle name="Énfasis4 - 20% 2 10 2 2" xfId="26760" xr:uid="{00000000-0005-0000-0000-0000521B0000}"/>
    <cellStyle name="Énfasis4 - 20% 2 10 3" xfId="21234" xr:uid="{00000000-0005-0000-0000-0000531B0000}"/>
    <cellStyle name="Énfasis4 - 20% 2 11" xfId="10640" xr:uid="{00000000-0005-0000-0000-0000541B0000}"/>
    <cellStyle name="Énfasis4 - 20% 2 11 2" xfId="21756" xr:uid="{00000000-0005-0000-0000-0000551B0000}"/>
    <cellStyle name="Énfasis4 - 20% 2 12" xfId="16236" xr:uid="{00000000-0005-0000-0000-0000561B0000}"/>
    <cellStyle name="Énfasis4 - 20% 2 13" xfId="27301" xr:uid="{00000000-0005-0000-0000-0000571B0000}"/>
    <cellStyle name="Énfasis4 - 20% 2 2" xfId="953" xr:uid="{00000000-0005-0000-0000-0000581B0000}"/>
    <cellStyle name="Énfasis4 - 20% 2 2 2" xfId="5209" xr:uid="{00000000-0005-0000-0000-0000591B0000}"/>
    <cellStyle name="Énfasis4 - 20% 2 2 2 2" xfId="6799" xr:uid="{00000000-0005-0000-0000-00005A1B0000}"/>
    <cellStyle name="Énfasis4 - 20% 2 2 2 2 2" xfId="9462" xr:uid="{00000000-0005-0000-0000-00005B1B0000}"/>
    <cellStyle name="Énfasis4 - 20% 2 2 2 2 2 2" xfId="15032" xr:uid="{00000000-0005-0000-0000-00005C1B0000}"/>
    <cellStyle name="Énfasis4 - 20% 2 2 2 2 2 2 2" xfId="26130" xr:uid="{00000000-0005-0000-0000-00005D1B0000}"/>
    <cellStyle name="Énfasis4 - 20% 2 2 2 2 2 3" xfId="20604" xr:uid="{00000000-0005-0000-0000-00005E1B0000}"/>
    <cellStyle name="Énfasis4 - 20% 2 2 2 2 3" xfId="12499" xr:uid="{00000000-0005-0000-0000-00005F1B0000}"/>
    <cellStyle name="Énfasis4 - 20% 2 2 2 2 3 2" xfId="23598" xr:uid="{00000000-0005-0000-0000-0000601B0000}"/>
    <cellStyle name="Énfasis4 - 20% 2 2 2 2 4" xfId="18073" xr:uid="{00000000-0005-0000-0000-0000611B0000}"/>
    <cellStyle name="Énfasis4 - 20% 2 2 2 3" xfId="8442" xr:uid="{00000000-0005-0000-0000-0000621B0000}"/>
    <cellStyle name="Énfasis4 - 20% 2 2 2 3 2" xfId="14012" xr:uid="{00000000-0005-0000-0000-0000631B0000}"/>
    <cellStyle name="Énfasis4 - 20% 2 2 2 3 2 2" xfId="25110" xr:uid="{00000000-0005-0000-0000-0000641B0000}"/>
    <cellStyle name="Énfasis4 - 20% 2 2 2 3 3" xfId="19584" xr:uid="{00000000-0005-0000-0000-0000651B0000}"/>
    <cellStyle name="Énfasis4 - 20% 2 2 2 4" xfId="11473" xr:uid="{00000000-0005-0000-0000-0000661B0000}"/>
    <cellStyle name="Énfasis4 - 20% 2 2 2 4 2" xfId="22576" xr:uid="{00000000-0005-0000-0000-0000671B0000}"/>
    <cellStyle name="Énfasis4 - 20% 2 2 2 5" xfId="17050" xr:uid="{00000000-0005-0000-0000-0000681B0000}"/>
    <cellStyle name="Énfasis4 - 20% 2 2 3" xfId="6231" xr:uid="{00000000-0005-0000-0000-0000691B0000}"/>
    <cellStyle name="Énfasis4 - 20% 2 2 3 2" xfId="8896" xr:uid="{00000000-0005-0000-0000-00006A1B0000}"/>
    <cellStyle name="Énfasis4 - 20% 2 2 3 2 2" xfId="14466" xr:uid="{00000000-0005-0000-0000-00006B1B0000}"/>
    <cellStyle name="Énfasis4 - 20% 2 2 3 2 2 2" xfId="25564" xr:uid="{00000000-0005-0000-0000-00006C1B0000}"/>
    <cellStyle name="Énfasis4 - 20% 2 2 3 2 3" xfId="20038" xr:uid="{00000000-0005-0000-0000-00006D1B0000}"/>
    <cellStyle name="Énfasis4 - 20% 2 2 3 3" xfId="11933" xr:uid="{00000000-0005-0000-0000-00006E1B0000}"/>
    <cellStyle name="Énfasis4 - 20% 2 2 3 3 2" xfId="23032" xr:uid="{00000000-0005-0000-0000-00006F1B0000}"/>
    <cellStyle name="Énfasis4 - 20% 2 2 3 4" xfId="17507" xr:uid="{00000000-0005-0000-0000-0000701B0000}"/>
    <cellStyle name="Énfasis4 - 20% 2 2 4" xfId="7270" xr:uid="{00000000-0005-0000-0000-0000711B0000}"/>
    <cellStyle name="Énfasis4 - 20% 2 2 4 2" xfId="9923" xr:uid="{00000000-0005-0000-0000-0000721B0000}"/>
    <cellStyle name="Énfasis4 - 20% 2 2 4 2 2" xfId="15493" xr:uid="{00000000-0005-0000-0000-0000731B0000}"/>
    <cellStyle name="Énfasis4 - 20% 2 2 4 2 2 2" xfId="26591" xr:uid="{00000000-0005-0000-0000-0000741B0000}"/>
    <cellStyle name="Énfasis4 - 20% 2 2 4 2 3" xfId="21065" xr:uid="{00000000-0005-0000-0000-0000751B0000}"/>
    <cellStyle name="Énfasis4 - 20% 2 2 4 3" xfId="12960" xr:uid="{00000000-0005-0000-0000-0000761B0000}"/>
    <cellStyle name="Énfasis4 - 20% 2 2 4 3 2" xfId="24059" xr:uid="{00000000-0005-0000-0000-0000771B0000}"/>
    <cellStyle name="Énfasis4 - 20% 2 2 4 4" xfId="18534" xr:uid="{00000000-0005-0000-0000-0000781B0000}"/>
    <cellStyle name="Énfasis4 - 20% 2 2 5" xfId="7958" xr:uid="{00000000-0005-0000-0000-0000791B0000}"/>
    <cellStyle name="Énfasis4 - 20% 2 2 5 2" xfId="13561" xr:uid="{00000000-0005-0000-0000-00007A1B0000}"/>
    <cellStyle name="Énfasis4 - 20% 2 2 5 2 2" xfId="24660" xr:uid="{00000000-0005-0000-0000-00007B1B0000}"/>
    <cellStyle name="Énfasis4 - 20% 2 2 5 3" xfId="19135" xr:uid="{00000000-0005-0000-0000-00007C1B0000}"/>
    <cellStyle name="Énfasis4 - 20% 2 2 6" xfId="10473" xr:uid="{00000000-0005-0000-0000-00007D1B0000}"/>
    <cellStyle name="Énfasis4 - 20% 2 2 6 2" xfId="16019" xr:uid="{00000000-0005-0000-0000-00007E1B0000}"/>
    <cellStyle name="Énfasis4 - 20% 2 2 6 2 2" xfId="27117" xr:uid="{00000000-0005-0000-0000-00007F1B0000}"/>
    <cellStyle name="Énfasis4 - 20% 2 2 6 3" xfId="21591" xr:uid="{00000000-0005-0000-0000-0000801B0000}"/>
    <cellStyle name="Énfasis4 - 20% 2 2 7" xfId="10749" xr:uid="{00000000-0005-0000-0000-0000811B0000}"/>
    <cellStyle name="Énfasis4 - 20% 2 2 7 2" xfId="21864" xr:uid="{00000000-0005-0000-0000-0000821B0000}"/>
    <cellStyle name="Énfasis4 - 20% 2 2 8" xfId="16344" xr:uid="{00000000-0005-0000-0000-0000831B0000}"/>
    <cellStyle name="Énfasis4 - 20% 2 2 9" xfId="27548" xr:uid="{00000000-0005-0000-0000-0000841B0000}"/>
    <cellStyle name="Énfasis4 - 20% 2 3" xfId="3400" xr:uid="{00000000-0005-0000-0000-0000851B0000}"/>
    <cellStyle name="Énfasis4 - 20% 2 3 2" xfId="6625" xr:uid="{00000000-0005-0000-0000-0000861B0000}"/>
    <cellStyle name="Énfasis4 - 20% 2 3 2 2" xfId="9288" xr:uid="{00000000-0005-0000-0000-0000871B0000}"/>
    <cellStyle name="Énfasis4 - 20% 2 3 2 2 2" xfId="14858" xr:uid="{00000000-0005-0000-0000-0000881B0000}"/>
    <cellStyle name="Énfasis4 - 20% 2 3 2 2 2 2" xfId="25956" xr:uid="{00000000-0005-0000-0000-0000891B0000}"/>
    <cellStyle name="Énfasis4 - 20% 2 3 2 2 3" xfId="20430" xr:uid="{00000000-0005-0000-0000-00008A1B0000}"/>
    <cellStyle name="Énfasis4 - 20% 2 3 2 3" xfId="12325" xr:uid="{00000000-0005-0000-0000-00008B1B0000}"/>
    <cellStyle name="Énfasis4 - 20% 2 3 2 3 2" xfId="23424" xr:uid="{00000000-0005-0000-0000-00008C1B0000}"/>
    <cellStyle name="Énfasis4 - 20% 2 3 2 4" xfId="17899" xr:uid="{00000000-0005-0000-0000-00008D1B0000}"/>
    <cellStyle name="Énfasis4 - 20% 2 3 3" xfId="7096" xr:uid="{00000000-0005-0000-0000-00008E1B0000}"/>
    <cellStyle name="Énfasis4 - 20% 2 3 3 2" xfId="9749" xr:uid="{00000000-0005-0000-0000-00008F1B0000}"/>
    <cellStyle name="Énfasis4 - 20% 2 3 3 2 2" xfId="15319" xr:uid="{00000000-0005-0000-0000-0000901B0000}"/>
    <cellStyle name="Énfasis4 - 20% 2 3 3 2 2 2" xfId="26417" xr:uid="{00000000-0005-0000-0000-0000911B0000}"/>
    <cellStyle name="Énfasis4 - 20% 2 3 3 2 3" xfId="20891" xr:uid="{00000000-0005-0000-0000-0000921B0000}"/>
    <cellStyle name="Énfasis4 - 20% 2 3 3 3" xfId="12786" xr:uid="{00000000-0005-0000-0000-0000931B0000}"/>
    <cellStyle name="Énfasis4 - 20% 2 3 3 3 2" xfId="23885" xr:uid="{00000000-0005-0000-0000-0000941B0000}"/>
    <cellStyle name="Énfasis4 - 20% 2 3 3 4" xfId="18360" xr:uid="{00000000-0005-0000-0000-0000951B0000}"/>
    <cellStyle name="Énfasis4 - 20% 2 3 4" xfId="7792" xr:uid="{00000000-0005-0000-0000-0000961B0000}"/>
    <cellStyle name="Énfasis4 - 20% 2 3 4 2" xfId="13396" xr:uid="{00000000-0005-0000-0000-0000971B0000}"/>
    <cellStyle name="Énfasis4 - 20% 2 3 4 2 2" xfId="24495" xr:uid="{00000000-0005-0000-0000-0000981B0000}"/>
    <cellStyle name="Énfasis4 - 20% 2 3 4 3" xfId="18970" xr:uid="{00000000-0005-0000-0000-0000991B0000}"/>
    <cellStyle name="Énfasis4 - 20% 2 3 5" xfId="10299" xr:uid="{00000000-0005-0000-0000-00009A1B0000}"/>
    <cellStyle name="Énfasis4 - 20% 2 3 5 2" xfId="15845" xr:uid="{00000000-0005-0000-0000-00009B1B0000}"/>
    <cellStyle name="Énfasis4 - 20% 2 3 5 2 2" xfId="26943" xr:uid="{00000000-0005-0000-0000-00009C1B0000}"/>
    <cellStyle name="Énfasis4 - 20% 2 3 5 3" xfId="21417" xr:uid="{00000000-0005-0000-0000-00009D1B0000}"/>
    <cellStyle name="Énfasis4 - 20% 2 3 6" xfId="10952" xr:uid="{00000000-0005-0000-0000-00009E1B0000}"/>
    <cellStyle name="Énfasis4 - 20% 2 3 6 2" xfId="22063" xr:uid="{00000000-0005-0000-0000-00009F1B0000}"/>
    <cellStyle name="Énfasis4 - 20% 2 3 7" xfId="16538" xr:uid="{00000000-0005-0000-0000-0000A01B0000}"/>
    <cellStyle name="Énfasis4 - 20% 2 3 8" xfId="27374" xr:uid="{00000000-0005-0000-0000-0000A11B0000}"/>
    <cellStyle name="Énfasis4 - 20% 2 4" xfId="3401" xr:uid="{00000000-0005-0000-0000-0000A21B0000}"/>
    <cellStyle name="Énfasis4 - 20% 2 4 2" xfId="6552" xr:uid="{00000000-0005-0000-0000-0000A31B0000}"/>
    <cellStyle name="Énfasis4 - 20% 2 4 2 2" xfId="9215" xr:uid="{00000000-0005-0000-0000-0000A41B0000}"/>
    <cellStyle name="Énfasis4 - 20% 2 4 2 2 2" xfId="14785" xr:uid="{00000000-0005-0000-0000-0000A51B0000}"/>
    <cellStyle name="Énfasis4 - 20% 2 4 2 2 2 2" xfId="25883" xr:uid="{00000000-0005-0000-0000-0000A61B0000}"/>
    <cellStyle name="Énfasis4 - 20% 2 4 2 2 3" xfId="20357" xr:uid="{00000000-0005-0000-0000-0000A71B0000}"/>
    <cellStyle name="Énfasis4 - 20% 2 4 2 3" xfId="12252" xr:uid="{00000000-0005-0000-0000-0000A81B0000}"/>
    <cellStyle name="Énfasis4 - 20% 2 4 2 3 2" xfId="23351" xr:uid="{00000000-0005-0000-0000-0000A91B0000}"/>
    <cellStyle name="Énfasis4 - 20% 2 4 2 4" xfId="17826" xr:uid="{00000000-0005-0000-0000-0000AA1B0000}"/>
    <cellStyle name="Énfasis4 - 20% 2 4 3" xfId="7727" xr:uid="{00000000-0005-0000-0000-0000AB1B0000}"/>
    <cellStyle name="Énfasis4 - 20% 2 4 3 2" xfId="13332" xr:uid="{00000000-0005-0000-0000-0000AC1B0000}"/>
    <cellStyle name="Énfasis4 - 20% 2 4 3 2 2" xfId="24431" xr:uid="{00000000-0005-0000-0000-0000AD1B0000}"/>
    <cellStyle name="Énfasis4 - 20% 2 4 3 3" xfId="18906" xr:uid="{00000000-0005-0000-0000-0000AE1B0000}"/>
    <cellStyle name="Énfasis4 - 20% 2 4 4" xfId="10226" xr:uid="{00000000-0005-0000-0000-0000AF1B0000}"/>
    <cellStyle name="Énfasis4 - 20% 2 4 4 2" xfId="15772" xr:uid="{00000000-0005-0000-0000-0000B01B0000}"/>
    <cellStyle name="Énfasis4 - 20% 2 4 4 2 2" xfId="26870" xr:uid="{00000000-0005-0000-0000-0000B11B0000}"/>
    <cellStyle name="Énfasis4 - 20% 2 4 4 3" xfId="21344" xr:uid="{00000000-0005-0000-0000-0000B21B0000}"/>
    <cellStyle name="Énfasis4 - 20% 2 4 5" xfId="10953" xr:uid="{00000000-0005-0000-0000-0000B31B0000}"/>
    <cellStyle name="Énfasis4 - 20% 2 4 5 2" xfId="22064" xr:uid="{00000000-0005-0000-0000-0000B41B0000}"/>
    <cellStyle name="Énfasis4 - 20% 2 4 6" xfId="16539" xr:uid="{00000000-0005-0000-0000-0000B51B0000}"/>
    <cellStyle name="Énfasis4 - 20% 2 5" xfId="3402" xr:uid="{00000000-0005-0000-0000-0000B61B0000}"/>
    <cellStyle name="Énfasis4 - 20% 2 5 2" xfId="6454" xr:uid="{00000000-0005-0000-0000-0000B71B0000}"/>
    <cellStyle name="Énfasis4 - 20% 2 5 2 2" xfId="9117" xr:uid="{00000000-0005-0000-0000-0000B81B0000}"/>
    <cellStyle name="Énfasis4 - 20% 2 5 2 2 2" xfId="14687" xr:uid="{00000000-0005-0000-0000-0000B91B0000}"/>
    <cellStyle name="Énfasis4 - 20% 2 5 2 2 2 2" xfId="25785" xr:uid="{00000000-0005-0000-0000-0000BA1B0000}"/>
    <cellStyle name="Énfasis4 - 20% 2 5 2 2 3" xfId="20259" xr:uid="{00000000-0005-0000-0000-0000BB1B0000}"/>
    <cellStyle name="Énfasis4 - 20% 2 5 2 3" xfId="12154" xr:uid="{00000000-0005-0000-0000-0000BC1B0000}"/>
    <cellStyle name="Énfasis4 - 20% 2 5 2 3 2" xfId="23253" xr:uid="{00000000-0005-0000-0000-0000BD1B0000}"/>
    <cellStyle name="Énfasis4 - 20% 2 5 2 4" xfId="17728" xr:uid="{00000000-0005-0000-0000-0000BE1B0000}"/>
    <cellStyle name="Énfasis4 - 20% 2 5 3" xfId="8124" xr:uid="{00000000-0005-0000-0000-0000BF1B0000}"/>
    <cellStyle name="Énfasis4 - 20% 2 5 3 2" xfId="13695" xr:uid="{00000000-0005-0000-0000-0000C01B0000}"/>
    <cellStyle name="Énfasis4 - 20% 2 5 3 2 2" xfId="24793" xr:uid="{00000000-0005-0000-0000-0000C11B0000}"/>
    <cellStyle name="Énfasis4 - 20% 2 5 3 3" xfId="19267" xr:uid="{00000000-0005-0000-0000-0000C21B0000}"/>
    <cellStyle name="Énfasis4 - 20% 2 5 4" xfId="10954" xr:uid="{00000000-0005-0000-0000-0000C31B0000}"/>
    <cellStyle name="Énfasis4 - 20% 2 5 4 2" xfId="22065" xr:uid="{00000000-0005-0000-0000-0000C41B0000}"/>
    <cellStyle name="Énfasis4 - 20% 2 5 5" xfId="16540" xr:uid="{00000000-0005-0000-0000-0000C51B0000}"/>
    <cellStyle name="Énfasis4 - 20% 2 6" xfId="5454" xr:uid="{00000000-0005-0000-0000-0000C61B0000}"/>
    <cellStyle name="Énfasis4 - 20% 2 6 2" xfId="8558" xr:uid="{00000000-0005-0000-0000-0000C71B0000}"/>
    <cellStyle name="Énfasis4 - 20% 2 6 2 2" xfId="14128" xr:uid="{00000000-0005-0000-0000-0000C81B0000}"/>
    <cellStyle name="Énfasis4 - 20% 2 6 2 2 2" xfId="25226" xr:uid="{00000000-0005-0000-0000-0000C91B0000}"/>
    <cellStyle name="Énfasis4 - 20% 2 6 2 3" xfId="19700" xr:uid="{00000000-0005-0000-0000-0000CA1B0000}"/>
    <cellStyle name="Énfasis4 - 20% 2 6 3" xfId="11589" xr:uid="{00000000-0005-0000-0000-0000CB1B0000}"/>
    <cellStyle name="Énfasis4 - 20% 2 6 3 2" xfId="22692" xr:uid="{00000000-0005-0000-0000-0000CC1B0000}"/>
    <cellStyle name="Énfasis4 - 20% 2 6 4" xfId="17166" xr:uid="{00000000-0005-0000-0000-0000CD1B0000}"/>
    <cellStyle name="Énfasis4 - 20% 2 7" xfId="6111" xr:uid="{00000000-0005-0000-0000-0000CE1B0000}"/>
    <cellStyle name="Énfasis4 - 20% 2 7 2" xfId="8776" xr:uid="{00000000-0005-0000-0000-0000CF1B0000}"/>
    <cellStyle name="Énfasis4 - 20% 2 7 2 2" xfId="14346" xr:uid="{00000000-0005-0000-0000-0000D01B0000}"/>
    <cellStyle name="Énfasis4 - 20% 2 7 2 2 2" xfId="25444" xr:uid="{00000000-0005-0000-0000-0000D11B0000}"/>
    <cellStyle name="Énfasis4 - 20% 2 7 2 3" xfId="19918" xr:uid="{00000000-0005-0000-0000-0000D21B0000}"/>
    <cellStyle name="Énfasis4 - 20% 2 7 3" xfId="11813" xr:uid="{00000000-0005-0000-0000-0000D31B0000}"/>
    <cellStyle name="Énfasis4 - 20% 2 7 3 2" xfId="22912" xr:uid="{00000000-0005-0000-0000-0000D41B0000}"/>
    <cellStyle name="Énfasis4 - 20% 2 7 4" xfId="17387" xr:uid="{00000000-0005-0000-0000-0000D51B0000}"/>
    <cellStyle name="Énfasis4 - 20% 2 8" xfId="7022" xr:uid="{00000000-0005-0000-0000-0000D61B0000}"/>
    <cellStyle name="Énfasis4 - 20% 2 8 2" xfId="9676" xr:uid="{00000000-0005-0000-0000-0000D71B0000}"/>
    <cellStyle name="Énfasis4 - 20% 2 8 2 2" xfId="15246" xr:uid="{00000000-0005-0000-0000-0000D81B0000}"/>
    <cellStyle name="Énfasis4 - 20% 2 8 2 2 2" xfId="26344" xr:uid="{00000000-0005-0000-0000-0000D91B0000}"/>
    <cellStyle name="Énfasis4 - 20% 2 8 2 3" xfId="20818" xr:uid="{00000000-0005-0000-0000-0000DA1B0000}"/>
    <cellStyle name="Énfasis4 - 20% 2 8 3" xfId="12713" xr:uid="{00000000-0005-0000-0000-0000DB1B0000}"/>
    <cellStyle name="Énfasis4 - 20% 2 8 3 2" xfId="23812" xr:uid="{00000000-0005-0000-0000-0000DC1B0000}"/>
    <cellStyle name="Énfasis4 - 20% 2 8 4" xfId="18287" xr:uid="{00000000-0005-0000-0000-0000DD1B0000}"/>
    <cellStyle name="Énfasis4 - 20% 2 9" xfId="7467" xr:uid="{00000000-0005-0000-0000-0000DE1B0000}"/>
    <cellStyle name="Énfasis4 - 20% 2 9 2" xfId="13137" xr:uid="{00000000-0005-0000-0000-0000DF1B0000}"/>
    <cellStyle name="Énfasis4 - 20% 2 9 2 2" xfId="24236" xr:uid="{00000000-0005-0000-0000-0000E01B0000}"/>
    <cellStyle name="Énfasis4 - 20% 2 9 3" xfId="18711" xr:uid="{00000000-0005-0000-0000-0000E11B0000}"/>
    <cellStyle name="Énfasis4 - 20% 3" xfId="999" xr:uid="{00000000-0005-0000-0000-0000E21B0000}"/>
    <cellStyle name="Énfasis4 - 20% 3 10" xfId="27594" xr:uid="{00000000-0005-0000-0000-0000E31B0000}"/>
    <cellStyle name="Énfasis4 - 20% 3 2" xfId="3403" xr:uid="{00000000-0005-0000-0000-0000E41B0000}"/>
    <cellStyle name="Énfasis4 - 20% 3 2 2" xfId="6845" xr:uid="{00000000-0005-0000-0000-0000E51B0000}"/>
    <cellStyle name="Énfasis4 - 20% 3 2 2 2" xfId="9508" xr:uid="{00000000-0005-0000-0000-0000E61B0000}"/>
    <cellStyle name="Énfasis4 - 20% 3 2 2 2 2" xfId="15078" xr:uid="{00000000-0005-0000-0000-0000E71B0000}"/>
    <cellStyle name="Énfasis4 - 20% 3 2 2 2 2 2" xfId="26176" xr:uid="{00000000-0005-0000-0000-0000E81B0000}"/>
    <cellStyle name="Énfasis4 - 20% 3 2 2 2 3" xfId="20650" xr:uid="{00000000-0005-0000-0000-0000E91B0000}"/>
    <cellStyle name="Énfasis4 - 20% 3 2 2 3" xfId="12545" xr:uid="{00000000-0005-0000-0000-0000EA1B0000}"/>
    <cellStyle name="Énfasis4 - 20% 3 2 2 3 2" xfId="23644" xr:uid="{00000000-0005-0000-0000-0000EB1B0000}"/>
    <cellStyle name="Énfasis4 - 20% 3 2 2 4" xfId="18119" xr:uid="{00000000-0005-0000-0000-0000EC1B0000}"/>
    <cellStyle name="Énfasis4 - 20% 3 2 3" xfId="8125" xr:uid="{00000000-0005-0000-0000-0000ED1B0000}"/>
    <cellStyle name="Énfasis4 - 20% 3 2 3 2" xfId="13696" xr:uid="{00000000-0005-0000-0000-0000EE1B0000}"/>
    <cellStyle name="Énfasis4 - 20% 3 2 3 2 2" xfId="24794" xr:uid="{00000000-0005-0000-0000-0000EF1B0000}"/>
    <cellStyle name="Énfasis4 - 20% 3 2 3 3" xfId="19268" xr:uid="{00000000-0005-0000-0000-0000F01B0000}"/>
    <cellStyle name="Énfasis4 - 20% 3 2 4" xfId="10955" xr:uid="{00000000-0005-0000-0000-0000F11B0000}"/>
    <cellStyle name="Énfasis4 - 20% 3 2 4 2" xfId="22066" xr:uid="{00000000-0005-0000-0000-0000F21B0000}"/>
    <cellStyle name="Énfasis4 - 20% 3 2 5" xfId="16541" xr:uid="{00000000-0005-0000-0000-0000F31B0000}"/>
    <cellStyle name="Énfasis4 - 20% 3 3" xfId="5427" xr:uid="{00000000-0005-0000-0000-0000F41B0000}"/>
    <cellStyle name="Énfasis4 - 20% 3 3 2" xfId="8546" xr:uid="{00000000-0005-0000-0000-0000F51B0000}"/>
    <cellStyle name="Énfasis4 - 20% 3 3 2 2" xfId="14116" xr:uid="{00000000-0005-0000-0000-0000F61B0000}"/>
    <cellStyle name="Énfasis4 - 20% 3 3 2 2 2" xfId="25214" xr:uid="{00000000-0005-0000-0000-0000F71B0000}"/>
    <cellStyle name="Énfasis4 - 20% 3 3 2 3" xfId="19688" xr:uid="{00000000-0005-0000-0000-0000F81B0000}"/>
    <cellStyle name="Énfasis4 - 20% 3 3 3" xfId="11577" xr:uid="{00000000-0005-0000-0000-0000F91B0000}"/>
    <cellStyle name="Énfasis4 - 20% 3 3 3 2" xfId="22680" xr:uid="{00000000-0005-0000-0000-0000FA1B0000}"/>
    <cellStyle name="Énfasis4 - 20% 3 3 4" xfId="17154" xr:uid="{00000000-0005-0000-0000-0000FB1B0000}"/>
    <cellStyle name="Énfasis4 - 20% 3 4" xfId="6277" xr:uid="{00000000-0005-0000-0000-0000FC1B0000}"/>
    <cellStyle name="Énfasis4 - 20% 3 4 2" xfId="8942" xr:uid="{00000000-0005-0000-0000-0000FD1B0000}"/>
    <cellStyle name="Énfasis4 - 20% 3 4 2 2" xfId="14512" xr:uid="{00000000-0005-0000-0000-0000FE1B0000}"/>
    <cellStyle name="Énfasis4 - 20% 3 4 2 2 2" xfId="25610" xr:uid="{00000000-0005-0000-0000-0000FF1B0000}"/>
    <cellStyle name="Énfasis4 - 20% 3 4 2 3" xfId="20084" xr:uid="{00000000-0005-0000-0000-0000001C0000}"/>
    <cellStyle name="Énfasis4 - 20% 3 4 3" xfId="11979" xr:uid="{00000000-0005-0000-0000-0000011C0000}"/>
    <cellStyle name="Énfasis4 - 20% 3 4 3 2" xfId="23078" xr:uid="{00000000-0005-0000-0000-0000021C0000}"/>
    <cellStyle name="Énfasis4 - 20% 3 4 4" xfId="17553" xr:uid="{00000000-0005-0000-0000-0000031C0000}"/>
    <cellStyle name="Énfasis4 - 20% 3 5" xfId="7316" xr:uid="{00000000-0005-0000-0000-0000041C0000}"/>
    <cellStyle name="Énfasis4 - 20% 3 5 2" xfId="9969" xr:uid="{00000000-0005-0000-0000-0000051C0000}"/>
    <cellStyle name="Énfasis4 - 20% 3 5 2 2" xfId="15539" xr:uid="{00000000-0005-0000-0000-0000061C0000}"/>
    <cellStyle name="Énfasis4 - 20% 3 5 2 2 2" xfId="26637" xr:uid="{00000000-0005-0000-0000-0000071C0000}"/>
    <cellStyle name="Énfasis4 - 20% 3 5 2 3" xfId="21111" xr:uid="{00000000-0005-0000-0000-0000081C0000}"/>
    <cellStyle name="Énfasis4 - 20% 3 5 3" xfId="13006" xr:uid="{00000000-0005-0000-0000-0000091C0000}"/>
    <cellStyle name="Énfasis4 - 20% 3 5 3 2" xfId="24105" xr:uid="{00000000-0005-0000-0000-00000A1C0000}"/>
    <cellStyle name="Énfasis4 - 20% 3 5 4" xfId="18580" xr:uid="{00000000-0005-0000-0000-00000B1C0000}"/>
    <cellStyle name="Énfasis4 - 20% 3 6" xfId="8004" xr:uid="{00000000-0005-0000-0000-00000C1C0000}"/>
    <cellStyle name="Énfasis4 - 20% 3 6 2" xfId="13607" xr:uid="{00000000-0005-0000-0000-00000D1C0000}"/>
    <cellStyle name="Énfasis4 - 20% 3 6 2 2" xfId="24706" xr:uid="{00000000-0005-0000-0000-00000E1C0000}"/>
    <cellStyle name="Énfasis4 - 20% 3 6 3" xfId="19181" xr:uid="{00000000-0005-0000-0000-00000F1C0000}"/>
    <cellStyle name="Énfasis4 - 20% 3 7" xfId="10519" xr:uid="{00000000-0005-0000-0000-0000101C0000}"/>
    <cellStyle name="Énfasis4 - 20% 3 7 2" xfId="16065" xr:uid="{00000000-0005-0000-0000-0000111C0000}"/>
    <cellStyle name="Énfasis4 - 20% 3 7 2 2" xfId="27163" xr:uid="{00000000-0005-0000-0000-0000121C0000}"/>
    <cellStyle name="Énfasis4 - 20% 3 7 3" xfId="21637" xr:uid="{00000000-0005-0000-0000-0000131C0000}"/>
    <cellStyle name="Énfasis4 - 20% 3 8" xfId="10795" xr:uid="{00000000-0005-0000-0000-0000141C0000}"/>
    <cellStyle name="Énfasis4 - 20% 3 8 2" xfId="21910" xr:uid="{00000000-0005-0000-0000-0000151C0000}"/>
    <cellStyle name="Énfasis4 - 20% 3 9" xfId="16390" xr:uid="{00000000-0005-0000-0000-0000161C0000}"/>
    <cellStyle name="Énfasis4 - 20% 4" xfId="874" xr:uid="{00000000-0005-0000-0000-0000171C0000}"/>
    <cellStyle name="Énfasis4 - 20% 4 2" xfId="5168" xr:uid="{00000000-0005-0000-0000-0000181C0000}"/>
    <cellStyle name="Énfasis4 - 20% 4 2 2" xfId="6740" xr:uid="{00000000-0005-0000-0000-0000191C0000}"/>
    <cellStyle name="Énfasis4 - 20% 4 2 2 2" xfId="9403" xr:uid="{00000000-0005-0000-0000-00001A1C0000}"/>
    <cellStyle name="Énfasis4 - 20% 4 2 2 2 2" xfId="14973" xr:uid="{00000000-0005-0000-0000-00001B1C0000}"/>
    <cellStyle name="Énfasis4 - 20% 4 2 2 2 2 2" xfId="26071" xr:uid="{00000000-0005-0000-0000-00001C1C0000}"/>
    <cellStyle name="Énfasis4 - 20% 4 2 2 2 3" xfId="20545" xr:uid="{00000000-0005-0000-0000-00001D1C0000}"/>
    <cellStyle name="Énfasis4 - 20% 4 2 2 3" xfId="12440" xr:uid="{00000000-0005-0000-0000-00001E1C0000}"/>
    <cellStyle name="Énfasis4 - 20% 4 2 2 3 2" xfId="23539" xr:uid="{00000000-0005-0000-0000-00001F1C0000}"/>
    <cellStyle name="Énfasis4 - 20% 4 2 2 4" xfId="18014" xr:uid="{00000000-0005-0000-0000-0000201C0000}"/>
    <cellStyle name="Énfasis4 - 20% 4 2 3" xfId="8403" xr:uid="{00000000-0005-0000-0000-0000211C0000}"/>
    <cellStyle name="Énfasis4 - 20% 4 2 3 2" xfId="13973" xr:uid="{00000000-0005-0000-0000-0000221C0000}"/>
    <cellStyle name="Énfasis4 - 20% 4 2 3 2 2" xfId="25071" xr:uid="{00000000-0005-0000-0000-0000231C0000}"/>
    <cellStyle name="Énfasis4 - 20% 4 2 3 3" xfId="19545" xr:uid="{00000000-0005-0000-0000-0000241C0000}"/>
    <cellStyle name="Énfasis4 - 20% 4 2 4" xfId="11434" xr:uid="{00000000-0005-0000-0000-0000251C0000}"/>
    <cellStyle name="Énfasis4 - 20% 4 2 4 2" xfId="22537" xr:uid="{00000000-0005-0000-0000-0000261C0000}"/>
    <cellStyle name="Énfasis4 - 20% 4 2 5" xfId="17011" xr:uid="{00000000-0005-0000-0000-0000271C0000}"/>
    <cellStyle name="Énfasis4 - 20% 4 3" xfId="6171" xr:uid="{00000000-0005-0000-0000-0000281C0000}"/>
    <cellStyle name="Énfasis4 - 20% 4 3 2" xfId="8836" xr:uid="{00000000-0005-0000-0000-0000291C0000}"/>
    <cellStyle name="Énfasis4 - 20% 4 3 2 2" xfId="14406" xr:uid="{00000000-0005-0000-0000-00002A1C0000}"/>
    <cellStyle name="Énfasis4 - 20% 4 3 2 2 2" xfId="25504" xr:uid="{00000000-0005-0000-0000-00002B1C0000}"/>
    <cellStyle name="Énfasis4 - 20% 4 3 2 3" xfId="19978" xr:uid="{00000000-0005-0000-0000-00002C1C0000}"/>
    <cellStyle name="Énfasis4 - 20% 4 3 3" xfId="11873" xr:uid="{00000000-0005-0000-0000-00002D1C0000}"/>
    <cellStyle name="Énfasis4 - 20% 4 3 3 2" xfId="22972" xr:uid="{00000000-0005-0000-0000-00002E1C0000}"/>
    <cellStyle name="Énfasis4 - 20% 4 3 4" xfId="17447" xr:uid="{00000000-0005-0000-0000-00002F1C0000}"/>
    <cellStyle name="Énfasis4 - 20% 4 4" xfId="7211" xr:uid="{00000000-0005-0000-0000-0000301C0000}"/>
    <cellStyle name="Énfasis4 - 20% 4 4 2" xfId="9864" xr:uid="{00000000-0005-0000-0000-0000311C0000}"/>
    <cellStyle name="Énfasis4 - 20% 4 4 2 2" xfId="15434" xr:uid="{00000000-0005-0000-0000-0000321C0000}"/>
    <cellStyle name="Énfasis4 - 20% 4 4 2 2 2" xfId="26532" xr:uid="{00000000-0005-0000-0000-0000331C0000}"/>
    <cellStyle name="Énfasis4 - 20% 4 4 2 3" xfId="21006" xr:uid="{00000000-0005-0000-0000-0000341C0000}"/>
    <cellStyle name="Énfasis4 - 20% 4 4 3" xfId="12901" xr:uid="{00000000-0005-0000-0000-0000351C0000}"/>
    <cellStyle name="Énfasis4 - 20% 4 4 3 2" xfId="24000" xr:uid="{00000000-0005-0000-0000-0000361C0000}"/>
    <cellStyle name="Énfasis4 - 20% 4 4 4" xfId="18475" xr:uid="{00000000-0005-0000-0000-0000371C0000}"/>
    <cellStyle name="Énfasis4 - 20% 4 5" xfId="7899" xr:uid="{00000000-0005-0000-0000-0000381C0000}"/>
    <cellStyle name="Énfasis4 - 20% 4 5 2" xfId="13502" xr:uid="{00000000-0005-0000-0000-0000391C0000}"/>
    <cellStyle name="Énfasis4 - 20% 4 5 2 2" xfId="24601" xr:uid="{00000000-0005-0000-0000-00003A1C0000}"/>
    <cellStyle name="Énfasis4 - 20% 4 5 3" xfId="19076" xr:uid="{00000000-0005-0000-0000-00003B1C0000}"/>
    <cellStyle name="Énfasis4 - 20% 4 6" xfId="10414" xr:uid="{00000000-0005-0000-0000-00003C1C0000}"/>
    <cellStyle name="Énfasis4 - 20% 4 6 2" xfId="15960" xr:uid="{00000000-0005-0000-0000-00003D1C0000}"/>
    <cellStyle name="Énfasis4 - 20% 4 6 2 2" xfId="27058" xr:uid="{00000000-0005-0000-0000-00003E1C0000}"/>
    <cellStyle name="Énfasis4 - 20% 4 6 3" xfId="21532" xr:uid="{00000000-0005-0000-0000-00003F1C0000}"/>
    <cellStyle name="Énfasis4 - 20% 4 7" xfId="10689" xr:uid="{00000000-0005-0000-0000-0000401C0000}"/>
    <cellStyle name="Énfasis4 - 20% 4 7 2" xfId="21804" xr:uid="{00000000-0005-0000-0000-0000411C0000}"/>
    <cellStyle name="Énfasis4 - 20% 4 8" xfId="16284" xr:uid="{00000000-0005-0000-0000-0000421C0000}"/>
    <cellStyle name="Énfasis4 - 20% 4 9" xfId="27489" xr:uid="{00000000-0005-0000-0000-0000431C0000}"/>
    <cellStyle name="Énfasis4 - 20% 5" xfId="3404" xr:uid="{00000000-0005-0000-0000-0000441C0000}"/>
    <cellStyle name="Énfasis4 - 20% 5 2" xfId="6624" xr:uid="{00000000-0005-0000-0000-0000451C0000}"/>
    <cellStyle name="Énfasis4 - 20% 5 2 2" xfId="9287" xr:uid="{00000000-0005-0000-0000-0000461C0000}"/>
    <cellStyle name="Énfasis4 - 20% 5 2 2 2" xfId="14857" xr:uid="{00000000-0005-0000-0000-0000471C0000}"/>
    <cellStyle name="Énfasis4 - 20% 5 2 2 2 2" xfId="25955" xr:uid="{00000000-0005-0000-0000-0000481C0000}"/>
    <cellStyle name="Énfasis4 - 20% 5 2 2 3" xfId="20429" xr:uid="{00000000-0005-0000-0000-0000491C0000}"/>
    <cellStyle name="Énfasis4 - 20% 5 2 3" xfId="12324" xr:uid="{00000000-0005-0000-0000-00004A1C0000}"/>
    <cellStyle name="Énfasis4 - 20% 5 2 3 2" xfId="23423" xr:uid="{00000000-0005-0000-0000-00004B1C0000}"/>
    <cellStyle name="Énfasis4 - 20% 5 2 4" xfId="17898" xr:uid="{00000000-0005-0000-0000-00004C1C0000}"/>
    <cellStyle name="Énfasis4 - 20% 5 3" xfId="7095" xr:uid="{00000000-0005-0000-0000-00004D1C0000}"/>
    <cellStyle name="Énfasis4 - 20% 5 3 2" xfId="9748" xr:uid="{00000000-0005-0000-0000-00004E1C0000}"/>
    <cellStyle name="Énfasis4 - 20% 5 3 2 2" xfId="15318" xr:uid="{00000000-0005-0000-0000-00004F1C0000}"/>
    <cellStyle name="Énfasis4 - 20% 5 3 2 2 2" xfId="26416" xr:uid="{00000000-0005-0000-0000-0000501C0000}"/>
    <cellStyle name="Énfasis4 - 20% 5 3 2 3" xfId="20890" xr:uid="{00000000-0005-0000-0000-0000511C0000}"/>
    <cellStyle name="Énfasis4 - 20% 5 3 3" xfId="12785" xr:uid="{00000000-0005-0000-0000-0000521C0000}"/>
    <cellStyle name="Énfasis4 - 20% 5 3 3 2" xfId="23884" xr:uid="{00000000-0005-0000-0000-0000531C0000}"/>
    <cellStyle name="Énfasis4 - 20% 5 3 4" xfId="18359" xr:uid="{00000000-0005-0000-0000-0000541C0000}"/>
    <cellStyle name="Énfasis4 - 20% 5 4" xfId="7791" xr:uid="{00000000-0005-0000-0000-0000551C0000}"/>
    <cellStyle name="Énfasis4 - 20% 5 4 2" xfId="13395" xr:uid="{00000000-0005-0000-0000-0000561C0000}"/>
    <cellStyle name="Énfasis4 - 20% 5 4 2 2" xfId="24494" xr:uid="{00000000-0005-0000-0000-0000571C0000}"/>
    <cellStyle name="Énfasis4 - 20% 5 4 3" xfId="18969" xr:uid="{00000000-0005-0000-0000-0000581C0000}"/>
    <cellStyle name="Énfasis4 - 20% 5 5" xfId="10298" xr:uid="{00000000-0005-0000-0000-0000591C0000}"/>
    <cellStyle name="Énfasis4 - 20% 5 5 2" xfId="15844" xr:uid="{00000000-0005-0000-0000-00005A1C0000}"/>
    <cellStyle name="Énfasis4 - 20% 5 5 2 2" xfId="26942" xr:uid="{00000000-0005-0000-0000-00005B1C0000}"/>
    <cellStyle name="Énfasis4 - 20% 5 5 3" xfId="21416" xr:uid="{00000000-0005-0000-0000-00005C1C0000}"/>
    <cellStyle name="Énfasis4 - 20% 5 6" xfId="10956" xr:uid="{00000000-0005-0000-0000-00005D1C0000}"/>
    <cellStyle name="Énfasis4 - 20% 5 6 2" xfId="22067" xr:uid="{00000000-0005-0000-0000-00005E1C0000}"/>
    <cellStyle name="Énfasis4 - 20% 5 7" xfId="16542" xr:uid="{00000000-0005-0000-0000-00005F1C0000}"/>
    <cellStyle name="Énfasis4 - 20% 5 8" xfId="27373" xr:uid="{00000000-0005-0000-0000-0000601C0000}"/>
    <cellStyle name="Énfasis4 - 20% 6" xfId="3405" xr:uid="{00000000-0005-0000-0000-0000611C0000}"/>
    <cellStyle name="Énfasis4 - 20% 6 2" xfId="6508" xr:uid="{00000000-0005-0000-0000-0000621C0000}"/>
    <cellStyle name="Énfasis4 - 20% 6 2 2" xfId="9171" xr:uid="{00000000-0005-0000-0000-0000631C0000}"/>
    <cellStyle name="Énfasis4 - 20% 6 2 2 2" xfId="14741" xr:uid="{00000000-0005-0000-0000-0000641C0000}"/>
    <cellStyle name="Énfasis4 - 20% 6 2 2 2 2" xfId="25839" xr:uid="{00000000-0005-0000-0000-0000651C0000}"/>
    <cellStyle name="Énfasis4 - 20% 6 2 2 3" xfId="20313" xr:uid="{00000000-0005-0000-0000-0000661C0000}"/>
    <cellStyle name="Énfasis4 - 20% 6 2 3" xfId="12208" xr:uid="{00000000-0005-0000-0000-0000671C0000}"/>
    <cellStyle name="Énfasis4 - 20% 6 2 3 2" xfId="23307" xr:uid="{00000000-0005-0000-0000-0000681C0000}"/>
    <cellStyle name="Énfasis4 - 20% 6 2 4" xfId="17782" xr:uid="{00000000-0005-0000-0000-0000691C0000}"/>
    <cellStyle name="Énfasis4 - 20% 6 3" xfId="7683" xr:uid="{00000000-0005-0000-0000-00006A1C0000}"/>
    <cellStyle name="Énfasis4 - 20% 6 3 2" xfId="13291" xr:uid="{00000000-0005-0000-0000-00006B1C0000}"/>
    <cellStyle name="Énfasis4 - 20% 6 3 2 2" xfId="24390" xr:uid="{00000000-0005-0000-0000-00006C1C0000}"/>
    <cellStyle name="Énfasis4 - 20% 6 3 3" xfId="18865" xr:uid="{00000000-0005-0000-0000-00006D1C0000}"/>
    <cellStyle name="Énfasis4 - 20% 6 4" xfId="10180" xr:uid="{00000000-0005-0000-0000-00006E1C0000}"/>
    <cellStyle name="Énfasis4 - 20% 6 4 2" xfId="15728" xr:uid="{00000000-0005-0000-0000-00006F1C0000}"/>
    <cellStyle name="Énfasis4 - 20% 6 4 2 2" xfId="26826" xr:uid="{00000000-0005-0000-0000-0000701C0000}"/>
    <cellStyle name="Énfasis4 - 20% 6 4 3" xfId="21300" xr:uid="{00000000-0005-0000-0000-0000711C0000}"/>
    <cellStyle name="Énfasis4 - 20% 6 5" xfId="10957" xr:uid="{00000000-0005-0000-0000-0000721C0000}"/>
    <cellStyle name="Énfasis4 - 20% 6 5 2" xfId="22068" xr:uid="{00000000-0005-0000-0000-0000731C0000}"/>
    <cellStyle name="Énfasis4 - 20% 6 6" xfId="16543" xr:uid="{00000000-0005-0000-0000-0000741C0000}"/>
    <cellStyle name="Énfasis4 - 20% 7" xfId="3406" xr:uid="{00000000-0005-0000-0000-0000751C0000}"/>
    <cellStyle name="Énfasis4 - 20% 7 2" xfId="6398" xr:uid="{00000000-0005-0000-0000-0000761C0000}"/>
    <cellStyle name="Énfasis4 - 20% 7 2 2" xfId="9061" xr:uid="{00000000-0005-0000-0000-0000771C0000}"/>
    <cellStyle name="Énfasis4 - 20% 7 2 2 2" xfId="14631" xr:uid="{00000000-0005-0000-0000-0000781C0000}"/>
    <cellStyle name="Énfasis4 - 20% 7 2 2 2 2" xfId="25729" xr:uid="{00000000-0005-0000-0000-0000791C0000}"/>
    <cellStyle name="Énfasis4 - 20% 7 2 2 3" xfId="20203" xr:uid="{00000000-0005-0000-0000-00007A1C0000}"/>
    <cellStyle name="Énfasis4 - 20% 7 2 3" xfId="12098" xr:uid="{00000000-0005-0000-0000-00007B1C0000}"/>
    <cellStyle name="Énfasis4 - 20% 7 2 3 2" xfId="23197" xr:uid="{00000000-0005-0000-0000-00007C1C0000}"/>
    <cellStyle name="Énfasis4 - 20% 7 2 4" xfId="17672" xr:uid="{00000000-0005-0000-0000-00007D1C0000}"/>
    <cellStyle name="Énfasis4 - 20% 7 3" xfId="8126" xr:uid="{00000000-0005-0000-0000-00007E1C0000}"/>
    <cellStyle name="Énfasis4 - 20% 7 3 2" xfId="13697" xr:uid="{00000000-0005-0000-0000-00007F1C0000}"/>
    <cellStyle name="Énfasis4 - 20% 7 3 2 2" xfId="24795" xr:uid="{00000000-0005-0000-0000-0000801C0000}"/>
    <cellStyle name="Énfasis4 - 20% 7 3 3" xfId="19269" xr:uid="{00000000-0005-0000-0000-0000811C0000}"/>
    <cellStyle name="Énfasis4 - 20% 7 4" xfId="10958" xr:uid="{00000000-0005-0000-0000-0000821C0000}"/>
    <cellStyle name="Énfasis4 - 20% 7 4 2" xfId="22069" xr:uid="{00000000-0005-0000-0000-0000831C0000}"/>
    <cellStyle name="Énfasis4 - 20% 7 5" xfId="16544" xr:uid="{00000000-0005-0000-0000-0000841C0000}"/>
    <cellStyle name="Énfasis4 - 20% 8" xfId="5357" xr:uid="{00000000-0005-0000-0000-0000851C0000}"/>
    <cellStyle name="Énfasis4 - 20% 8 2" xfId="8516" xr:uid="{00000000-0005-0000-0000-0000861C0000}"/>
    <cellStyle name="Énfasis4 - 20% 8 2 2" xfId="14086" xr:uid="{00000000-0005-0000-0000-0000871C0000}"/>
    <cellStyle name="Énfasis4 - 20% 8 2 2 2" xfId="25184" xr:uid="{00000000-0005-0000-0000-0000881C0000}"/>
    <cellStyle name="Énfasis4 - 20% 8 2 3" xfId="19658" xr:uid="{00000000-0005-0000-0000-0000891C0000}"/>
    <cellStyle name="Énfasis4 - 20% 8 3" xfId="11547" xr:uid="{00000000-0005-0000-0000-00008A1C0000}"/>
    <cellStyle name="Énfasis4 - 20% 8 3 2" xfId="22650" xr:uid="{00000000-0005-0000-0000-00008B1C0000}"/>
    <cellStyle name="Énfasis4 - 20% 8 4" xfId="17124" xr:uid="{00000000-0005-0000-0000-00008C1C0000}"/>
    <cellStyle name="Énfasis4 - 20% 9" xfId="6065" xr:uid="{00000000-0005-0000-0000-00008D1C0000}"/>
    <cellStyle name="Énfasis4 - 20% 9 2" xfId="8732" xr:uid="{00000000-0005-0000-0000-00008E1C0000}"/>
    <cellStyle name="Énfasis4 - 20% 9 2 2" xfId="14302" xr:uid="{00000000-0005-0000-0000-00008F1C0000}"/>
    <cellStyle name="Énfasis4 - 20% 9 2 2 2" xfId="25400" xr:uid="{00000000-0005-0000-0000-0000901C0000}"/>
    <cellStyle name="Énfasis4 - 20% 9 2 3" xfId="19874" xr:uid="{00000000-0005-0000-0000-0000911C0000}"/>
    <cellStyle name="Énfasis4 - 20% 9 3" xfId="11769" xr:uid="{00000000-0005-0000-0000-0000921C0000}"/>
    <cellStyle name="Énfasis4 - 20% 9 3 2" xfId="22868" xr:uid="{00000000-0005-0000-0000-0000931C0000}"/>
    <cellStyle name="Énfasis4 - 20% 9 4" xfId="17343" xr:uid="{00000000-0005-0000-0000-0000941C0000}"/>
    <cellStyle name="Énfasis4 - 40%" xfId="280" xr:uid="{00000000-0005-0000-0000-0000951C0000}"/>
    <cellStyle name="Énfasis4 - 40% 10" xfId="6975" xr:uid="{00000000-0005-0000-0000-0000961C0000}"/>
    <cellStyle name="Énfasis4 - 40% 10 2" xfId="9630" xr:uid="{00000000-0005-0000-0000-0000971C0000}"/>
    <cellStyle name="Énfasis4 - 40% 10 2 2" xfId="15200" xr:uid="{00000000-0005-0000-0000-0000981C0000}"/>
    <cellStyle name="Énfasis4 - 40% 10 2 2 2" xfId="26298" xr:uid="{00000000-0005-0000-0000-0000991C0000}"/>
    <cellStyle name="Énfasis4 - 40% 10 2 3" xfId="20772" xr:uid="{00000000-0005-0000-0000-00009A1C0000}"/>
    <cellStyle name="Énfasis4 - 40% 10 3" xfId="12667" xr:uid="{00000000-0005-0000-0000-00009B1C0000}"/>
    <cellStyle name="Énfasis4 - 40% 10 3 2" xfId="23766" xr:uid="{00000000-0005-0000-0000-00009C1C0000}"/>
    <cellStyle name="Énfasis4 - 40% 10 4" xfId="18241" xr:uid="{00000000-0005-0000-0000-00009D1C0000}"/>
    <cellStyle name="Énfasis4 - 40% 11" xfId="7468" xr:uid="{00000000-0005-0000-0000-00009E1C0000}"/>
    <cellStyle name="Énfasis4 - 40% 11 2" xfId="13138" xr:uid="{00000000-0005-0000-0000-00009F1C0000}"/>
    <cellStyle name="Énfasis4 - 40% 11 2 2" xfId="24237" xr:uid="{00000000-0005-0000-0000-0000A01C0000}"/>
    <cellStyle name="Énfasis4 - 40% 11 3" xfId="18712" xr:uid="{00000000-0005-0000-0000-0000A11C0000}"/>
    <cellStyle name="Énfasis4 - 40% 12" xfId="10049" xr:uid="{00000000-0005-0000-0000-0000A21C0000}"/>
    <cellStyle name="Énfasis4 - 40% 12 2" xfId="15607" xr:uid="{00000000-0005-0000-0000-0000A31C0000}"/>
    <cellStyle name="Énfasis4 - 40% 12 2 2" xfId="26705" xr:uid="{00000000-0005-0000-0000-0000A41C0000}"/>
    <cellStyle name="Énfasis4 - 40% 12 3" xfId="21179" xr:uid="{00000000-0005-0000-0000-0000A51C0000}"/>
    <cellStyle name="Énfasis4 - 40% 13" xfId="10594" xr:uid="{00000000-0005-0000-0000-0000A61C0000}"/>
    <cellStyle name="Énfasis4 - 40% 13 2" xfId="21712" xr:uid="{00000000-0005-0000-0000-0000A71C0000}"/>
    <cellStyle name="Énfasis4 - 40% 14" xfId="16193" xr:uid="{00000000-0005-0000-0000-0000A81C0000}"/>
    <cellStyle name="Énfasis4 - 40% 15" xfId="27257" xr:uid="{00000000-0005-0000-0000-0000A91C0000}"/>
    <cellStyle name="Énfasis4 - 40% 2" xfId="770" xr:uid="{00000000-0005-0000-0000-0000AA1C0000}"/>
    <cellStyle name="Énfasis4 - 40% 2 10" xfId="10112" xr:uid="{00000000-0005-0000-0000-0000AB1C0000}"/>
    <cellStyle name="Énfasis4 - 40% 2 10 2" xfId="15663" xr:uid="{00000000-0005-0000-0000-0000AC1C0000}"/>
    <cellStyle name="Énfasis4 - 40% 2 10 2 2" xfId="26761" xr:uid="{00000000-0005-0000-0000-0000AD1C0000}"/>
    <cellStyle name="Énfasis4 - 40% 2 10 3" xfId="21235" xr:uid="{00000000-0005-0000-0000-0000AE1C0000}"/>
    <cellStyle name="Énfasis4 - 40% 2 11" xfId="10641" xr:uid="{00000000-0005-0000-0000-0000AF1C0000}"/>
    <cellStyle name="Énfasis4 - 40% 2 11 2" xfId="21757" xr:uid="{00000000-0005-0000-0000-0000B01C0000}"/>
    <cellStyle name="Énfasis4 - 40% 2 12" xfId="16237" xr:uid="{00000000-0005-0000-0000-0000B11C0000}"/>
    <cellStyle name="Énfasis4 - 40% 2 13" xfId="27302" xr:uid="{00000000-0005-0000-0000-0000B21C0000}"/>
    <cellStyle name="Énfasis4 - 40% 2 2" xfId="954" xr:uid="{00000000-0005-0000-0000-0000B31C0000}"/>
    <cellStyle name="Énfasis4 - 40% 2 2 2" xfId="5210" xr:uid="{00000000-0005-0000-0000-0000B41C0000}"/>
    <cellStyle name="Énfasis4 - 40% 2 2 2 2" xfId="6800" xr:uid="{00000000-0005-0000-0000-0000B51C0000}"/>
    <cellStyle name="Énfasis4 - 40% 2 2 2 2 2" xfId="9463" xr:uid="{00000000-0005-0000-0000-0000B61C0000}"/>
    <cellStyle name="Énfasis4 - 40% 2 2 2 2 2 2" xfId="15033" xr:uid="{00000000-0005-0000-0000-0000B71C0000}"/>
    <cellStyle name="Énfasis4 - 40% 2 2 2 2 2 2 2" xfId="26131" xr:uid="{00000000-0005-0000-0000-0000B81C0000}"/>
    <cellStyle name="Énfasis4 - 40% 2 2 2 2 2 3" xfId="20605" xr:uid="{00000000-0005-0000-0000-0000B91C0000}"/>
    <cellStyle name="Énfasis4 - 40% 2 2 2 2 3" xfId="12500" xr:uid="{00000000-0005-0000-0000-0000BA1C0000}"/>
    <cellStyle name="Énfasis4 - 40% 2 2 2 2 3 2" xfId="23599" xr:uid="{00000000-0005-0000-0000-0000BB1C0000}"/>
    <cellStyle name="Énfasis4 - 40% 2 2 2 2 4" xfId="18074" xr:uid="{00000000-0005-0000-0000-0000BC1C0000}"/>
    <cellStyle name="Énfasis4 - 40% 2 2 2 3" xfId="8443" xr:uid="{00000000-0005-0000-0000-0000BD1C0000}"/>
    <cellStyle name="Énfasis4 - 40% 2 2 2 3 2" xfId="14013" xr:uid="{00000000-0005-0000-0000-0000BE1C0000}"/>
    <cellStyle name="Énfasis4 - 40% 2 2 2 3 2 2" xfId="25111" xr:uid="{00000000-0005-0000-0000-0000BF1C0000}"/>
    <cellStyle name="Énfasis4 - 40% 2 2 2 3 3" xfId="19585" xr:uid="{00000000-0005-0000-0000-0000C01C0000}"/>
    <cellStyle name="Énfasis4 - 40% 2 2 2 4" xfId="11474" xr:uid="{00000000-0005-0000-0000-0000C11C0000}"/>
    <cellStyle name="Énfasis4 - 40% 2 2 2 4 2" xfId="22577" xr:uid="{00000000-0005-0000-0000-0000C21C0000}"/>
    <cellStyle name="Énfasis4 - 40% 2 2 2 5" xfId="17051" xr:uid="{00000000-0005-0000-0000-0000C31C0000}"/>
    <cellStyle name="Énfasis4 - 40% 2 2 3" xfId="6232" xr:uid="{00000000-0005-0000-0000-0000C41C0000}"/>
    <cellStyle name="Énfasis4 - 40% 2 2 3 2" xfId="8897" xr:uid="{00000000-0005-0000-0000-0000C51C0000}"/>
    <cellStyle name="Énfasis4 - 40% 2 2 3 2 2" xfId="14467" xr:uid="{00000000-0005-0000-0000-0000C61C0000}"/>
    <cellStyle name="Énfasis4 - 40% 2 2 3 2 2 2" xfId="25565" xr:uid="{00000000-0005-0000-0000-0000C71C0000}"/>
    <cellStyle name="Énfasis4 - 40% 2 2 3 2 3" xfId="20039" xr:uid="{00000000-0005-0000-0000-0000C81C0000}"/>
    <cellStyle name="Énfasis4 - 40% 2 2 3 3" xfId="11934" xr:uid="{00000000-0005-0000-0000-0000C91C0000}"/>
    <cellStyle name="Énfasis4 - 40% 2 2 3 3 2" xfId="23033" xr:uid="{00000000-0005-0000-0000-0000CA1C0000}"/>
    <cellStyle name="Énfasis4 - 40% 2 2 3 4" xfId="17508" xr:uid="{00000000-0005-0000-0000-0000CB1C0000}"/>
    <cellStyle name="Énfasis4 - 40% 2 2 4" xfId="7271" xr:uid="{00000000-0005-0000-0000-0000CC1C0000}"/>
    <cellStyle name="Énfasis4 - 40% 2 2 4 2" xfId="9924" xr:uid="{00000000-0005-0000-0000-0000CD1C0000}"/>
    <cellStyle name="Énfasis4 - 40% 2 2 4 2 2" xfId="15494" xr:uid="{00000000-0005-0000-0000-0000CE1C0000}"/>
    <cellStyle name="Énfasis4 - 40% 2 2 4 2 2 2" xfId="26592" xr:uid="{00000000-0005-0000-0000-0000CF1C0000}"/>
    <cellStyle name="Énfasis4 - 40% 2 2 4 2 3" xfId="21066" xr:uid="{00000000-0005-0000-0000-0000D01C0000}"/>
    <cellStyle name="Énfasis4 - 40% 2 2 4 3" xfId="12961" xr:uid="{00000000-0005-0000-0000-0000D11C0000}"/>
    <cellStyle name="Énfasis4 - 40% 2 2 4 3 2" xfId="24060" xr:uid="{00000000-0005-0000-0000-0000D21C0000}"/>
    <cellStyle name="Énfasis4 - 40% 2 2 4 4" xfId="18535" xr:uid="{00000000-0005-0000-0000-0000D31C0000}"/>
    <cellStyle name="Énfasis4 - 40% 2 2 5" xfId="7959" xr:uid="{00000000-0005-0000-0000-0000D41C0000}"/>
    <cellStyle name="Énfasis4 - 40% 2 2 5 2" xfId="13562" xr:uid="{00000000-0005-0000-0000-0000D51C0000}"/>
    <cellStyle name="Énfasis4 - 40% 2 2 5 2 2" xfId="24661" xr:uid="{00000000-0005-0000-0000-0000D61C0000}"/>
    <cellStyle name="Énfasis4 - 40% 2 2 5 3" xfId="19136" xr:uid="{00000000-0005-0000-0000-0000D71C0000}"/>
    <cellStyle name="Énfasis4 - 40% 2 2 6" xfId="10474" xr:uid="{00000000-0005-0000-0000-0000D81C0000}"/>
    <cellStyle name="Énfasis4 - 40% 2 2 6 2" xfId="16020" xr:uid="{00000000-0005-0000-0000-0000D91C0000}"/>
    <cellStyle name="Énfasis4 - 40% 2 2 6 2 2" xfId="27118" xr:uid="{00000000-0005-0000-0000-0000DA1C0000}"/>
    <cellStyle name="Énfasis4 - 40% 2 2 6 3" xfId="21592" xr:uid="{00000000-0005-0000-0000-0000DB1C0000}"/>
    <cellStyle name="Énfasis4 - 40% 2 2 7" xfId="10750" xr:uid="{00000000-0005-0000-0000-0000DC1C0000}"/>
    <cellStyle name="Énfasis4 - 40% 2 2 7 2" xfId="21865" xr:uid="{00000000-0005-0000-0000-0000DD1C0000}"/>
    <cellStyle name="Énfasis4 - 40% 2 2 8" xfId="16345" xr:uid="{00000000-0005-0000-0000-0000DE1C0000}"/>
    <cellStyle name="Énfasis4 - 40% 2 2 9" xfId="27549" xr:uid="{00000000-0005-0000-0000-0000DF1C0000}"/>
    <cellStyle name="Énfasis4 - 40% 2 3" xfId="3407" xr:uid="{00000000-0005-0000-0000-0000E01C0000}"/>
    <cellStyle name="Énfasis4 - 40% 2 3 2" xfId="6627" xr:uid="{00000000-0005-0000-0000-0000E11C0000}"/>
    <cellStyle name="Énfasis4 - 40% 2 3 2 2" xfId="9290" xr:uid="{00000000-0005-0000-0000-0000E21C0000}"/>
    <cellStyle name="Énfasis4 - 40% 2 3 2 2 2" xfId="14860" xr:uid="{00000000-0005-0000-0000-0000E31C0000}"/>
    <cellStyle name="Énfasis4 - 40% 2 3 2 2 2 2" xfId="25958" xr:uid="{00000000-0005-0000-0000-0000E41C0000}"/>
    <cellStyle name="Énfasis4 - 40% 2 3 2 2 3" xfId="20432" xr:uid="{00000000-0005-0000-0000-0000E51C0000}"/>
    <cellStyle name="Énfasis4 - 40% 2 3 2 3" xfId="12327" xr:uid="{00000000-0005-0000-0000-0000E61C0000}"/>
    <cellStyle name="Énfasis4 - 40% 2 3 2 3 2" xfId="23426" xr:uid="{00000000-0005-0000-0000-0000E71C0000}"/>
    <cellStyle name="Énfasis4 - 40% 2 3 2 4" xfId="17901" xr:uid="{00000000-0005-0000-0000-0000E81C0000}"/>
    <cellStyle name="Énfasis4 - 40% 2 3 3" xfId="7098" xr:uid="{00000000-0005-0000-0000-0000E91C0000}"/>
    <cellStyle name="Énfasis4 - 40% 2 3 3 2" xfId="9751" xr:uid="{00000000-0005-0000-0000-0000EA1C0000}"/>
    <cellStyle name="Énfasis4 - 40% 2 3 3 2 2" xfId="15321" xr:uid="{00000000-0005-0000-0000-0000EB1C0000}"/>
    <cellStyle name="Énfasis4 - 40% 2 3 3 2 2 2" xfId="26419" xr:uid="{00000000-0005-0000-0000-0000EC1C0000}"/>
    <cellStyle name="Énfasis4 - 40% 2 3 3 2 3" xfId="20893" xr:uid="{00000000-0005-0000-0000-0000ED1C0000}"/>
    <cellStyle name="Énfasis4 - 40% 2 3 3 3" xfId="12788" xr:uid="{00000000-0005-0000-0000-0000EE1C0000}"/>
    <cellStyle name="Énfasis4 - 40% 2 3 3 3 2" xfId="23887" xr:uid="{00000000-0005-0000-0000-0000EF1C0000}"/>
    <cellStyle name="Énfasis4 - 40% 2 3 3 4" xfId="18362" xr:uid="{00000000-0005-0000-0000-0000F01C0000}"/>
    <cellStyle name="Énfasis4 - 40% 2 3 4" xfId="7794" xr:uid="{00000000-0005-0000-0000-0000F11C0000}"/>
    <cellStyle name="Énfasis4 - 40% 2 3 4 2" xfId="13398" xr:uid="{00000000-0005-0000-0000-0000F21C0000}"/>
    <cellStyle name="Énfasis4 - 40% 2 3 4 2 2" xfId="24497" xr:uid="{00000000-0005-0000-0000-0000F31C0000}"/>
    <cellStyle name="Énfasis4 - 40% 2 3 4 3" xfId="18972" xr:uid="{00000000-0005-0000-0000-0000F41C0000}"/>
    <cellStyle name="Énfasis4 - 40% 2 3 5" xfId="10301" xr:uid="{00000000-0005-0000-0000-0000F51C0000}"/>
    <cellStyle name="Énfasis4 - 40% 2 3 5 2" xfId="15847" xr:uid="{00000000-0005-0000-0000-0000F61C0000}"/>
    <cellStyle name="Énfasis4 - 40% 2 3 5 2 2" xfId="26945" xr:uid="{00000000-0005-0000-0000-0000F71C0000}"/>
    <cellStyle name="Énfasis4 - 40% 2 3 5 3" xfId="21419" xr:uid="{00000000-0005-0000-0000-0000F81C0000}"/>
    <cellStyle name="Énfasis4 - 40% 2 3 6" xfId="10959" xr:uid="{00000000-0005-0000-0000-0000F91C0000}"/>
    <cellStyle name="Énfasis4 - 40% 2 3 6 2" xfId="22070" xr:uid="{00000000-0005-0000-0000-0000FA1C0000}"/>
    <cellStyle name="Énfasis4 - 40% 2 3 7" xfId="16545" xr:uid="{00000000-0005-0000-0000-0000FB1C0000}"/>
    <cellStyle name="Énfasis4 - 40% 2 3 8" xfId="27376" xr:uid="{00000000-0005-0000-0000-0000FC1C0000}"/>
    <cellStyle name="Énfasis4 - 40% 2 4" xfId="3408" xr:uid="{00000000-0005-0000-0000-0000FD1C0000}"/>
    <cellStyle name="Énfasis4 - 40% 2 4 2" xfId="6553" xr:uid="{00000000-0005-0000-0000-0000FE1C0000}"/>
    <cellStyle name="Énfasis4 - 40% 2 4 2 2" xfId="9216" xr:uid="{00000000-0005-0000-0000-0000FF1C0000}"/>
    <cellStyle name="Énfasis4 - 40% 2 4 2 2 2" xfId="14786" xr:uid="{00000000-0005-0000-0000-0000001D0000}"/>
    <cellStyle name="Énfasis4 - 40% 2 4 2 2 2 2" xfId="25884" xr:uid="{00000000-0005-0000-0000-0000011D0000}"/>
    <cellStyle name="Énfasis4 - 40% 2 4 2 2 3" xfId="20358" xr:uid="{00000000-0005-0000-0000-0000021D0000}"/>
    <cellStyle name="Énfasis4 - 40% 2 4 2 3" xfId="12253" xr:uid="{00000000-0005-0000-0000-0000031D0000}"/>
    <cellStyle name="Énfasis4 - 40% 2 4 2 3 2" xfId="23352" xr:uid="{00000000-0005-0000-0000-0000041D0000}"/>
    <cellStyle name="Énfasis4 - 40% 2 4 2 4" xfId="17827" xr:uid="{00000000-0005-0000-0000-0000051D0000}"/>
    <cellStyle name="Énfasis4 - 40% 2 4 3" xfId="7728" xr:uid="{00000000-0005-0000-0000-0000061D0000}"/>
    <cellStyle name="Énfasis4 - 40% 2 4 3 2" xfId="13333" xr:uid="{00000000-0005-0000-0000-0000071D0000}"/>
    <cellStyle name="Énfasis4 - 40% 2 4 3 2 2" xfId="24432" xr:uid="{00000000-0005-0000-0000-0000081D0000}"/>
    <cellStyle name="Énfasis4 - 40% 2 4 3 3" xfId="18907" xr:uid="{00000000-0005-0000-0000-0000091D0000}"/>
    <cellStyle name="Énfasis4 - 40% 2 4 4" xfId="10227" xr:uid="{00000000-0005-0000-0000-00000A1D0000}"/>
    <cellStyle name="Énfasis4 - 40% 2 4 4 2" xfId="15773" xr:uid="{00000000-0005-0000-0000-00000B1D0000}"/>
    <cellStyle name="Énfasis4 - 40% 2 4 4 2 2" xfId="26871" xr:uid="{00000000-0005-0000-0000-00000C1D0000}"/>
    <cellStyle name="Énfasis4 - 40% 2 4 4 3" xfId="21345" xr:uid="{00000000-0005-0000-0000-00000D1D0000}"/>
    <cellStyle name="Énfasis4 - 40% 2 4 5" xfId="10960" xr:uid="{00000000-0005-0000-0000-00000E1D0000}"/>
    <cellStyle name="Énfasis4 - 40% 2 4 5 2" xfId="22071" xr:uid="{00000000-0005-0000-0000-00000F1D0000}"/>
    <cellStyle name="Énfasis4 - 40% 2 4 6" xfId="16546" xr:uid="{00000000-0005-0000-0000-0000101D0000}"/>
    <cellStyle name="Énfasis4 - 40% 2 5" xfId="3409" xr:uid="{00000000-0005-0000-0000-0000111D0000}"/>
    <cellStyle name="Énfasis4 - 40% 2 5 2" xfId="6455" xr:uid="{00000000-0005-0000-0000-0000121D0000}"/>
    <cellStyle name="Énfasis4 - 40% 2 5 2 2" xfId="9118" xr:uid="{00000000-0005-0000-0000-0000131D0000}"/>
    <cellStyle name="Énfasis4 - 40% 2 5 2 2 2" xfId="14688" xr:uid="{00000000-0005-0000-0000-0000141D0000}"/>
    <cellStyle name="Énfasis4 - 40% 2 5 2 2 2 2" xfId="25786" xr:uid="{00000000-0005-0000-0000-0000151D0000}"/>
    <cellStyle name="Énfasis4 - 40% 2 5 2 2 3" xfId="20260" xr:uid="{00000000-0005-0000-0000-0000161D0000}"/>
    <cellStyle name="Énfasis4 - 40% 2 5 2 3" xfId="12155" xr:uid="{00000000-0005-0000-0000-0000171D0000}"/>
    <cellStyle name="Énfasis4 - 40% 2 5 2 3 2" xfId="23254" xr:uid="{00000000-0005-0000-0000-0000181D0000}"/>
    <cellStyle name="Énfasis4 - 40% 2 5 2 4" xfId="17729" xr:uid="{00000000-0005-0000-0000-0000191D0000}"/>
    <cellStyle name="Énfasis4 - 40% 2 5 3" xfId="8127" xr:uid="{00000000-0005-0000-0000-00001A1D0000}"/>
    <cellStyle name="Énfasis4 - 40% 2 5 3 2" xfId="13698" xr:uid="{00000000-0005-0000-0000-00001B1D0000}"/>
    <cellStyle name="Énfasis4 - 40% 2 5 3 2 2" xfId="24796" xr:uid="{00000000-0005-0000-0000-00001C1D0000}"/>
    <cellStyle name="Énfasis4 - 40% 2 5 3 3" xfId="19270" xr:uid="{00000000-0005-0000-0000-00001D1D0000}"/>
    <cellStyle name="Énfasis4 - 40% 2 5 4" xfId="10961" xr:uid="{00000000-0005-0000-0000-00001E1D0000}"/>
    <cellStyle name="Énfasis4 - 40% 2 5 4 2" xfId="22072" xr:uid="{00000000-0005-0000-0000-00001F1D0000}"/>
    <cellStyle name="Énfasis4 - 40% 2 5 5" xfId="16547" xr:uid="{00000000-0005-0000-0000-0000201D0000}"/>
    <cellStyle name="Énfasis4 - 40% 2 6" xfId="5535" xr:uid="{00000000-0005-0000-0000-0000211D0000}"/>
    <cellStyle name="Énfasis4 - 40% 2 6 2" xfId="8588" xr:uid="{00000000-0005-0000-0000-0000221D0000}"/>
    <cellStyle name="Énfasis4 - 40% 2 6 2 2" xfId="14158" xr:uid="{00000000-0005-0000-0000-0000231D0000}"/>
    <cellStyle name="Énfasis4 - 40% 2 6 2 2 2" xfId="25256" xr:uid="{00000000-0005-0000-0000-0000241D0000}"/>
    <cellStyle name="Énfasis4 - 40% 2 6 2 3" xfId="19730" xr:uid="{00000000-0005-0000-0000-0000251D0000}"/>
    <cellStyle name="Énfasis4 - 40% 2 6 3" xfId="11619" xr:uid="{00000000-0005-0000-0000-0000261D0000}"/>
    <cellStyle name="Énfasis4 - 40% 2 6 3 2" xfId="22722" xr:uid="{00000000-0005-0000-0000-0000271D0000}"/>
    <cellStyle name="Énfasis4 - 40% 2 6 4" xfId="17196" xr:uid="{00000000-0005-0000-0000-0000281D0000}"/>
    <cellStyle name="Énfasis4 - 40% 2 7" xfId="6112" xr:uid="{00000000-0005-0000-0000-0000291D0000}"/>
    <cellStyle name="Énfasis4 - 40% 2 7 2" xfId="8777" xr:uid="{00000000-0005-0000-0000-00002A1D0000}"/>
    <cellStyle name="Énfasis4 - 40% 2 7 2 2" xfId="14347" xr:uid="{00000000-0005-0000-0000-00002B1D0000}"/>
    <cellStyle name="Énfasis4 - 40% 2 7 2 2 2" xfId="25445" xr:uid="{00000000-0005-0000-0000-00002C1D0000}"/>
    <cellStyle name="Énfasis4 - 40% 2 7 2 3" xfId="19919" xr:uid="{00000000-0005-0000-0000-00002D1D0000}"/>
    <cellStyle name="Énfasis4 - 40% 2 7 3" xfId="11814" xr:uid="{00000000-0005-0000-0000-00002E1D0000}"/>
    <cellStyle name="Énfasis4 - 40% 2 7 3 2" xfId="22913" xr:uid="{00000000-0005-0000-0000-00002F1D0000}"/>
    <cellStyle name="Énfasis4 - 40% 2 7 4" xfId="17388" xr:uid="{00000000-0005-0000-0000-0000301D0000}"/>
    <cellStyle name="Énfasis4 - 40% 2 8" xfId="7023" xr:uid="{00000000-0005-0000-0000-0000311D0000}"/>
    <cellStyle name="Énfasis4 - 40% 2 8 2" xfId="9677" xr:uid="{00000000-0005-0000-0000-0000321D0000}"/>
    <cellStyle name="Énfasis4 - 40% 2 8 2 2" xfId="15247" xr:uid="{00000000-0005-0000-0000-0000331D0000}"/>
    <cellStyle name="Énfasis4 - 40% 2 8 2 2 2" xfId="26345" xr:uid="{00000000-0005-0000-0000-0000341D0000}"/>
    <cellStyle name="Énfasis4 - 40% 2 8 2 3" xfId="20819" xr:uid="{00000000-0005-0000-0000-0000351D0000}"/>
    <cellStyle name="Énfasis4 - 40% 2 8 3" xfId="12714" xr:uid="{00000000-0005-0000-0000-0000361D0000}"/>
    <cellStyle name="Énfasis4 - 40% 2 8 3 2" xfId="23813" xr:uid="{00000000-0005-0000-0000-0000371D0000}"/>
    <cellStyle name="Énfasis4 - 40% 2 8 4" xfId="18288" xr:uid="{00000000-0005-0000-0000-0000381D0000}"/>
    <cellStyle name="Énfasis4 - 40% 2 9" xfId="7469" xr:uid="{00000000-0005-0000-0000-0000391D0000}"/>
    <cellStyle name="Énfasis4 - 40% 2 9 2" xfId="13139" xr:uid="{00000000-0005-0000-0000-00003A1D0000}"/>
    <cellStyle name="Énfasis4 - 40% 2 9 2 2" xfId="24238" xr:uid="{00000000-0005-0000-0000-00003B1D0000}"/>
    <cellStyle name="Énfasis4 - 40% 2 9 3" xfId="18713" xr:uid="{00000000-0005-0000-0000-00003C1D0000}"/>
    <cellStyle name="Énfasis4 - 40% 3" xfId="1000" xr:uid="{00000000-0005-0000-0000-00003D1D0000}"/>
    <cellStyle name="Énfasis4 - 40% 3 10" xfId="27595" xr:uid="{00000000-0005-0000-0000-00003E1D0000}"/>
    <cellStyle name="Énfasis4 - 40% 3 2" xfId="3410" xr:uid="{00000000-0005-0000-0000-00003F1D0000}"/>
    <cellStyle name="Énfasis4 - 40% 3 2 2" xfId="6846" xr:uid="{00000000-0005-0000-0000-0000401D0000}"/>
    <cellStyle name="Énfasis4 - 40% 3 2 2 2" xfId="9509" xr:uid="{00000000-0005-0000-0000-0000411D0000}"/>
    <cellStyle name="Énfasis4 - 40% 3 2 2 2 2" xfId="15079" xr:uid="{00000000-0005-0000-0000-0000421D0000}"/>
    <cellStyle name="Énfasis4 - 40% 3 2 2 2 2 2" xfId="26177" xr:uid="{00000000-0005-0000-0000-0000431D0000}"/>
    <cellStyle name="Énfasis4 - 40% 3 2 2 2 3" xfId="20651" xr:uid="{00000000-0005-0000-0000-0000441D0000}"/>
    <cellStyle name="Énfasis4 - 40% 3 2 2 3" xfId="12546" xr:uid="{00000000-0005-0000-0000-0000451D0000}"/>
    <cellStyle name="Énfasis4 - 40% 3 2 2 3 2" xfId="23645" xr:uid="{00000000-0005-0000-0000-0000461D0000}"/>
    <cellStyle name="Énfasis4 - 40% 3 2 2 4" xfId="18120" xr:uid="{00000000-0005-0000-0000-0000471D0000}"/>
    <cellStyle name="Énfasis4 - 40% 3 2 3" xfId="8128" xr:uid="{00000000-0005-0000-0000-0000481D0000}"/>
    <cellStyle name="Énfasis4 - 40% 3 2 3 2" xfId="13699" xr:uid="{00000000-0005-0000-0000-0000491D0000}"/>
    <cellStyle name="Énfasis4 - 40% 3 2 3 2 2" xfId="24797" xr:uid="{00000000-0005-0000-0000-00004A1D0000}"/>
    <cellStyle name="Énfasis4 - 40% 3 2 3 3" xfId="19271" xr:uid="{00000000-0005-0000-0000-00004B1D0000}"/>
    <cellStyle name="Énfasis4 - 40% 3 2 4" xfId="10962" xr:uid="{00000000-0005-0000-0000-00004C1D0000}"/>
    <cellStyle name="Énfasis4 - 40% 3 2 4 2" xfId="22073" xr:uid="{00000000-0005-0000-0000-00004D1D0000}"/>
    <cellStyle name="Énfasis4 - 40% 3 2 5" xfId="16548" xr:uid="{00000000-0005-0000-0000-00004E1D0000}"/>
    <cellStyle name="Énfasis4 - 40% 3 3" xfId="5435" xr:uid="{00000000-0005-0000-0000-00004F1D0000}"/>
    <cellStyle name="Énfasis4 - 40% 3 3 2" xfId="8548" xr:uid="{00000000-0005-0000-0000-0000501D0000}"/>
    <cellStyle name="Énfasis4 - 40% 3 3 2 2" xfId="14118" xr:uid="{00000000-0005-0000-0000-0000511D0000}"/>
    <cellStyle name="Énfasis4 - 40% 3 3 2 2 2" xfId="25216" xr:uid="{00000000-0005-0000-0000-0000521D0000}"/>
    <cellStyle name="Énfasis4 - 40% 3 3 2 3" xfId="19690" xr:uid="{00000000-0005-0000-0000-0000531D0000}"/>
    <cellStyle name="Énfasis4 - 40% 3 3 3" xfId="11579" xr:uid="{00000000-0005-0000-0000-0000541D0000}"/>
    <cellStyle name="Énfasis4 - 40% 3 3 3 2" xfId="22682" xr:uid="{00000000-0005-0000-0000-0000551D0000}"/>
    <cellStyle name="Énfasis4 - 40% 3 3 4" xfId="17156" xr:uid="{00000000-0005-0000-0000-0000561D0000}"/>
    <cellStyle name="Énfasis4 - 40% 3 4" xfId="6278" xr:uid="{00000000-0005-0000-0000-0000571D0000}"/>
    <cellStyle name="Énfasis4 - 40% 3 4 2" xfId="8943" xr:uid="{00000000-0005-0000-0000-0000581D0000}"/>
    <cellStyle name="Énfasis4 - 40% 3 4 2 2" xfId="14513" xr:uid="{00000000-0005-0000-0000-0000591D0000}"/>
    <cellStyle name="Énfasis4 - 40% 3 4 2 2 2" xfId="25611" xr:uid="{00000000-0005-0000-0000-00005A1D0000}"/>
    <cellStyle name="Énfasis4 - 40% 3 4 2 3" xfId="20085" xr:uid="{00000000-0005-0000-0000-00005B1D0000}"/>
    <cellStyle name="Énfasis4 - 40% 3 4 3" xfId="11980" xr:uid="{00000000-0005-0000-0000-00005C1D0000}"/>
    <cellStyle name="Énfasis4 - 40% 3 4 3 2" xfId="23079" xr:uid="{00000000-0005-0000-0000-00005D1D0000}"/>
    <cellStyle name="Énfasis4 - 40% 3 4 4" xfId="17554" xr:uid="{00000000-0005-0000-0000-00005E1D0000}"/>
    <cellStyle name="Énfasis4 - 40% 3 5" xfId="7317" xr:uid="{00000000-0005-0000-0000-00005F1D0000}"/>
    <cellStyle name="Énfasis4 - 40% 3 5 2" xfId="9970" xr:uid="{00000000-0005-0000-0000-0000601D0000}"/>
    <cellStyle name="Énfasis4 - 40% 3 5 2 2" xfId="15540" xr:uid="{00000000-0005-0000-0000-0000611D0000}"/>
    <cellStyle name="Énfasis4 - 40% 3 5 2 2 2" xfId="26638" xr:uid="{00000000-0005-0000-0000-0000621D0000}"/>
    <cellStyle name="Énfasis4 - 40% 3 5 2 3" xfId="21112" xr:uid="{00000000-0005-0000-0000-0000631D0000}"/>
    <cellStyle name="Énfasis4 - 40% 3 5 3" xfId="13007" xr:uid="{00000000-0005-0000-0000-0000641D0000}"/>
    <cellStyle name="Énfasis4 - 40% 3 5 3 2" xfId="24106" xr:uid="{00000000-0005-0000-0000-0000651D0000}"/>
    <cellStyle name="Énfasis4 - 40% 3 5 4" xfId="18581" xr:uid="{00000000-0005-0000-0000-0000661D0000}"/>
    <cellStyle name="Énfasis4 - 40% 3 6" xfId="8005" xr:uid="{00000000-0005-0000-0000-0000671D0000}"/>
    <cellStyle name="Énfasis4 - 40% 3 6 2" xfId="13608" xr:uid="{00000000-0005-0000-0000-0000681D0000}"/>
    <cellStyle name="Énfasis4 - 40% 3 6 2 2" xfId="24707" xr:uid="{00000000-0005-0000-0000-0000691D0000}"/>
    <cellStyle name="Énfasis4 - 40% 3 6 3" xfId="19182" xr:uid="{00000000-0005-0000-0000-00006A1D0000}"/>
    <cellStyle name="Énfasis4 - 40% 3 7" xfId="10520" xr:uid="{00000000-0005-0000-0000-00006B1D0000}"/>
    <cellStyle name="Énfasis4 - 40% 3 7 2" xfId="16066" xr:uid="{00000000-0005-0000-0000-00006C1D0000}"/>
    <cellStyle name="Énfasis4 - 40% 3 7 2 2" xfId="27164" xr:uid="{00000000-0005-0000-0000-00006D1D0000}"/>
    <cellStyle name="Énfasis4 - 40% 3 7 3" xfId="21638" xr:uid="{00000000-0005-0000-0000-00006E1D0000}"/>
    <cellStyle name="Énfasis4 - 40% 3 8" xfId="10796" xr:uid="{00000000-0005-0000-0000-00006F1D0000}"/>
    <cellStyle name="Énfasis4 - 40% 3 8 2" xfId="21911" xr:uid="{00000000-0005-0000-0000-0000701D0000}"/>
    <cellStyle name="Énfasis4 - 40% 3 9" xfId="16391" xr:uid="{00000000-0005-0000-0000-0000711D0000}"/>
    <cellStyle name="Énfasis4 - 40% 4" xfId="875" xr:uid="{00000000-0005-0000-0000-0000721D0000}"/>
    <cellStyle name="Énfasis4 - 40% 4 2" xfId="5169" xr:uid="{00000000-0005-0000-0000-0000731D0000}"/>
    <cellStyle name="Énfasis4 - 40% 4 2 2" xfId="6741" xr:uid="{00000000-0005-0000-0000-0000741D0000}"/>
    <cellStyle name="Énfasis4 - 40% 4 2 2 2" xfId="9404" xr:uid="{00000000-0005-0000-0000-0000751D0000}"/>
    <cellStyle name="Énfasis4 - 40% 4 2 2 2 2" xfId="14974" xr:uid="{00000000-0005-0000-0000-0000761D0000}"/>
    <cellStyle name="Énfasis4 - 40% 4 2 2 2 2 2" xfId="26072" xr:uid="{00000000-0005-0000-0000-0000771D0000}"/>
    <cellStyle name="Énfasis4 - 40% 4 2 2 2 3" xfId="20546" xr:uid="{00000000-0005-0000-0000-0000781D0000}"/>
    <cellStyle name="Énfasis4 - 40% 4 2 2 3" xfId="12441" xr:uid="{00000000-0005-0000-0000-0000791D0000}"/>
    <cellStyle name="Énfasis4 - 40% 4 2 2 3 2" xfId="23540" xr:uid="{00000000-0005-0000-0000-00007A1D0000}"/>
    <cellStyle name="Énfasis4 - 40% 4 2 2 4" xfId="18015" xr:uid="{00000000-0005-0000-0000-00007B1D0000}"/>
    <cellStyle name="Énfasis4 - 40% 4 2 3" xfId="8404" xr:uid="{00000000-0005-0000-0000-00007C1D0000}"/>
    <cellStyle name="Énfasis4 - 40% 4 2 3 2" xfId="13974" xr:uid="{00000000-0005-0000-0000-00007D1D0000}"/>
    <cellStyle name="Énfasis4 - 40% 4 2 3 2 2" xfId="25072" xr:uid="{00000000-0005-0000-0000-00007E1D0000}"/>
    <cellStyle name="Énfasis4 - 40% 4 2 3 3" xfId="19546" xr:uid="{00000000-0005-0000-0000-00007F1D0000}"/>
    <cellStyle name="Énfasis4 - 40% 4 2 4" xfId="11435" xr:uid="{00000000-0005-0000-0000-0000801D0000}"/>
    <cellStyle name="Énfasis4 - 40% 4 2 4 2" xfId="22538" xr:uid="{00000000-0005-0000-0000-0000811D0000}"/>
    <cellStyle name="Énfasis4 - 40% 4 2 5" xfId="17012" xr:uid="{00000000-0005-0000-0000-0000821D0000}"/>
    <cellStyle name="Énfasis4 - 40% 4 3" xfId="6172" xr:uid="{00000000-0005-0000-0000-0000831D0000}"/>
    <cellStyle name="Énfasis4 - 40% 4 3 2" xfId="8837" xr:uid="{00000000-0005-0000-0000-0000841D0000}"/>
    <cellStyle name="Énfasis4 - 40% 4 3 2 2" xfId="14407" xr:uid="{00000000-0005-0000-0000-0000851D0000}"/>
    <cellStyle name="Énfasis4 - 40% 4 3 2 2 2" xfId="25505" xr:uid="{00000000-0005-0000-0000-0000861D0000}"/>
    <cellStyle name="Énfasis4 - 40% 4 3 2 3" xfId="19979" xr:uid="{00000000-0005-0000-0000-0000871D0000}"/>
    <cellStyle name="Énfasis4 - 40% 4 3 3" xfId="11874" xr:uid="{00000000-0005-0000-0000-0000881D0000}"/>
    <cellStyle name="Énfasis4 - 40% 4 3 3 2" xfId="22973" xr:uid="{00000000-0005-0000-0000-0000891D0000}"/>
    <cellStyle name="Énfasis4 - 40% 4 3 4" xfId="17448" xr:uid="{00000000-0005-0000-0000-00008A1D0000}"/>
    <cellStyle name="Énfasis4 - 40% 4 4" xfId="7212" xr:uid="{00000000-0005-0000-0000-00008B1D0000}"/>
    <cellStyle name="Énfasis4 - 40% 4 4 2" xfId="9865" xr:uid="{00000000-0005-0000-0000-00008C1D0000}"/>
    <cellStyle name="Énfasis4 - 40% 4 4 2 2" xfId="15435" xr:uid="{00000000-0005-0000-0000-00008D1D0000}"/>
    <cellStyle name="Énfasis4 - 40% 4 4 2 2 2" xfId="26533" xr:uid="{00000000-0005-0000-0000-00008E1D0000}"/>
    <cellStyle name="Énfasis4 - 40% 4 4 2 3" xfId="21007" xr:uid="{00000000-0005-0000-0000-00008F1D0000}"/>
    <cellStyle name="Énfasis4 - 40% 4 4 3" xfId="12902" xr:uid="{00000000-0005-0000-0000-0000901D0000}"/>
    <cellStyle name="Énfasis4 - 40% 4 4 3 2" xfId="24001" xr:uid="{00000000-0005-0000-0000-0000911D0000}"/>
    <cellStyle name="Énfasis4 - 40% 4 4 4" xfId="18476" xr:uid="{00000000-0005-0000-0000-0000921D0000}"/>
    <cellStyle name="Énfasis4 - 40% 4 5" xfId="7900" xr:uid="{00000000-0005-0000-0000-0000931D0000}"/>
    <cellStyle name="Énfasis4 - 40% 4 5 2" xfId="13503" xr:uid="{00000000-0005-0000-0000-0000941D0000}"/>
    <cellStyle name="Énfasis4 - 40% 4 5 2 2" xfId="24602" xr:uid="{00000000-0005-0000-0000-0000951D0000}"/>
    <cellStyle name="Énfasis4 - 40% 4 5 3" xfId="19077" xr:uid="{00000000-0005-0000-0000-0000961D0000}"/>
    <cellStyle name="Énfasis4 - 40% 4 6" xfId="10415" xr:uid="{00000000-0005-0000-0000-0000971D0000}"/>
    <cellStyle name="Énfasis4 - 40% 4 6 2" xfId="15961" xr:uid="{00000000-0005-0000-0000-0000981D0000}"/>
    <cellStyle name="Énfasis4 - 40% 4 6 2 2" xfId="27059" xr:uid="{00000000-0005-0000-0000-0000991D0000}"/>
    <cellStyle name="Énfasis4 - 40% 4 6 3" xfId="21533" xr:uid="{00000000-0005-0000-0000-00009A1D0000}"/>
    <cellStyle name="Énfasis4 - 40% 4 7" xfId="10690" xr:uid="{00000000-0005-0000-0000-00009B1D0000}"/>
    <cellStyle name="Énfasis4 - 40% 4 7 2" xfId="21805" xr:uid="{00000000-0005-0000-0000-00009C1D0000}"/>
    <cellStyle name="Énfasis4 - 40% 4 8" xfId="16285" xr:uid="{00000000-0005-0000-0000-00009D1D0000}"/>
    <cellStyle name="Énfasis4 - 40% 4 9" xfId="27490" xr:uid="{00000000-0005-0000-0000-00009E1D0000}"/>
    <cellStyle name="Énfasis4 - 40% 5" xfId="3411" xr:uid="{00000000-0005-0000-0000-00009F1D0000}"/>
    <cellStyle name="Énfasis4 - 40% 5 2" xfId="6626" xr:uid="{00000000-0005-0000-0000-0000A01D0000}"/>
    <cellStyle name="Énfasis4 - 40% 5 2 2" xfId="9289" xr:uid="{00000000-0005-0000-0000-0000A11D0000}"/>
    <cellStyle name="Énfasis4 - 40% 5 2 2 2" xfId="14859" xr:uid="{00000000-0005-0000-0000-0000A21D0000}"/>
    <cellStyle name="Énfasis4 - 40% 5 2 2 2 2" xfId="25957" xr:uid="{00000000-0005-0000-0000-0000A31D0000}"/>
    <cellStyle name="Énfasis4 - 40% 5 2 2 3" xfId="20431" xr:uid="{00000000-0005-0000-0000-0000A41D0000}"/>
    <cellStyle name="Énfasis4 - 40% 5 2 3" xfId="12326" xr:uid="{00000000-0005-0000-0000-0000A51D0000}"/>
    <cellStyle name="Énfasis4 - 40% 5 2 3 2" xfId="23425" xr:uid="{00000000-0005-0000-0000-0000A61D0000}"/>
    <cellStyle name="Énfasis4 - 40% 5 2 4" xfId="17900" xr:uid="{00000000-0005-0000-0000-0000A71D0000}"/>
    <cellStyle name="Énfasis4 - 40% 5 3" xfId="7097" xr:uid="{00000000-0005-0000-0000-0000A81D0000}"/>
    <cellStyle name="Énfasis4 - 40% 5 3 2" xfId="9750" xr:uid="{00000000-0005-0000-0000-0000A91D0000}"/>
    <cellStyle name="Énfasis4 - 40% 5 3 2 2" xfId="15320" xr:uid="{00000000-0005-0000-0000-0000AA1D0000}"/>
    <cellStyle name="Énfasis4 - 40% 5 3 2 2 2" xfId="26418" xr:uid="{00000000-0005-0000-0000-0000AB1D0000}"/>
    <cellStyle name="Énfasis4 - 40% 5 3 2 3" xfId="20892" xr:uid="{00000000-0005-0000-0000-0000AC1D0000}"/>
    <cellStyle name="Énfasis4 - 40% 5 3 3" xfId="12787" xr:uid="{00000000-0005-0000-0000-0000AD1D0000}"/>
    <cellStyle name="Énfasis4 - 40% 5 3 3 2" xfId="23886" xr:uid="{00000000-0005-0000-0000-0000AE1D0000}"/>
    <cellStyle name="Énfasis4 - 40% 5 3 4" xfId="18361" xr:uid="{00000000-0005-0000-0000-0000AF1D0000}"/>
    <cellStyle name="Énfasis4 - 40% 5 4" xfId="7793" xr:uid="{00000000-0005-0000-0000-0000B01D0000}"/>
    <cellStyle name="Énfasis4 - 40% 5 4 2" xfId="13397" xr:uid="{00000000-0005-0000-0000-0000B11D0000}"/>
    <cellStyle name="Énfasis4 - 40% 5 4 2 2" xfId="24496" xr:uid="{00000000-0005-0000-0000-0000B21D0000}"/>
    <cellStyle name="Énfasis4 - 40% 5 4 3" xfId="18971" xr:uid="{00000000-0005-0000-0000-0000B31D0000}"/>
    <cellStyle name="Énfasis4 - 40% 5 5" xfId="10300" xr:uid="{00000000-0005-0000-0000-0000B41D0000}"/>
    <cellStyle name="Énfasis4 - 40% 5 5 2" xfId="15846" xr:uid="{00000000-0005-0000-0000-0000B51D0000}"/>
    <cellStyle name="Énfasis4 - 40% 5 5 2 2" xfId="26944" xr:uid="{00000000-0005-0000-0000-0000B61D0000}"/>
    <cellStyle name="Énfasis4 - 40% 5 5 3" xfId="21418" xr:uid="{00000000-0005-0000-0000-0000B71D0000}"/>
    <cellStyle name="Énfasis4 - 40% 5 6" xfId="10963" xr:uid="{00000000-0005-0000-0000-0000B81D0000}"/>
    <cellStyle name="Énfasis4 - 40% 5 6 2" xfId="22074" xr:uid="{00000000-0005-0000-0000-0000B91D0000}"/>
    <cellStyle name="Énfasis4 - 40% 5 7" xfId="16549" xr:uid="{00000000-0005-0000-0000-0000BA1D0000}"/>
    <cellStyle name="Énfasis4 - 40% 5 8" xfId="27375" xr:uid="{00000000-0005-0000-0000-0000BB1D0000}"/>
    <cellStyle name="Énfasis4 - 40% 6" xfId="3412" xr:uid="{00000000-0005-0000-0000-0000BC1D0000}"/>
    <cellStyle name="Énfasis4 - 40% 6 2" xfId="6509" xr:uid="{00000000-0005-0000-0000-0000BD1D0000}"/>
    <cellStyle name="Énfasis4 - 40% 6 2 2" xfId="9172" xr:uid="{00000000-0005-0000-0000-0000BE1D0000}"/>
    <cellStyle name="Énfasis4 - 40% 6 2 2 2" xfId="14742" xr:uid="{00000000-0005-0000-0000-0000BF1D0000}"/>
    <cellStyle name="Énfasis4 - 40% 6 2 2 2 2" xfId="25840" xr:uid="{00000000-0005-0000-0000-0000C01D0000}"/>
    <cellStyle name="Énfasis4 - 40% 6 2 2 3" xfId="20314" xr:uid="{00000000-0005-0000-0000-0000C11D0000}"/>
    <cellStyle name="Énfasis4 - 40% 6 2 3" xfId="12209" xr:uid="{00000000-0005-0000-0000-0000C21D0000}"/>
    <cellStyle name="Énfasis4 - 40% 6 2 3 2" xfId="23308" xr:uid="{00000000-0005-0000-0000-0000C31D0000}"/>
    <cellStyle name="Énfasis4 - 40% 6 2 4" xfId="17783" xr:uid="{00000000-0005-0000-0000-0000C41D0000}"/>
    <cellStyle name="Énfasis4 - 40% 6 3" xfId="7684" xr:uid="{00000000-0005-0000-0000-0000C51D0000}"/>
    <cellStyle name="Énfasis4 - 40% 6 3 2" xfId="13292" xr:uid="{00000000-0005-0000-0000-0000C61D0000}"/>
    <cellStyle name="Énfasis4 - 40% 6 3 2 2" xfId="24391" xr:uid="{00000000-0005-0000-0000-0000C71D0000}"/>
    <cellStyle name="Énfasis4 - 40% 6 3 3" xfId="18866" xr:uid="{00000000-0005-0000-0000-0000C81D0000}"/>
    <cellStyle name="Énfasis4 - 40% 6 4" xfId="10181" xr:uid="{00000000-0005-0000-0000-0000C91D0000}"/>
    <cellStyle name="Énfasis4 - 40% 6 4 2" xfId="15729" xr:uid="{00000000-0005-0000-0000-0000CA1D0000}"/>
    <cellStyle name="Énfasis4 - 40% 6 4 2 2" xfId="26827" xr:uid="{00000000-0005-0000-0000-0000CB1D0000}"/>
    <cellStyle name="Énfasis4 - 40% 6 4 3" xfId="21301" xr:uid="{00000000-0005-0000-0000-0000CC1D0000}"/>
    <cellStyle name="Énfasis4 - 40% 6 5" xfId="10964" xr:uid="{00000000-0005-0000-0000-0000CD1D0000}"/>
    <cellStyle name="Énfasis4 - 40% 6 5 2" xfId="22075" xr:uid="{00000000-0005-0000-0000-0000CE1D0000}"/>
    <cellStyle name="Énfasis4 - 40% 6 6" xfId="16550" xr:uid="{00000000-0005-0000-0000-0000CF1D0000}"/>
    <cellStyle name="Énfasis4 - 40% 7" xfId="3413" xr:uid="{00000000-0005-0000-0000-0000D01D0000}"/>
    <cellStyle name="Énfasis4 - 40% 7 2" xfId="6399" xr:uid="{00000000-0005-0000-0000-0000D11D0000}"/>
    <cellStyle name="Énfasis4 - 40% 7 2 2" xfId="9062" xr:uid="{00000000-0005-0000-0000-0000D21D0000}"/>
    <cellStyle name="Énfasis4 - 40% 7 2 2 2" xfId="14632" xr:uid="{00000000-0005-0000-0000-0000D31D0000}"/>
    <cellStyle name="Énfasis4 - 40% 7 2 2 2 2" xfId="25730" xr:uid="{00000000-0005-0000-0000-0000D41D0000}"/>
    <cellStyle name="Énfasis4 - 40% 7 2 2 3" xfId="20204" xr:uid="{00000000-0005-0000-0000-0000D51D0000}"/>
    <cellStyle name="Énfasis4 - 40% 7 2 3" xfId="12099" xr:uid="{00000000-0005-0000-0000-0000D61D0000}"/>
    <cellStyle name="Énfasis4 - 40% 7 2 3 2" xfId="23198" xr:uid="{00000000-0005-0000-0000-0000D71D0000}"/>
    <cellStyle name="Énfasis4 - 40% 7 2 4" xfId="17673" xr:uid="{00000000-0005-0000-0000-0000D81D0000}"/>
    <cellStyle name="Énfasis4 - 40% 7 3" xfId="8129" xr:uid="{00000000-0005-0000-0000-0000D91D0000}"/>
    <cellStyle name="Énfasis4 - 40% 7 3 2" xfId="13700" xr:uid="{00000000-0005-0000-0000-0000DA1D0000}"/>
    <cellStyle name="Énfasis4 - 40% 7 3 2 2" xfId="24798" xr:uid="{00000000-0005-0000-0000-0000DB1D0000}"/>
    <cellStyle name="Énfasis4 - 40% 7 3 3" xfId="19272" xr:uid="{00000000-0005-0000-0000-0000DC1D0000}"/>
    <cellStyle name="Énfasis4 - 40% 7 4" xfId="10965" xr:uid="{00000000-0005-0000-0000-0000DD1D0000}"/>
    <cellStyle name="Énfasis4 - 40% 7 4 2" xfId="22076" xr:uid="{00000000-0005-0000-0000-0000DE1D0000}"/>
    <cellStyle name="Énfasis4 - 40% 7 5" xfId="16551" xr:uid="{00000000-0005-0000-0000-0000DF1D0000}"/>
    <cellStyle name="Énfasis4 - 40% 8" xfId="5592" xr:uid="{00000000-0005-0000-0000-0000E01D0000}"/>
    <cellStyle name="Énfasis4 - 40% 8 2" xfId="8615" xr:uid="{00000000-0005-0000-0000-0000E11D0000}"/>
    <cellStyle name="Énfasis4 - 40% 8 2 2" xfId="14185" xr:uid="{00000000-0005-0000-0000-0000E21D0000}"/>
    <cellStyle name="Énfasis4 - 40% 8 2 2 2" xfId="25283" xr:uid="{00000000-0005-0000-0000-0000E31D0000}"/>
    <cellStyle name="Énfasis4 - 40% 8 2 3" xfId="19757" xr:uid="{00000000-0005-0000-0000-0000E41D0000}"/>
    <cellStyle name="Énfasis4 - 40% 8 3" xfId="11646" xr:uid="{00000000-0005-0000-0000-0000E51D0000}"/>
    <cellStyle name="Énfasis4 - 40% 8 3 2" xfId="22749" xr:uid="{00000000-0005-0000-0000-0000E61D0000}"/>
    <cellStyle name="Énfasis4 - 40% 8 4" xfId="17223" xr:uid="{00000000-0005-0000-0000-0000E71D0000}"/>
    <cellStyle name="Énfasis4 - 40% 9" xfId="6066" xr:uid="{00000000-0005-0000-0000-0000E81D0000}"/>
    <cellStyle name="Énfasis4 - 40% 9 2" xfId="8733" xr:uid="{00000000-0005-0000-0000-0000E91D0000}"/>
    <cellStyle name="Énfasis4 - 40% 9 2 2" xfId="14303" xr:uid="{00000000-0005-0000-0000-0000EA1D0000}"/>
    <cellStyle name="Énfasis4 - 40% 9 2 2 2" xfId="25401" xr:uid="{00000000-0005-0000-0000-0000EB1D0000}"/>
    <cellStyle name="Énfasis4 - 40% 9 2 3" xfId="19875" xr:uid="{00000000-0005-0000-0000-0000EC1D0000}"/>
    <cellStyle name="Énfasis4 - 40% 9 3" xfId="11770" xr:uid="{00000000-0005-0000-0000-0000ED1D0000}"/>
    <cellStyle name="Énfasis4 - 40% 9 3 2" xfId="22869" xr:uid="{00000000-0005-0000-0000-0000EE1D0000}"/>
    <cellStyle name="Énfasis4 - 40% 9 4" xfId="17344" xr:uid="{00000000-0005-0000-0000-0000EF1D0000}"/>
    <cellStyle name="Énfasis4 - 60%" xfId="281" xr:uid="{00000000-0005-0000-0000-0000F01D0000}"/>
    <cellStyle name="Énfasis4 10" xfId="3414" xr:uid="{00000000-0005-0000-0000-0000F11D0000}"/>
    <cellStyle name="Énfasis4 10 2" xfId="5968" xr:uid="{00000000-0005-0000-0000-0000F21D0000}"/>
    <cellStyle name="Énfasis4 11" xfId="3415" xr:uid="{00000000-0005-0000-0000-0000F31D0000}"/>
    <cellStyle name="Énfasis4 11 2" xfId="6031" xr:uid="{00000000-0005-0000-0000-0000F41D0000}"/>
    <cellStyle name="Énfasis4 12" xfId="3416" xr:uid="{00000000-0005-0000-0000-0000F51D0000}"/>
    <cellStyle name="Énfasis4 13" xfId="3417" xr:uid="{00000000-0005-0000-0000-0000F61D0000}"/>
    <cellStyle name="Énfasis4 14" xfId="3418" xr:uid="{00000000-0005-0000-0000-0000F71D0000}"/>
    <cellStyle name="Énfasis4 15" xfId="3419" xr:uid="{00000000-0005-0000-0000-0000F81D0000}"/>
    <cellStyle name="Énfasis4 16" xfId="3420" xr:uid="{00000000-0005-0000-0000-0000F91D0000}"/>
    <cellStyle name="Énfasis4 17" xfId="3421" xr:uid="{00000000-0005-0000-0000-0000FA1D0000}"/>
    <cellStyle name="Énfasis4 18" xfId="3422" xr:uid="{00000000-0005-0000-0000-0000FB1D0000}"/>
    <cellStyle name="Énfasis4 19" xfId="3423" xr:uid="{00000000-0005-0000-0000-0000FC1D0000}"/>
    <cellStyle name="Énfasis4 2" xfId="3424" xr:uid="{00000000-0005-0000-0000-0000FD1D0000}"/>
    <cellStyle name="Énfasis4 2 2" xfId="282" xr:uid="{00000000-0005-0000-0000-0000FE1D0000}"/>
    <cellStyle name="Énfasis4 2 3" xfId="283" xr:uid="{00000000-0005-0000-0000-0000FF1D0000}"/>
    <cellStyle name="Énfasis4 2 4" xfId="284" xr:uid="{00000000-0005-0000-0000-0000001E0000}"/>
    <cellStyle name="Énfasis4 2 5" xfId="285" xr:uid="{00000000-0005-0000-0000-0000011E0000}"/>
    <cellStyle name="Énfasis4 2 6" xfId="286" xr:uid="{00000000-0005-0000-0000-0000021E0000}"/>
    <cellStyle name="Énfasis4 2 7" xfId="3425" xr:uid="{00000000-0005-0000-0000-0000031E0000}"/>
    <cellStyle name="Énfasis4 20" xfId="3426" xr:uid="{00000000-0005-0000-0000-0000041E0000}"/>
    <cellStyle name="Énfasis4 21" xfId="3427" xr:uid="{00000000-0005-0000-0000-0000051E0000}"/>
    <cellStyle name="Énfasis4 22" xfId="3428" xr:uid="{00000000-0005-0000-0000-0000061E0000}"/>
    <cellStyle name="Énfasis4 23" xfId="3429" xr:uid="{00000000-0005-0000-0000-0000071E0000}"/>
    <cellStyle name="Énfasis4 24" xfId="3430" xr:uid="{00000000-0005-0000-0000-0000081E0000}"/>
    <cellStyle name="Énfasis4 25" xfId="3431" xr:uid="{00000000-0005-0000-0000-0000091E0000}"/>
    <cellStyle name="Énfasis4 26" xfId="8078" xr:uid="{00000000-0005-0000-0000-00000A1E0000}"/>
    <cellStyle name="Énfasis4 27" xfId="8075" xr:uid="{00000000-0005-0000-0000-00000B1E0000}"/>
    <cellStyle name="Énfasis4 28" xfId="8072" xr:uid="{00000000-0005-0000-0000-00000C1E0000}"/>
    <cellStyle name="Énfasis4 29" xfId="7482" xr:uid="{00000000-0005-0000-0000-00000D1E0000}"/>
    <cellStyle name="Énfasis4 3" xfId="287" xr:uid="{00000000-0005-0000-0000-00000E1E0000}"/>
    <cellStyle name="Énfasis4 3 2" xfId="3432" xr:uid="{00000000-0005-0000-0000-00000F1E0000}"/>
    <cellStyle name="Énfasis4 3 3" xfId="3433" xr:uid="{00000000-0005-0000-0000-0000101E0000}"/>
    <cellStyle name="Énfasis4 3 4" xfId="3434" xr:uid="{00000000-0005-0000-0000-0000111E0000}"/>
    <cellStyle name="Énfasis4 3 5" xfId="3435" xr:uid="{00000000-0005-0000-0000-0000121E0000}"/>
    <cellStyle name="Énfasis4 3_A.68" xfId="3436" xr:uid="{00000000-0005-0000-0000-0000131E0000}"/>
    <cellStyle name="Énfasis4 30" xfId="7591" xr:uid="{00000000-0005-0000-0000-0000141E0000}"/>
    <cellStyle name="Énfasis4 4" xfId="288" xr:uid="{00000000-0005-0000-0000-0000151E0000}"/>
    <cellStyle name="Énfasis4 4 10" xfId="3437" xr:uid="{00000000-0005-0000-0000-0000161E0000}"/>
    <cellStyle name="Énfasis4 4 11" xfId="3438" xr:uid="{00000000-0005-0000-0000-0000171E0000}"/>
    <cellStyle name="Énfasis4 4 12" xfId="3439" xr:uid="{00000000-0005-0000-0000-0000181E0000}"/>
    <cellStyle name="Énfasis4 4 13" xfId="3440" xr:uid="{00000000-0005-0000-0000-0000191E0000}"/>
    <cellStyle name="Énfasis4 4 2" xfId="3441" xr:uid="{00000000-0005-0000-0000-00001A1E0000}"/>
    <cellStyle name="Énfasis4 4 3" xfId="3442" xr:uid="{00000000-0005-0000-0000-00001B1E0000}"/>
    <cellStyle name="Énfasis4 4 4" xfId="3443" xr:uid="{00000000-0005-0000-0000-00001C1E0000}"/>
    <cellStyle name="Énfasis4 4 5" xfId="3444" xr:uid="{00000000-0005-0000-0000-00001D1E0000}"/>
    <cellStyle name="Énfasis4 4 6" xfId="3445" xr:uid="{00000000-0005-0000-0000-00001E1E0000}"/>
    <cellStyle name="Énfasis4 4 7" xfId="3446" xr:uid="{00000000-0005-0000-0000-00001F1E0000}"/>
    <cellStyle name="Énfasis4 4 8" xfId="3447" xr:uid="{00000000-0005-0000-0000-0000201E0000}"/>
    <cellStyle name="Énfasis4 4 9" xfId="3448" xr:uid="{00000000-0005-0000-0000-0000211E0000}"/>
    <cellStyle name="Énfasis4 5" xfId="3449" xr:uid="{00000000-0005-0000-0000-0000221E0000}"/>
    <cellStyle name="Énfasis4 5 10" xfId="3450" xr:uid="{00000000-0005-0000-0000-0000231E0000}"/>
    <cellStyle name="Énfasis4 5 2" xfId="3451" xr:uid="{00000000-0005-0000-0000-0000241E0000}"/>
    <cellStyle name="Énfasis4 5 2 2" xfId="5987" xr:uid="{00000000-0005-0000-0000-0000251E0000}"/>
    <cellStyle name="Énfasis4 5 3" xfId="3452" xr:uid="{00000000-0005-0000-0000-0000261E0000}"/>
    <cellStyle name="Énfasis4 5 4" xfId="3453" xr:uid="{00000000-0005-0000-0000-0000271E0000}"/>
    <cellStyle name="Énfasis4 5 5" xfId="3454" xr:uid="{00000000-0005-0000-0000-0000281E0000}"/>
    <cellStyle name="Énfasis4 5 6" xfId="3455" xr:uid="{00000000-0005-0000-0000-0000291E0000}"/>
    <cellStyle name="Énfasis4 5 7" xfId="3456" xr:uid="{00000000-0005-0000-0000-00002A1E0000}"/>
    <cellStyle name="Énfasis4 5 8" xfId="3457" xr:uid="{00000000-0005-0000-0000-00002B1E0000}"/>
    <cellStyle name="Énfasis4 5 9" xfId="3458" xr:uid="{00000000-0005-0000-0000-00002C1E0000}"/>
    <cellStyle name="Énfasis4 6" xfId="3459" xr:uid="{00000000-0005-0000-0000-00002D1E0000}"/>
    <cellStyle name="Énfasis4 6 2" xfId="3460" xr:uid="{00000000-0005-0000-0000-00002E1E0000}"/>
    <cellStyle name="Énfasis4 6 3" xfId="3461" xr:uid="{00000000-0005-0000-0000-00002F1E0000}"/>
    <cellStyle name="Énfasis4 6 4" xfId="3462" xr:uid="{00000000-0005-0000-0000-0000301E0000}"/>
    <cellStyle name="Énfasis4 6 5" xfId="3463" xr:uid="{00000000-0005-0000-0000-0000311E0000}"/>
    <cellStyle name="Énfasis4 6 6" xfId="3464" xr:uid="{00000000-0005-0000-0000-0000321E0000}"/>
    <cellStyle name="Énfasis4 6 7" xfId="3465" xr:uid="{00000000-0005-0000-0000-0000331E0000}"/>
    <cellStyle name="Énfasis4 6 8" xfId="3466" xr:uid="{00000000-0005-0000-0000-0000341E0000}"/>
    <cellStyle name="Énfasis4 6 9" xfId="3467" xr:uid="{00000000-0005-0000-0000-0000351E0000}"/>
    <cellStyle name="Énfasis4 7" xfId="3468" xr:uid="{00000000-0005-0000-0000-0000361E0000}"/>
    <cellStyle name="Énfasis4 7 2" xfId="3469" xr:uid="{00000000-0005-0000-0000-0000371E0000}"/>
    <cellStyle name="Énfasis4 7 3" xfId="3470" xr:uid="{00000000-0005-0000-0000-0000381E0000}"/>
    <cellStyle name="Énfasis4 7 4" xfId="3471" xr:uid="{00000000-0005-0000-0000-0000391E0000}"/>
    <cellStyle name="Énfasis4 7 5" xfId="3472" xr:uid="{00000000-0005-0000-0000-00003A1E0000}"/>
    <cellStyle name="Énfasis4 7 6" xfId="3473" xr:uid="{00000000-0005-0000-0000-00003B1E0000}"/>
    <cellStyle name="Énfasis4 7 7" xfId="3474" xr:uid="{00000000-0005-0000-0000-00003C1E0000}"/>
    <cellStyle name="Énfasis4 7 8" xfId="3475" xr:uid="{00000000-0005-0000-0000-00003D1E0000}"/>
    <cellStyle name="Énfasis4 7 9" xfId="3476" xr:uid="{00000000-0005-0000-0000-00003E1E0000}"/>
    <cellStyle name="Énfasis4 8" xfId="3477" xr:uid="{00000000-0005-0000-0000-00003F1E0000}"/>
    <cellStyle name="Énfasis4 8 2" xfId="6011" xr:uid="{00000000-0005-0000-0000-0000401E0000}"/>
    <cellStyle name="Énfasis4 9" xfId="3478" xr:uid="{00000000-0005-0000-0000-0000411E0000}"/>
    <cellStyle name="Énfasis4 9 2" xfId="5962" xr:uid="{00000000-0005-0000-0000-0000421E0000}"/>
    <cellStyle name="Énfasis4_A.68" xfId="3479" xr:uid="{00000000-0005-0000-0000-0000431E0000}"/>
    <cellStyle name="Énfasis5" xfId="289" xr:uid="{00000000-0005-0000-0000-0000441E0000}"/>
    <cellStyle name="Énfasis5 - 20%" xfId="290" xr:uid="{00000000-0005-0000-0000-0000451E0000}"/>
    <cellStyle name="Énfasis5 - 20% 10" xfId="6976" xr:uid="{00000000-0005-0000-0000-0000461E0000}"/>
    <cellStyle name="Énfasis5 - 20% 10 2" xfId="9631" xr:uid="{00000000-0005-0000-0000-0000471E0000}"/>
    <cellStyle name="Énfasis5 - 20% 10 2 2" xfId="15201" xr:uid="{00000000-0005-0000-0000-0000481E0000}"/>
    <cellStyle name="Énfasis5 - 20% 10 2 2 2" xfId="26299" xr:uid="{00000000-0005-0000-0000-0000491E0000}"/>
    <cellStyle name="Énfasis5 - 20% 10 2 3" xfId="20773" xr:uid="{00000000-0005-0000-0000-00004A1E0000}"/>
    <cellStyle name="Énfasis5 - 20% 10 3" xfId="12668" xr:uid="{00000000-0005-0000-0000-00004B1E0000}"/>
    <cellStyle name="Énfasis5 - 20% 10 3 2" xfId="23767" xr:uid="{00000000-0005-0000-0000-00004C1E0000}"/>
    <cellStyle name="Énfasis5 - 20% 10 4" xfId="18242" xr:uid="{00000000-0005-0000-0000-00004D1E0000}"/>
    <cellStyle name="Énfasis5 - 20% 11" xfId="7470" xr:uid="{00000000-0005-0000-0000-00004E1E0000}"/>
    <cellStyle name="Énfasis5 - 20% 11 2" xfId="13140" xr:uid="{00000000-0005-0000-0000-00004F1E0000}"/>
    <cellStyle name="Énfasis5 - 20% 11 2 2" xfId="24239" xr:uid="{00000000-0005-0000-0000-0000501E0000}"/>
    <cellStyle name="Énfasis5 - 20% 11 3" xfId="18714" xr:uid="{00000000-0005-0000-0000-0000511E0000}"/>
    <cellStyle name="Énfasis5 - 20% 12" xfId="10050" xr:uid="{00000000-0005-0000-0000-0000521E0000}"/>
    <cellStyle name="Énfasis5 - 20% 12 2" xfId="15608" xr:uid="{00000000-0005-0000-0000-0000531E0000}"/>
    <cellStyle name="Énfasis5 - 20% 12 2 2" xfId="26706" xr:uid="{00000000-0005-0000-0000-0000541E0000}"/>
    <cellStyle name="Énfasis5 - 20% 12 3" xfId="21180" xr:uid="{00000000-0005-0000-0000-0000551E0000}"/>
    <cellStyle name="Énfasis5 - 20% 13" xfId="10595" xr:uid="{00000000-0005-0000-0000-0000561E0000}"/>
    <cellStyle name="Énfasis5 - 20% 13 2" xfId="21713" xr:uid="{00000000-0005-0000-0000-0000571E0000}"/>
    <cellStyle name="Énfasis5 - 20% 14" xfId="16194" xr:uid="{00000000-0005-0000-0000-0000581E0000}"/>
    <cellStyle name="Énfasis5 - 20% 15" xfId="27258" xr:uid="{00000000-0005-0000-0000-0000591E0000}"/>
    <cellStyle name="Énfasis5 - 20% 2" xfId="771" xr:uid="{00000000-0005-0000-0000-00005A1E0000}"/>
    <cellStyle name="Énfasis5 - 20% 2 10" xfId="10113" xr:uid="{00000000-0005-0000-0000-00005B1E0000}"/>
    <cellStyle name="Énfasis5 - 20% 2 10 2" xfId="15664" xr:uid="{00000000-0005-0000-0000-00005C1E0000}"/>
    <cellStyle name="Énfasis5 - 20% 2 10 2 2" xfId="26762" xr:uid="{00000000-0005-0000-0000-00005D1E0000}"/>
    <cellStyle name="Énfasis5 - 20% 2 10 3" xfId="21236" xr:uid="{00000000-0005-0000-0000-00005E1E0000}"/>
    <cellStyle name="Énfasis5 - 20% 2 11" xfId="10642" xr:uid="{00000000-0005-0000-0000-00005F1E0000}"/>
    <cellStyle name="Énfasis5 - 20% 2 11 2" xfId="21758" xr:uid="{00000000-0005-0000-0000-0000601E0000}"/>
    <cellStyle name="Énfasis5 - 20% 2 12" xfId="16238" xr:uid="{00000000-0005-0000-0000-0000611E0000}"/>
    <cellStyle name="Énfasis5 - 20% 2 13" xfId="27303" xr:uid="{00000000-0005-0000-0000-0000621E0000}"/>
    <cellStyle name="Énfasis5 - 20% 2 2" xfId="955" xr:uid="{00000000-0005-0000-0000-0000631E0000}"/>
    <cellStyle name="Énfasis5 - 20% 2 2 2" xfId="5211" xr:uid="{00000000-0005-0000-0000-0000641E0000}"/>
    <cellStyle name="Énfasis5 - 20% 2 2 2 2" xfId="6801" xr:uid="{00000000-0005-0000-0000-0000651E0000}"/>
    <cellStyle name="Énfasis5 - 20% 2 2 2 2 2" xfId="9464" xr:uid="{00000000-0005-0000-0000-0000661E0000}"/>
    <cellStyle name="Énfasis5 - 20% 2 2 2 2 2 2" xfId="15034" xr:uid="{00000000-0005-0000-0000-0000671E0000}"/>
    <cellStyle name="Énfasis5 - 20% 2 2 2 2 2 2 2" xfId="26132" xr:uid="{00000000-0005-0000-0000-0000681E0000}"/>
    <cellStyle name="Énfasis5 - 20% 2 2 2 2 2 3" xfId="20606" xr:uid="{00000000-0005-0000-0000-0000691E0000}"/>
    <cellStyle name="Énfasis5 - 20% 2 2 2 2 3" xfId="12501" xr:uid="{00000000-0005-0000-0000-00006A1E0000}"/>
    <cellStyle name="Énfasis5 - 20% 2 2 2 2 3 2" xfId="23600" xr:uid="{00000000-0005-0000-0000-00006B1E0000}"/>
    <cellStyle name="Énfasis5 - 20% 2 2 2 2 4" xfId="18075" xr:uid="{00000000-0005-0000-0000-00006C1E0000}"/>
    <cellStyle name="Énfasis5 - 20% 2 2 2 3" xfId="8444" xr:uid="{00000000-0005-0000-0000-00006D1E0000}"/>
    <cellStyle name="Énfasis5 - 20% 2 2 2 3 2" xfId="14014" xr:uid="{00000000-0005-0000-0000-00006E1E0000}"/>
    <cellStyle name="Énfasis5 - 20% 2 2 2 3 2 2" xfId="25112" xr:uid="{00000000-0005-0000-0000-00006F1E0000}"/>
    <cellStyle name="Énfasis5 - 20% 2 2 2 3 3" xfId="19586" xr:uid="{00000000-0005-0000-0000-0000701E0000}"/>
    <cellStyle name="Énfasis5 - 20% 2 2 2 4" xfId="11475" xr:uid="{00000000-0005-0000-0000-0000711E0000}"/>
    <cellStyle name="Énfasis5 - 20% 2 2 2 4 2" xfId="22578" xr:uid="{00000000-0005-0000-0000-0000721E0000}"/>
    <cellStyle name="Énfasis5 - 20% 2 2 2 5" xfId="17052" xr:uid="{00000000-0005-0000-0000-0000731E0000}"/>
    <cellStyle name="Énfasis5 - 20% 2 2 3" xfId="6233" xr:uid="{00000000-0005-0000-0000-0000741E0000}"/>
    <cellStyle name="Énfasis5 - 20% 2 2 3 2" xfId="8898" xr:uid="{00000000-0005-0000-0000-0000751E0000}"/>
    <cellStyle name="Énfasis5 - 20% 2 2 3 2 2" xfId="14468" xr:uid="{00000000-0005-0000-0000-0000761E0000}"/>
    <cellStyle name="Énfasis5 - 20% 2 2 3 2 2 2" xfId="25566" xr:uid="{00000000-0005-0000-0000-0000771E0000}"/>
    <cellStyle name="Énfasis5 - 20% 2 2 3 2 3" xfId="20040" xr:uid="{00000000-0005-0000-0000-0000781E0000}"/>
    <cellStyle name="Énfasis5 - 20% 2 2 3 3" xfId="11935" xr:uid="{00000000-0005-0000-0000-0000791E0000}"/>
    <cellStyle name="Énfasis5 - 20% 2 2 3 3 2" xfId="23034" xr:uid="{00000000-0005-0000-0000-00007A1E0000}"/>
    <cellStyle name="Énfasis5 - 20% 2 2 3 4" xfId="17509" xr:uid="{00000000-0005-0000-0000-00007B1E0000}"/>
    <cellStyle name="Énfasis5 - 20% 2 2 4" xfId="7272" xr:uid="{00000000-0005-0000-0000-00007C1E0000}"/>
    <cellStyle name="Énfasis5 - 20% 2 2 4 2" xfId="9925" xr:uid="{00000000-0005-0000-0000-00007D1E0000}"/>
    <cellStyle name="Énfasis5 - 20% 2 2 4 2 2" xfId="15495" xr:uid="{00000000-0005-0000-0000-00007E1E0000}"/>
    <cellStyle name="Énfasis5 - 20% 2 2 4 2 2 2" xfId="26593" xr:uid="{00000000-0005-0000-0000-00007F1E0000}"/>
    <cellStyle name="Énfasis5 - 20% 2 2 4 2 3" xfId="21067" xr:uid="{00000000-0005-0000-0000-0000801E0000}"/>
    <cellStyle name="Énfasis5 - 20% 2 2 4 3" xfId="12962" xr:uid="{00000000-0005-0000-0000-0000811E0000}"/>
    <cellStyle name="Énfasis5 - 20% 2 2 4 3 2" xfId="24061" xr:uid="{00000000-0005-0000-0000-0000821E0000}"/>
    <cellStyle name="Énfasis5 - 20% 2 2 4 4" xfId="18536" xr:uid="{00000000-0005-0000-0000-0000831E0000}"/>
    <cellStyle name="Énfasis5 - 20% 2 2 5" xfId="7960" xr:uid="{00000000-0005-0000-0000-0000841E0000}"/>
    <cellStyle name="Énfasis5 - 20% 2 2 5 2" xfId="13563" xr:uid="{00000000-0005-0000-0000-0000851E0000}"/>
    <cellStyle name="Énfasis5 - 20% 2 2 5 2 2" xfId="24662" xr:uid="{00000000-0005-0000-0000-0000861E0000}"/>
    <cellStyle name="Énfasis5 - 20% 2 2 5 3" xfId="19137" xr:uid="{00000000-0005-0000-0000-0000871E0000}"/>
    <cellStyle name="Énfasis5 - 20% 2 2 6" xfId="10475" xr:uid="{00000000-0005-0000-0000-0000881E0000}"/>
    <cellStyle name="Énfasis5 - 20% 2 2 6 2" xfId="16021" xr:uid="{00000000-0005-0000-0000-0000891E0000}"/>
    <cellStyle name="Énfasis5 - 20% 2 2 6 2 2" xfId="27119" xr:uid="{00000000-0005-0000-0000-00008A1E0000}"/>
    <cellStyle name="Énfasis5 - 20% 2 2 6 3" xfId="21593" xr:uid="{00000000-0005-0000-0000-00008B1E0000}"/>
    <cellStyle name="Énfasis5 - 20% 2 2 7" xfId="10751" xr:uid="{00000000-0005-0000-0000-00008C1E0000}"/>
    <cellStyle name="Énfasis5 - 20% 2 2 7 2" xfId="21866" xr:uid="{00000000-0005-0000-0000-00008D1E0000}"/>
    <cellStyle name="Énfasis5 - 20% 2 2 8" xfId="16346" xr:uid="{00000000-0005-0000-0000-00008E1E0000}"/>
    <cellStyle name="Énfasis5 - 20% 2 2 9" xfId="27550" xr:uid="{00000000-0005-0000-0000-00008F1E0000}"/>
    <cellStyle name="Énfasis5 - 20% 2 3" xfId="3480" xr:uid="{00000000-0005-0000-0000-0000901E0000}"/>
    <cellStyle name="Énfasis5 - 20% 2 3 2" xfId="6629" xr:uid="{00000000-0005-0000-0000-0000911E0000}"/>
    <cellStyle name="Énfasis5 - 20% 2 3 2 2" xfId="9292" xr:uid="{00000000-0005-0000-0000-0000921E0000}"/>
    <cellStyle name="Énfasis5 - 20% 2 3 2 2 2" xfId="14862" xr:uid="{00000000-0005-0000-0000-0000931E0000}"/>
    <cellStyle name="Énfasis5 - 20% 2 3 2 2 2 2" xfId="25960" xr:uid="{00000000-0005-0000-0000-0000941E0000}"/>
    <cellStyle name="Énfasis5 - 20% 2 3 2 2 3" xfId="20434" xr:uid="{00000000-0005-0000-0000-0000951E0000}"/>
    <cellStyle name="Énfasis5 - 20% 2 3 2 3" xfId="12329" xr:uid="{00000000-0005-0000-0000-0000961E0000}"/>
    <cellStyle name="Énfasis5 - 20% 2 3 2 3 2" xfId="23428" xr:uid="{00000000-0005-0000-0000-0000971E0000}"/>
    <cellStyle name="Énfasis5 - 20% 2 3 2 4" xfId="17903" xr:uid="{00000000-0005-0000-0000-0000981E0000}"/>
    <cellStyle name="Énfasis5 - 20% 2 3 3" xfId="7100" xr:uid="{00000000-0005-0000-0000-0000991E0000}"/>
    <cellStyle name="Énfasis5 - 20% 2 3 3 2" xfId="9753" xr:uid="{00000000-0005-0000-0000-00009A1E0000}"/>
    <cellStyle name="Énfasis5 - 20% 2 3 3 2 2" xfId="15323" xr:uid="{00000000-0005-0000-0000-00009B1E0000}"/>
    <cellStyle name="Énfasis5 - 20% 2 3 3 2 2 2" xfId="26421" xr:uid="{00000000-0005-0000-0000-00009C1E0000}"/>
    <cellStyle name="Énfasis5 - 20% 2 3 3 2 3" xfId="20895" xr:uid="{00000000-0005-0000-0000-00009D1E0000}"/>
    <cellStyle name="Énfasis5 - 20% 2 3 3 3" xfId="12790" xr:uid="{00000000-0005-0000-0000-00009E1E0000}"/>
    <cellStyle name="Énfasis5 - 20% 2 3 3 3 2" xfId="23889" xr:uid="{00000000-0005-0000-0000-00009F1E0000}"/>
    <cellStyle name="Énfasis5 - 20% 2 3 3 4" xfId="18364" xr:uid="{00000000-0005-0000-0000-0000A01E0000}"/>
    <cellStyle name="Énfasis5 - 20% 2 3 4" xfId="7796" xr:uid="{00000000-0005-0000-0000-0000A11E0000}"/>
    <cellStyle name="Énfasis5 - 20% 2 3 4 2" xfId="13400" xr:uid="{00000000-0005-0000-0000-0000A21E0000}"/>
    <cellStyle name="Énfasis5 - 20% 2 3 4 2 2" xfId="24499" xr:uid="{00000000-0005-0000-0000-0000A31E0000}"/>
    <cellStyle name="Énfasis5 - 20% 2 3 4 3" xfId="18974" xr:uid="{00000000-0005-0000-0000-0000A41E0000}"/>
    <cellStyle name="Énfasis5 - 20% 2 3 5" xfId="10303" xr:uid="{00000000-0005-0000-0000-0000A51E0000}"/>
    <cellStyle name="Énfasis5 - 20% 2 3 5 2" xfId="15849" xr:uid="{00000000-0005-0000-0000-0000A61E0000}"/>
    <cellStyle name="Énfasis5 - 20% 2 3 5 2 2" xfId="26947" xr:uid="{00000000-0005-0000-0000-0000A71E0000}"/>
    <cellStyle name="Énfasis5 - 20% 2 3 5 3" xfId="21421" xr:uid="{00000000-0005-0000-0000-0000A81E0000}"/>
    <cellStyle name="Énfasis5 - 20% 2 3 6" xfId="10966" xr:uid="{00000000-0005-0000-0000-0000A91E0000}"/>
    <cellStyle name="Énfasis5 - 20% 2 3 6 2" xfId="22077" xr:uid="{00000000-0005-0000-0000-0000AA1E0000}"/>
    <cellStyle name="Énfasis5 - 20% 2 3 7" xfId="16552" xr:uid="{00000000-0005-0000-0000-0000AB1E0000}"/>
    <cellStyle name="Énfasis5 - 20% 2 3 8" xfId="27378" xr:uid="{00000000-0005-0000-0000-0000AC1E0000}"/>
    <cellStyle name="Énfasis5 - 20% 2 4" xfId="3481" xr:uid="{00000000-0005-0000-0000-0000AD1E0000}"/>
    <cellStyle name="Énfasis5 - 20% 2 4 2" xfId="6554" xr:uid="{00000000-0005-0000-0000-0000AE1E0000}"/>
    <cellStyle name="Énfasis5 - 20% 2 4 2 2" xfId="9217" xr:uid="{00000000-0005-0000-0000-0000AF1E0000}"/>
    <cellStyle name="Énfasis5 - 20% 2 4 2 2 2" xfId="14787" xr:uid="{00000000-0005-0000-0000-0000B01E0000}"/>
    <cellStyle name="Énfasis5 - 20% 2 4 2 2 2 2" xfId="25885" xr:uid="{00000000-0005-0000-0000-0000B11E0000}"/>
    <cellStyle name="Énfasis5 - 20% 2 4 2 2 3" xfId="20359" xr:uid="{00000000-0005-0000-0000-0000B21E0000}"/>
    <cellStyle name="Énfasis5 - 20% 2 4 2 3" xfId="12254" xr:uid="{00000000-0005-0000-0000-0000B31E0000}"/>
    <cellStyle name="Énfasis5 - 20% 2 4 2 3 2" xfId="23353" xr:uid="{00000000-0005-0000-0000-0000B41E0000}"/>
    <cellStyle name="Énfasis5 - 20% 2 4 2 4" xfId="17828" xr:uid="{00000000-0005-0000-0000-0000B51E0000}"/>
    <cellStyle name="Énfasis5 - 20% 2 4 3" xfId="7729" xr:uid="{00000000-0005-0000-0000-0000B61E0000}"/>
    <cellStyle name="Énfasis5 - 20% 2 4 3 2" xfId="13334" xr:uid="{00000000-0005-0000-0000-0000B71E0000}"/>
    <cellStyle name="Énfasis5 - 20% 2 4 3 2 2" xfId="24433" xr:uid="{00000000-0005-0000-0000-0000B81E0000}"/>
    <cellStyle name="Énfasis5 - 20% 2 4 3 3" xfId="18908" xr:uid="{00000000-0005-0000-0000-0000B91E0000}"/>
    <cellStyle name="Énfasis5 - 20% 2 4 4" xfId="10228" xr:uid="{00000000-0005-0000-0000-0000BA1E0000}"/>
    <cellStyle name="Énfasis5 - 20% 2 4 4 2" xfId="15774" xr:uid="{00000000-0005-0000-0000-0000BB1E0000}"/>
    <cellStyle name="Énfasis5 - 20% 2 4 4 2 2" xfId="26872" xr:uid="{00000000-0005-0000-0000-0000BC1E0000}"/>
    <cellStyle name="Énfasis5 - 20% 2 4 4 3" xfId="21346" xr:uid="{00000000-0005-0000-0000-0000BD1E0000}"/>
    <cellStyle name="Énfasis5 - 20% 2 4 5" xfId="10967" xr:uid="{00000000-0005-0000-0000-0000BE1E0000}"/>
    <cellStyle name="Énfasis5 - 20% 2 4 5 2" xfId="22078" xr:uid="{00000000-0005-0000-0000-0000BF1E0000}"/>
    <cellStyle name="Énfasis5 - 20% 2 4 6" xfId="16553" xr:uid="{00000000-0005-0000-0000-0000C01E0000}"/>
    <cellStyle name="Énfasis5 - 20% 2 5" xfId="3482" xr:uid="{00000000-0005-0000-0000-0000C11E0000}"/>
    <cellStyle name="Énfasis5 - 20% 2 5 2" xfId="6456" xr:uid="{00000000-0005-0000-0000-0000C21E0000}"/>
    <cellStyle name="Énfasis5 - 20% 2 5 2 2" xfId="9119" xr:uid="{00000000-0005-0000-0000-0000C31E0000}"/>
    <cellStyle name="Énfasis5 - 20% 2 5 2 2 2" xfId="14689" xr:uid="{00000000-0005-0000-0000-0000C41E0000}"/>
    <cellStyle name="Énfasis5 - 20% 2 5 2 2 2 2" xfId="25787" xr:uid="{00000000-0005-0000-0000-0000C51E0000}"/>
    <cellStyle name="Énfasis5 - 20% 2 5 2 2 3" xfId="20261" xr:uid="{00000000-0005-0000-0000-0000C61E0000}"/>
    <cellStyle name="Énfasis5 - 20% 2 5 2 3" xfId="12156" xr:uid="{00000000-0005-0000-0000-0000C71E0000}"/>
    <cellStyle name="Énfasis5 - 20% 2 5 2 3 2" xfId="23255" xr:uid="{00000000-0005-0000-0000-0000C81E0000}"/>
    <cellStyle name="Énfasis5 - 20% 2 5 2 4" xfId="17730" xr:uid="{00000000-0005-0000-0000-0000C91E0000}"/>
    <cellStyle name="Énfasis5 - 20% 2 5 3" xfId="8130" xr:uid="{00000000-0005-0000-0000-0000CA1E0000}"/>
    <cellStyle name="Énfasis5 - 20% 2 5 3 2" xfId="13701" xr:uid="{00000000-0005-0000-0000-0000CB1E0000}"/>
    <cellStyle name="Énfasis5 - 20% 2 5 3 2 2" xfId="24799" xr:uid="{00000000-0005-0000-0000-0000CC1E0000}"/>
    <cellStyle name="Énfasis5 - 20% 2 5 3 3" xfId="19273" xr:uid="{00000000-0005-0000-0000-0000CD1E0000}"/>
    <cellStyle name="Énfasis5 - 20% 2 5 4" xfId="10968" xr:uid="{00000000-0005-0000-0000-0000CE1E0000}"/>
    <cellStyle name="Énfasis5 - 20% 2 5 4 2" xfId="22079" xr:uid="{00000000-0005-0000-0000-0000CF1E0000}"/>
    <cellStyle name="Énfasis5 - 20% 2 5 5" xfId="16554" xr:uid="{00000000-0005-0000-0000-0000D01E0000}"/>
    <cellStyle name="Énfasis5 - 20% 2 6" xfId="5599" xr:uid="{00000000-0005-0000-0000-0000D11E0000}"/>
    <cellStyle name="Énfasis5 - 20% 2 6 2" xfId="8619" xr:uid="{00000000-0005-0000-0000-0000D21E0000}"/>
    <cellStyle name="Énfasis5 - 20% 2 6 2 2" xfId="14189" xr:uid="{00000000-0005-0000-0000-0000D31E0000}"/>
    <cellStyle name="Énfasis5 - 20% 2 6 2 2 2" xfId="25287" xr:uid="{00000000-0005-0000-0000-0000D41E0000}"/>
    <cellStyle name="Énfasis5 - 20% 2 6 2 3" xfId="19761" xr:uid="{00000000-0005-0000-0000-0000D51E0000}"/>
    <cellStyle name="Énfasis5 - 20% 2 6 3" xfId="11650" xr:uid="{00000000-0005-0000-0000-0000D61E0000}"/>
    <cellStyle name="Énfasis5 - 20% 2 6 3 2" xfId="22753" xr:uid="{00000000-0005-0000-0000-0000D71E0000}"/>
    <cellStyle name="Énfasis5 - 20% 2 6 4" xfId="17227" xr:uid="{00000000-0005-0000-0000-0000D81E0000}"/>
    <cellStyle name="Énfasis5 - 20% 2 7" xfId="6113" xr:uid="{00000000-0005-0000-0000-0000D91E0000}"/>
    <cellStyle name="Énfasis5 - 20% 2 7 2" xfId="8778" xr:uid="{00000000-0005-0000-0000-0000DA1E0000}"/>
    <cellStyle name="Énfasis5 - 20% 2 7 2 2" xfId="14348" xr:uid="{00000000-0005-0000-0000-0000DB1E0000}"/>
    <cellStyle name="Énfasis5 - 20% 2 7 2 2 2" xfId="25446" xr:uid="{00000000-0005-0000-0000-0000DC1E0000}"/>
    <cellStyle name="Énfasis5 - 20% 2 7 2 3" xfId="19920" xr:uid="{00000000-0005-0000-0000-0000DD1E0000}"/>
    <cellStyle name="Énfasis5 - 20% 2 7 3" xfId="11815" xr:uid="{00000000-0005-0000-0000-0000DE1E0000}"/>
    <cellStyle name="Énfasis5 - 20% 2 7 3 2" xfId="22914" xr:uid="{00000000-0005-0000-0000-0000DF1E0000}"/>
    <cellStyle name="Énfasis5 - 20% 2 7 4" xfId="17389" xr:uid="{00000000-0005-0000-0000-0000E01E0000}"/>
    <cellStyle name="Énfasis5 - 20% 2 8" xfId="7024" xr:uid="{00000000-0005-0000-0000-0000E11E0000}"/>
    <cellStyle name="Énfasis5 - 20% 2 8 2" xfId="9678" xr:uid="{00000000-0005-0000-0000-0000E21E0000}"/>
    <cellStyle name="Énfasis5 - 20% 2 8 2 2" xfId="15248" xr:uid="{00000000-0005-0000-0000-0000E31E0000}"/>
    <cellStyle name="Énfasis5 - 20% 2 8 2 2 2" xfId="26346" xr:uid="{00000000-0005-0000-0000-0000E41E0000}"/>
    <cellStyle name="Énfasis5 - 20% 2 8 2 3" xfId="20820" xr:uid="{00000000-0005-0000-0000-0000E51E0000}"/>
    <cellStyle name="Énfasis5 - 20% 2 8 3" xfId="12715" xr:uid="{00000000-0005-0000-0000-0000E61E0000}"/>
    <cellStyle name="Énfasis5 - 20% 2 8 3 2" xfId="23814" xr:uid="{00000000-0005-0000-0000-0000E71E0000}"/>
    <cellStyle name="Énfasis5 - 20% 2 8 4" xfId="18289" xr:uid="{00000000-0005-0000-0000-0000E81E0000}"/>
    <cellStyle name="Énfasis5 - 20% 2 9" xfId="7471" xr:uid="{00000000-0005-0000-0000-0000E91E0000}"/>
    <cellStyle name="Énfasis5 - 20% 2 9 2" xfId="13141" xr:uid="{00000000-0005-0000-0000-0000EA1E0000}"/>
    <cellStyle name="Énfasis5 - 20% 2 9 2 2" xfId="24240" xr:uid="{00000000-0005-0000-0000-0000EB1E0000}"/>
    <cellStyle name="Énfasis5 - 20% 2 9 3" xfId="18715" xr:uid="{00000000-0005-0000-0000-0000EC1E0000}"/>
    <cellStyle name="Énfasis5 - 20% 3" xfId="1001" xr:uid="{00000000-0005-0000-0000-0000ED1E0000}"/>
    <cellStyle name="Énfasis5 - 20% 3 10" xfId="27596" xr:uid="{00000000-0005-0000-0000-0000EE1E0000}"/>
    <cellStyle name="Énfasis5 - 20% 3 2" xfId="3483" xr:uid="{00000000-0005-0000-0000-0000EF1E0000}"/>
    <cellStyle name="Énfasis5 - 20% 3 2 2" xfId="6847" xr:uid="{00000000-0005-0000-0000-0000F01E0000}"/>
    <cellStyle name="Énfasis5 - 20% 3 2 2 2" xfId="9510" xr:uid="{00000000-0005-0000-0000-0000F11E0000}"/>
    <cellStyle name="Énfasis5 - 20% 3 2 2 2 2" xfId="15080" xr:uid="{00000000-0005-0000-0000-0000F21E0000}"/>
    <cellStyle name="Énfasis5 - 20% 3 2 2 2 2 2" xfId="26178" xr:uid="{00000000-0005-0000-0000-0000F31E0000}"/>
    <cellStyle name="Énfasis5 - 20% 3 2 2 2 3" xfId="20652" xr:uid="{00000000-0005-0000-0000-0000F41E0000}"/>
    <cellStyle name="Énfasis5 - 20% 3 2 2 3" xfId="12547" xr:uid="{00000000-0005-0000-0000-0000F51E0000}"/>
    <cellStyle name="Énfasis5 - 20% 3 2 2 3 2" xfId="23646" xr:uid="{00000000-0005-0000-0000-0000F61E0000}"/>
    <cellStyle name="Énfasis5 - 20% 3 2 2 4" xfId="18121" xr:uid="{00000000-0005-0000-0000-0000F71E0000}"/>
    <cellStyle name="Énfasis5 - 20% 3 2 3" xfId="8131" xr:uid="{00000000-0005-0000-0000-0000F81E0000}"/>
    <cellStyle name="Énfasis5 - 20% 3 2 3 2" xfId="13702" xr:uid="{00000000-0005-0000-0000-0000F91E0000}"/>
    <cellStyle name="Énfasis5 - 20% 3 2 3 2 2" xfId="24800" xr:uid="{00000000-0005-0000-0000-0000FA1E0000}"/>
    <cellStyle name="Énfasis5 - 20% 3 2 3 3" xfId="19274" xr:uid="{00000000-0005-0000-0000-0000FB1E0000}"/>
    <cellStyle name="Énfasis5 - 20% 3 2 4" xfId="10969" xr:uid="{00000000-0005-0000-0000-0000FC1E0000}"/>
    <cellStyle name="Énfasis5 - 20% 3 2 4 2" xfId="22080" xr:uid="{00000000-0005-0000-0000-0000FD1E0000}"/>
    <cellStyle name="Énfasis5 - 20% 3 2 5" xfId="16555" xr:uid="{00000000-0005-0000-0000-0000FE1E0000}"/>
    <cellStyle name="Énfasis5 - 20% 3 3" xfId="5281" xr:uid="{00000000-0005-0000-0000-0000FF1E0000}"/>
    <cellStyle name="Énfasis5 - 20% 3 3 2" xfId="8485" xr:uid="{00000000-0005-0000-0000-0000001F0000}"/>
    <cellStyle name="Énfasis5 - 20% 3 3 2 2" xfId="14055" xr:uid="{00000000-0005-0000-0000-0000011F0000}"/>
    <cellStyle name="Énfasis5 - 20% 3 3 2 2 2" xfId="25153" xr:uid="{00000000-0005-0000-0000-0000021F0000}"/>
    <cellStyle name="Énfasis5 - 20% 3 3 2 3" xfId="19627" xr:uid="{00000000-0005-0000-0000-0000031F0000}"/>
    <cellStyle name="Énfasis5 - 20% 3 3 3" xfId="11516" xr:uid="{00000000-0005-0000-0000-0000041F0000}"/>
    <cellStyle name="Énfasis5 - 20% 3 3 3 2" xfId="22619" xr:uid="{00000000-0005-0000-0000-0000051F0000}"/>
    <cellStyle name="Énfasis5 - 20% 3 3 4" xfId="17093" xr:uid="{00000000-0005-0000-0000-0000061F0000}"/>
    <cellStyle name="Énfasis5 - 20% 3 4" xfId="6279" xr:uid="{00000000-0005-0000-0000-0000071F0000}"/>
    <cellStyle name="Énfasis5 - 20% 3 4 2" xfId="8944" xr:uid="{00000000-0005-0000-0000-0000081F0000}"/>
    <cellStyle name="Énfasis5 - 20% 3 4 2 2" xfId="14514" xr:uid="{00000000-0005-0000-0000-0000091F0000}"/>
    <cellStyle name="Énfasis5 - 20% 3 4 2 2 2" xfId="25612" xr:uid="{00000000-0005-0000-0000-00000A1F0000}"/>
    <cellStyle name="Énfasis5 - 20% 3 4 2 3" xfId="20086" xr:uid="{00000000-0005-0000-0000-00000B1F0000}"/>
    <cellStyle name="Énfasis5 - 20% 3 4 3" xfId="11981" xr:uid="{00000000-0005-0000-0000-00000C1F0000}"/>
    <cellStyle name="Énfasis5 - 20% 3 4 3 2" xfId="23080" xr:uid="{00000000-0005-0000-0000-00000D1F0000}"/>
    <cellStyle name="Énfasis5 - 20% 3 4 4" xfId="17555" xr:uid="{00000000-0005-0000-0000-00000E1F0000}"/>
    <cellStyle name="Énfasis5 - 20% 3 5" xfId="7318" xr:uid="{00000000-0005-0000-0000-00000F1F0000}"/>
    <cellStyle name="Énfasis5 - 20% 3 5 2" xfId="9971" xr:uid="{00000000-0005-0000-0000-0000101F0000}"/>
    <cellStyle name="Énfasis5 - 20% 3 5 2 2" xfId="15541" xr:uid="{00000000-0005-0000-0000-0000111F0000}"/>
    <cellStyle name="Énfasis5 - 20% 3 5 2 2 2" xfId="26639" xr:uid="{00000000-0005-0000-0000-0000121F0000}"/>
    <cellStyle name="Énfasis5 - 20% 3 5 2 3" xfId="21113" xr:uid="{00000000-0005-0000-0000-0000131F0000}"/>
    <cellStyle name="Énfasis5 - 20% 3 5 3" xfId="13008" xr:uid="{00000000-0005-0000-0000-0000141F0000}"/>
    <cellStyle name="Énfasis5 - 20% 3 5 3 2" xfId="24107" xr:uid="{00000000-0005-0000-0000-0000151F0000}"/>
    <cellStyle name="Énfasis5 - 20% 3 5 4" xfId="18582" xr:uid="{00000000-0005-0000-0000-0000161F0000}"/>
    <cellStyle name="Énfasis5 - 20% 3 6" xfId="8006" xr:uid="{00000000-0005-0000-0000-0000171F0000}"/>
    <cellStyle name="Énfasis5 - 20% 3 6 2" xfId="13609" xr:uid="{00000000-0005-0000-0000-0000181F0000}"/>
    <cellStyle name="Énfasis5 - 20% 3 6 2 2" xfId="24708" xr:uid="{00000000-0005-0000-0000-0000191F0000}"/>
    <cellStyle name="Énfasis5 - 20% 3 6 3" xfId="19183" xr:uid="{00000000-0005-0000-0000-00001A1F0000}"/>
    <cellStyle name="Énfasis5 - 20% 3 7" xfId="10521" xr:uid="{00000000-0005-0000-0000-00001B1F0000}"/>
    <cellStyle name="Énfasis5 - 20% 3 7 2" xfId="16067" xr:uid="{00000000-0005-0000-0000-00001C1F0000}"/>
    <cellStyle name="Énfasis5 - 20% 3 7 2 2" xfId="27165" xr:uid="{00000000-0005-0000-0000-00001D1F0000}"/>
    <cellStyle name="Énfasis5 - 20% 3 7 3" xfId="21639" xr:uid="{00000000-0005-0000-0000-00001E1F0000}"/>
    <cellStyle name="Énfasis5 - 20% 3 8" xfId="10797" xr:uid="{00000000-0005-0000-0000-00001F1F0000}"/>
    <cellStyle name="Énfasis5 - 20% 3 8 2" xfId="21912" xr:uid="{00000000-0005-0000-0000-0000201F0000}"/>
    <cellStyle name="Énfasis5 - 20% 3 9" xfId="16392" xr:uid="{00000000-0005-0000-0000-0000211F0000}"/>
    <cellStyle name="Énfasis5 - 20% 4" xfId="876" xr:uid="{00000000-0005-0000-0000-0000221F0000}"/>
    <cellStyle name="Énfasis5 - 20% 4 2" xfId="5170" xr:uid="{00000000-0005-0000-0000-0000231F0000}"/>
    <cellStyle name="Énfasis5 - 20% 4 2 2" xfId="6742" xr:uid="{00000000-0005-0000-0000-0000241F0000}"/>
    <cellStyle name="Énfasis5 - 20% 4 2 2 2" xfId="9405" xr:uid="{00000000-0005-0000-0000-0000251F0000}"/>
    <cellStyle name="Énfasis5 - 20% 4 2 2 2 2" xfId="14975" xr:uid="{00000000-0005-0000-0000-0000261F0000}"/>
    <cellStyle name="Énfasis5 - 20% 4 2 2 2 2 2" xfId="26073" xr:uid="{00000000-0005-0000-0000-0000271F0000}"/>
    <cellStyle name="Énfasis5 - 20% 4 2 2 2 3" xfId="20547" xr:uid="{00000000-0005-0000-0000-0000281F0000}"/>
    <cellStyle name="Énfasis5 - 20% 4 2 2 3" xfId="12442" xr:uid="{00000000-0005-0000-0000-0000291F0000}"/>
    <cellStyle name="Énfasis5 - 20% 4 2 2 3 2" xfId="23541" xr:uid="{00000000-0005-0000-0000-00002A1F0000}"/>
    <cellStyle name="Énfasis5 - 20% 4 2 2 4" xfId="18016" xr:uid="{00000000-0005-0000-0000-00002B1F0000}"/>
    <cellStyle name="Énfasis5 - 20% 4 2 3" xfId="8405" xr:uid="{00000000-0005-0000-0000-00002C1F0000}"/>
    <cellStyle name="Énfasis5 - 20% 4 2 3 2" xfId="13975" xr:uid="{00000000-0005-0000-0000-00002D1F0000}"/>
    <cellStyle name="Énfasis5 - 20% 4 2 3 2 2" xfId="25073" xr:uid="{00000000-0005-0000-0000-00002E1F0000}"/>
    <cellStyle name="Énfasis5 - 20% 4 2 3 3" xfId="19547" xr:uid="{00000000-0005-0000-0000-00002F1F0000}"/>
    <cellStyle name="Énfasis5 - 20% 4 2 4" xfId="11436" xr:uid="{00000000-0005-0000-0000-0000301F0000}"/>
    <cellStyle name="Énfasis5 - 20% 4 2 4 2" xfId="22539" xr:uid="{00000000-0005-0000-0000-0000311F0000}"/>
    <cellStyle name="Énfasis5 - 20% 4 2 5" xfId="17013" xr:uid="{00000000-0005-0000-0000-0000321F0000}"/>
    <cellStyle name="Énfasis5 - 20% 4 3" xfId="6173" xr:uid="{00000000-0005-0000-0000-0000331F0000}"/>
    <cellStyle name="Énfasis5 - 20% 4 3 2" xfId="8838" xr:uid="{00000000-0005-0000-0000-0000341F0000}"/>
    <cellStyle name="Énfasis5 - 20% 4 3 2 2" xfId="14408" xr:uid="{00000000-0005-0000-0000-0000351F0000}"/>
    <cellStyle name="Énfasis5 - 20% 4 3 2 2 2" xfId="25506" xr:uid="{00000000-0005-0000-0000-0000361F0000}"/>
    <cellStyle name="Énfasis5 - 20% 4 3 2 3" xfId="19980" xr:uid="{00000000-0005-0000-0000-0000371F0000}"/>
    <cellStyle name="Énfasis5 - 20% 4 3 3" xfId="11875" xr:uid="{00000000-0005-0000-0000-0000381F0000}"/>
    <cellStyle name="Énfasis5 - 20% 4 3 3 2" xfId="22974" xr:uid="{00000000-0005-0000-0000-0000391F0000}"/>
    <cellStyle name="Énfasis5 - 20% 4 3 4" xfId="17449" xr:uid="{00000000-0005-0000-0000-00003A1F0000}"/>
    <cellStyle name="Énfasis5 - 20% 4 4" xfId="7213" xr:uid="{00000000-0005-0000-0000-00003B1F0000}"/>
    <cellStyle name="Énfasis5 - 20% 4 4 2" xfId="9866" xr:uid="{00000000-0005-0000-0000-00003C1F0000}"/>
    <cellStyle name="Énfasis5 - 20% 4 4 2 2" xfId="15436" xr:uid="{00000000-0005-0000-0000-00003D1F0000}"/>
    <cellStyle name="Énfasis5 - 20% 4 4 2 2 2" xfId="26534" xr:uid="{00000000-0005-0000-0000-00003E1F0000}"/>
    <cellStyle name="Énfasis5 - 20% 4 4 2 3" xfId="21008" xr:uid="{00000000-0005-0000-0000-00003F1F0000}"/>
    <cellStyle name="Énfasis5 - 20% 4 4 3" xfId="12903" xr:uid="{00000000-0005-0000-0000-0000401F0000}"/>
    <cellStyle name="Énfasis5 - 20% 4 4 3 2" xfId="24002" xr:uid="{00000000-0005-0000-0000-0000411F0000}"/>
    <cellStyle name="Énfasis5 - 20% 4 4 4" xfId="18477" xr:uid="{00000000-0005-0000-0000-0000421F0000}"/>
    <cellStyle name="Énfasis5 - 20% 4 5" xfId="7901" xr:uid="{00000000-0005-0000-0000-0000431F0000}"/>
    <cellStyle name="Énfasis5 - 20% 4 5 2" xfId="13504" xr:uid="{00000000-0005-0000-0000-0000441F0000}"/>
    <cellStyle name="Énfasis5 - 20% 4 5 2 2" xfId="24603" xr:uid="{00000000-0005-0000-0000-0000451F0000}"/>
    <cellStyle name="Énfasis5 - 20% 4 5 3" xfId="19078" xr:uid="{00000000-0005-0000-0000-0000461F0000}"/>
    <cellStyle name="Énfasis5 - 20% 4 6" xfId="10416" xr:uid="{00000000-0005-0000-0000-0000471F0000}"/>
    <cellStyle name="Énfasis5 - 20% 4 6 2" xfId="15962" xr:uid="{00000000-0005-0000-0000-0000481F0000}"/>
    <cellStyle name="Énfasis5 - 20% 4 6 2 2" xfId="27060" xr:uid="{00000000-0005-0000-0000-0000491F0000}"/>
    <cellStyle name="Énfasis5 - 20% 4 6 3" xfId="21534" xr:uid="{00000000-0005-0000-0000-00004A1F0000}"/>
    <cellStyle name="Énfasis5 - 20% 4 7" xfId="10691" xr:uid="{00000000-0005-0000-0000-00004B1F0000}"/>
    <cellStyle name="Énfasis5 - 20% 4 7 2" xfId="21806" xr:uid="{00000000-0005-0000-0000-00004C1F0000}"/>
    <cellStyle name="Énfasis5 - 20% 4 8" xfId="16286" xr:uid="{00000000-0005-0000-0000-00004D1F0000}"/>
    <cellStyle name="Énfasis5 - 20% 4 9" xfId="27491" xr:uid="{00000000-0005-0000-0000-00004E1F0000}"/>
    <cellStyle name="Énfasis5 - 20% 5" xfId="3484" xr:uid="{00000000-0005-0000-0000-00004F1F0000}"/>
    <cellStyle name="Énfasis5 - 20% 5 2" xfId="6628" xr:uid="{00000000-0005-0000-0000-0000501F0000}"/>
    <cellStyle name="Énfasis5 - 20% 5 2 2" xfId="9291" xr:uid="{00000000-0005-0000-0000-0000511F0000}"/>
    <cellStyle name="Énfasis5 - 20% 5 2 2 2" xfId="14861" xr:uid="{00000000-0005-0000-0000-0000521F0000}"/>
    <cellStyle name="Énfasis5 - 20% 5 2 2 2 2" xfId="25959" xr:uid="{00000000-0005-0000-0000-0000531F0000}"/>
    <cellStyle name="Énfasis5 - 20% 5 2 2 3" xfId="20433" xr:uid="{00000000-0005-0000-0000-0000541F0000}"/>
    <cellStyle name="Énfasis5 - 20% 5 2 3" xfId="12328" xr:uid="{00000000-0005-0000-0000-0000551F0000}"/>
    <cellStyle name="Énfasis5 - 20% 5 2 3 2" xfId="23427" xr:uid="{00000000-0005-0000-0000-0000561F0000}"/>
    <cellStyle name="Énfasis5 - 20% 5 2 4" xfId="17902" xr:uid="{00000000-0005-0000-0000-0000571F0000}"/>
    <cellStyle name="Énfasis5 - 20% 5 3" xfId="7099" xr:uid="{00000000-0005-0000-0000-0000581F0000}"/>
    <cellStyle name="Énfasis5 - 20% 5 3 2" xfId="9752" xr:uid="{00000000-0005-0000-0000-0000591F0000}"/>
    <cellStyle name="Énfasis5 - 20% 5 3 2 2" xfId="15322" xr:uid="{00000000-0005-0000-0000-00005A1F0000}"/>
    <cellStyle name="Énfasis5 - 20% 5 3 2 2 2" xfId="26420" xr:uid="{00000000-0005-0000-0000-00005B1F0000}"/>
    <cellStyle name="Énfasis5 - 20% 5 3 2 3" xfId="20894" xr:uid="{00000000-0005-0000-0000-00005C1F0000}"/>
    <cellStyle name="Énfasis5 - 20% 5 3 3" xfId="12789" xr:uid="{00000000-0005-0000-0000-00005D1F0000}"/>
    <cellStyle name="Énfasis5 - 20% 5 3 3 2" xfId="23888" xr:uid="{00000000-0005-0000-0000-00005E1F0000}"/>
    <cellStyle name="Énfasis5 - 20% 5 3 4" xfId="18363" xr:uid="{00000000-0005-0000-0000-00005F1F0000}"/>
    <cellStyle name="Énfasis5 - 20% 5 4" xfId="7795" xr:uid="{00000000-0005-0000-0000-0000601F0000}"/>
    <cellStyle name="Énfasis5 - 20% 5 4 2" xfId="13399" xr:uid="{00000000-0005-0000-0000-0000611F0000}"/>
    <cellStyle name="Énfasis5 - 20% 5 4 2 2" xfId="24498" xr:uid="{00000000-0005-0000-0000-0000621F0000}"/>
    <cellStyle name="Énfasis5 - 20% 5 4 3" xfId="18973" xr:uid="{00000000-0005-0000-0000-0000631F0000}"/>
    <cellStyle name="Énfasis5 - 20% 5 5" xfId="10302" xr:uid="{00000000-0005-0000-0000-0000641F0000}"/>
    <cellStyle name="Énfasis5 - 20% 5 5 2" xfId="15848" xr:uid="{00000000-0005-0000-0000-0000651F0000}"/>
    <cellStyle name="Énfasis5 - 20% 5 5 2 2" xfId="26946" xr:uid="{00000000-0005-0000-0000-0000661F0000}"/>
    <cellStyle name="Énfasis5 - 20% 5 5 3" xfId="21420" xr:uid="{00000000-0005-0000-0000-0000671F0000}"/>
    <cellStyle name="Énfasis5 - 20% 5 6" xfId="10970" xr:uid="{00000000-0005-0000-0000-0000681F0000}"/>
    <cellStyle name="Énfasis5 - 20% 5 6 2" xfId="22081" xr:uid="{00000000-0005-0000-0000-0000691F0000}"/>
    <cellStyle name="Énfasis5 - 20% 5 7" xfId="16556" xr:uid="{00000000-0005-0000-0000-00006A1F0000}"/>
    <cellStyle name="Énfasis5 - 20% 5 8" xfId="27377" xr:uid="{00000000-0005-0000-0000-00006B1F0000}"/>
    <cellStyle name="Énfasis5 - 20% 6" xfId="3485" xr:uid="{00000000-0005-0000-0000-00006C1F0000}"/>
    <cellStyle name="Énfasis5 - 20% 6 2" xfId="6510" xr:uid="{00000000-0005-0000-0000-00006D1F0000}"/>
    <cellStyle name="Énfasis5 - 20% 6 2 2" xfId="9173" xr:uid="{00000000-0005-0000-0000-00006E1F0000}"/>
    <cellStyle name="Énfasis5 - 20% 6 2 2 2" xfId="14743" xr:uid="{00000000-0005-0000-0000-00006F1F0000}"/>
    <cellStyle name="Énfasis5 - 20% 6 2 2 2 2" xfId="25841" xr:uid="{00000000-0005-0000-0000-0000701F0000}"/>
    <cellStyle name="Énfasis5 - 20% 6 2 2 3" xfId="20315" xr:uid="{00000000-0005-0000-0000-0000711F0000}"/>
    <cellStyle name="Énfasis5 - 20% 6 2 3" xfId="12210" xr:uid="{00000000-0005-0000-0000-0000721F0000}"/>
    <cellStyle name="Énfasis5 - 20% 6 2 3 2" xfId="23309" xr:uid="{00000000-0005-0000-0000-0000731F0000}"/>
    <cellStyle name="Énfasis5 - 20% 6 2 4" xfId="17784" xr:uid="{00000000-0005-0000-0000-0000741F0000}"/>
    <cellStyle name="Énfasis5 - 20% 6 3" xfId="7685" xr:uid="{00000000-0005-0000-0000-0000751F0000}"/>
    <cellStyle name="Énfasis5 - 20% 6 3 2" xfId="13293" xr:uid="{00000000-0005-0000-0000-0000761F0000}"/>
    <cellStyle name="Énfasis5 - 20% 6 3 2 2" xfId="24392" xr:uid="{00000000-0005-0000-0000-0000771F0000}"/>
    <cellStyle name="Énfasis5 - 20% 6 3 3" xfId="18867" xr:uid="{00000000-0005-0000-0000-0000781F0000}"/>
    <cellStyle name="Énfasis5 - 20% 6 4" xfId="10182" xr:uid="{00000000-0005-0000-0000-0000791F0000}"/>
    <cellStyle name="Énfasis5 - 20% 6 4 2" xfId="15730" xr:uid="{00000000-0005-0000-0000-00007A1F0000}"/>
    <cellStyle name="Énfasis5 - 20% 6 4 2 2" xfId="26828" xr:uid="{00000000-0005-0000-0000-00007B1F0000}"/>
    <cellStyle name="Énfasis5 - 20% 6 4 3" xfId="21302" xr:uid="{00000000-0005-0000-0000-00007C1F0000}"/>
    <cellStyle name="Énfasis5 - 20% 6 5" xfId="10971" xr:uid="{00000000-0005-0000-0000-00007D1F0000}"/>
    <cellStyle name="Énfasis5 - 20% 6 5 2" xfId="22082" xr:uid="{00000000-0005-0000-0000-00007E1F0000}"/>
    <cellStyle name="Énfasis5 - 20% 6 6" xfId="16557" xr:uid="{00000000-0005-0000-0000-00007F1F0000}"/>
    <cellStyle name="Énfasis5 - 20% 7" xfId="3486" xr:uid="{00000000-0005-0000-0000-0000801F0000}"/>
    <cellStyle name="Énfasis5 - 20% 7 2" xfId="6400" xr:uid="{00000000-0005-0000-0000-0000811F0000}"/>
    <cellStyle name="Énfasis5 - 20% 7 2 2" xfId="9063" xr:uid="{00000000-0005-0000-0000-0000821F0000}"/>
    <cellStyle name="Énfasis5 - 20% 7 2 2 2" xfId="14633" xr:uid="{00000000-0005-0000-0000-0000831F0000}"/>
    <cellStyle name="Énfasis5 - 20% 7 2 2 2 2" xfId="25731" xr:uid="{00000000-0005-0000-0000-0000841F0000}"/>
    <cellStyle name="Énfasis5 - 20% 7 2 2 3" xfId="20205" xr:uid="{00000000-0005-0000-0000-0000851F0000}"/>
    <cellStyle name="Énfasis5 - 20% 7 2 3" xfId="12100" xr:uid="{00000000-0005-0000-0000-0000861F0000}"/>
    <cellStyle name="Énfasis5 - 20% 7 2 3 2" xfId="23199" xr:uid="{00000000-0005-0000-0000-0000871F0000}"/>
    <cellStyle name="Énfasis5 - 20% 7 2 4" xfId="17674" xr:uid="{00000000-0005-0000-0000-0000881F0000}"/>
    <cellStyle name="Énfasis5 - 20% 7 3" xfId="8132" xr:uid="{00000000-0005-0000-0000-0000891F0000}"/>
    <cellStyle name="Énfasis5 - 20% 7 3 2" xfId="13703" xr:uid="{00000000-0005-0000-0000-00008A1F0000}"/>
    <cellStyle name="Énfasis5 - 20% 7 3 2 2" xfId="24801" xr:uid="{00000000-0005-0000-0000-00008B1F0000}"/>
    <cellStyle name="Énfasis5 - 20% 7 3 3" xfId="19275" xr:uid="{00000000-0005-0000-0000-00008C1F0000}"/>
    <cellStyle name="Énfasis5 - 20% 7 4" xfId="10972" xr:uid="{00000000-0005-0000-0000-00008D1F0000}"/>
    <cellStyle name="Énfasis5 - 20% 7 4 2" xfId="22083" xr:uid="{00000000-0005-0000-0000-00008E1F0000}"/>
    <cellStyle name="Énfasis5 - 20% 7 5" xfId="16558" xr:uid="{00000000-0005-0000-0000-00008F1F0000}"/>
    <cellStyle name="Énfasis5 - 20% 8" xfId="5243" xr:uid="{00000000-0005-0000-0000-0000901F0000}"/>
    <cellStyle name="Énfasis5 - 20% 8 2" xfId="8476" xr:uid="{00000000-0005-0000-0000-0000911F0000}"/>
    <cellStyle name="Énfasis5 - 20% 8 2 2" xfId="14046" xr:uid="{00000000-0005-0000-0000-0000921F0000}"/>
    <cellStyle name="Énfasis5 - 20% 8 2 2 2" xfId="25144" xr:uid="{00000000-0005-0000-0000-0000931F0000}"/>
    <cellStyle name="Énfasis5 - 20% 8 2 3" xfId="19618" xr:uid="{00000000-0005-0000-0000-0000941F0000}"/>
    <cellStyle name="Énfasis5 - 20% 8 3" xfId="11507" xr:uid="{00000000-0005-0000-0000-0000951F0000}"/>
    <cellStyle name="Énfasis5 - 20% 8 3 2" xfId="22610" xr:uid="{00000000-0005-0000-0000-0000961F0000}"/>
    <cellStyle name="Énfasis5 - 20% 8 4" xfId="17084" xr:uid="{00000000-0005-0000-0000-0000971F0000}"/>
    <cellStyle name="Énfasis5 - 20% 9" xfId="6067" xr:uid="{00000000-0005-0000-0000-0000981F0000}"/>
    <cellStyle name="Énfasis5 - 20% 9 2" xfId="8734" xr:uid="{00000000-0005-0000-0000-0000991F0000}"/>
    <cellStyle name="Énfasis5 - 20% 9 2 2" xfId="14304" xr:uid="{00000000-0005-0000-0000-00009A1F0000}"/>
    <cellStyle name="Énfasis5 - 20% 9 2 2 2" xfId="25402" xr:uid="{00000000-0005-0000-0000-00009B1F0000}"/>
    <cellStyle name="Énfasis5 - 20% 9 2 3" xfId="19876" xr:uid="{00000000-0005-0000-0000-00009C1F0000}"/>
    <cellStyle name="Énfasis5 - 20% 9 3" xfId="11771" xr:uid="{00000000-0005-0000-0000-00009D1F0000}"/>
    <cellStyle name="Énfasis5 - 20% 9 3 2" xfId="22870" xr:uid="{00000000-0005-0000-0000-00009E1F0000}"/>
    <cellStyle name="Énfasis5 - 20% 9 4" xfId="17345" xr:uid="{00000000-0005-0000-0000-00009F1F0000}"/>
    <cellStyle name="Énfasis5 - 40%" xfId="291" xr:uid="{00000000-0005-0000-0000-0000A01F0000}"/>
    <cellStyle name="Énfasis5 - 40% 10" xfId="6977" xr:uid="{00000000-0005-0000-0000-0000A11F0000}"/>
    <cellStyle name="Énfasis5 - 40% 10 2" xfId="9632" xr:uid="{00000000-0005-0000-0000-0000A21F0000}"/>
    <cellStyle name="Énfasis5 - 40% 10 2 2" xfId="15202" xr:uid="{00000000-0005-0000-0000-0000A31F0000}"/>
    <cellStyle name="Énfasis5 - 40% 10 2 2 2" xfId="26300" xr:uid="{00000000-0005-0000-0000-0000A41F0000}"/>
    <cellStyle name="Énfasis5 - 40% 10 2 3" xfId="20774" xr:uid="{00000000-0005-0000-0000-0000A51F0000}"/>
    <cellStyle name="Énfasis5 - 40% 10 3" xfId="12669" xr:uid="{00000000-0005-0000-0000-0000A61F0000}"/>
    <cellStyle name="Énfasis5 - 40% 10 3 2" xfId="23768" xr:uid="{00000000-0005-0000-0000-0000A71F0000}"/>
    <cellStyle name="Énfasis5 - 40% 10 4" xfId="18243" xr:uid="{00000000-0005-0000-0000-0000A81F0000}"/>
    <cellStyle name="Énfasis5 - 40% 11" xfId="7472" xr:uid="{00000000-0005-0000-0000-0000A91F0000}"/>
    <cellStyle name="Énfasis5 - 40% 11 2" xfId="13142" xr:uid="{00000000-0005-0000-0000-0000AA1F0000}"/>
    <cellStyle name="Énfasis5 - 40% 11 2 2" xfId="24241" xr:uid="{00000000-0005-0000-0000-0000AB1F0000}"/>
    <cellStyle name="Énfasis5 - 40% 11 3" xfId="18716" xr:uid="{00000000-0005-0000-0000-0000AC1F0000}"/>
    <cellStyle name="Énfasis5 - 40% 12" xfId="10051" xr:uid="{00000000-0005-0000-0000-0000AD1F0000}"/>
    <cellStyle name="Énfasis5 - 40% 12 2" xfId="15609" xr:uid="{00000000-0005-0000-0000-0000AE1F0000}"/>
    <cellStyle name="Énfasis5 - 40% 12 2 2" xfId="26707" xr:uid="{00000000-0005-0000-0000-0000AF1F0000}"/>
    <cellStyle name="Énfasis5 - 40% 12 3" xfId="21181" xr:uid="{00000000-0005-0000-0000-0000B01F0000}"/>
    <cellStyle name="Énfasis5 - 40% 13" xfId="10596" xr:uid="{00000000-0005-0000-0000-0000B11F0000}"/>
    <cellStyle name="Énfasis5 - 40% 13 2" xfId="21714" xr:uid="{00000000-0005-0000-0000-0000B21F0000}"/>
    <cellStyle name="Énfasis5 - 40% 14" xfId="16195" xr:uid="{00000000-0005-0000-0000-0000B31F0000}"/>
    <cellStyle name="Énfasis5 - 40% 15" xfId="27259" xr:uid="{00000000-0005-0000-0000-0000B41F0000}"/>
    <cellStyle name="Énfasis5 - 40% 2" xfId="772" xr:uid="{00000000-0005-0000-0000-0000B51F0000}"/>
    <cellStyle name="Énfasis5 - 40% 2 10" xfId="10114" xr:uid="{00000000-0005-0000-0000-0000B61F0000}"/>
    <cellStyle name="Énfasis5 - 40% 2 10 2" xfId="15665" xr:uid="{00000000-0005-0000-0000-0000B71F0000}"/>
    <cellStyle name="Énfasis5 - 40% 2 10 2 2" xfId="26763" xr:uid="{00000000-0005-0000-0000-0000B81F0000}"/>
    <cellStyle name="Énfasis5 - 40% 2 10 3" xfId="21237" xr:uid="{00000000-0005-0000-0000-0000B91F0000}"/>
    <cellStyle name="Énfasis5 - 40% 2 11" xfId="10643" xr:uid="{00000000-0005-0000-0000-0000BA1F0000}"/>
    <cellStyle name="Énfasis5 - 40% 2 11 2" xfId="21759" xr:uid="{00000000-0005-0000-0000-0000BB1F0000}"/>
    <cellStyle name="Énfasis5 - 40% 2 12" xfId="16239" xr:uid="{00000000-0005-0000-0000-0000BC1F0000}"/>
    <cellStyle name="Énfasis5 - 40% 2 13" xfId="27304" xr:uid="{00000000-0005-0000-0000-0000BD1F0000}"/>
    <cellStyle name="Énfasis5 - 40% 2 2" xfId="956" xr:uid="{00000000-0005-0000-0000-0000BE1F0000}"/>
    <cellStyle name="Énfasis5 - 40% 2 2 2" xfId="5212" xr:uid="{00000000-0005-0000-0000-0000BF1F0000}"/>
    <cellStyle name="Énfasis5 - 40% 2 2 2 2" xfId="6802" xr:uid="{00000000-0005-0000-0000-0000C01F0000}"/>
    <cellStyle name="Énfasis5 - 40% 2 2 2 2 2" xfId="9465" xr:uid="{00000000-0005-0000-0000-0000C11F0000}"/>
    <cellStyle name="Énfasis5 - 40% 2 2 2 2 2 2" xfId="15035" xr:uid="{00000000-0005-0000-0000-0000C21F0000}"/>
    <cellStyle name="Énfasis5 - 40% 2 2 2 2 2 2 2" xfId="26133" xr:uid="{00000000-0005-0000-0000-0000C31F0000}"/>
    <cellStyle name="Énfasis5 - 40% 2 2 2 2 2 3" xfId="20607" xr:uid="{00000000-0005-0000-0000-0000C41F0000}"/>
    <cellStyle name="Énfasis5 - 40% 2 2 2 2 3" xfId="12502" xr:uid="{00000000-0005-0000-0000-0000C51F0000}"/>
    <cellStyle name="Énfasis5 - 40% 2 2 2 2 3 2" xfId="23601" xr:uid="{00000000-0005-0000-0000-0000C61F0000}"/>
    <cellStyle name="Énfasis5 - 40% 2 2 2 2 4" xfId="18076" xr:uid="{00000000-0005-0000-0000-0000C71F0000}"/>
    <cellStyle name="Énfasis5 - 40% 2 2 2 3" xfId="8445" xr:uid="{00000000-0005-0000-0000-0000C81F0000}"/>
    <cellStyle name="Énfasis5 - 40% 2 2 2 3 2" xfId="14015" xr:uid="{00000000-0005-0000-0000-0000C91F0000}"/>
    <cellStyle name="Énfasis5 - 40% 2 2 2 3 2 2" xfId="25113" xr:uid="{00000000-0005-0000-0000-0000CA1F0000}"/>
    <cellStyle name="Énfasis5 - 40% 2 2 2 3 3" xfId="19587" xr:uid="{00000000-0005-0000-0000-0000CB1F0000}"/>
    <cellStyle name="Énfasis5 - 40% 2 2 2 4" xfId="11476" xr:uid="{00000000-0005-0000-0000-0000CC1F0000}"/>
    <cellStyle name="Énfasis5 - 40% 2 2 2 4 2" xfId="22579" xr:uid="{00000000-0005-0000-0000-0000CD1F0000}"/>
    <cellStyle name="Énfasis5 - 40% 2 2 2 5" xfId="17053" xr:uid="{00000000-0005-0000-0000-0000CE1F0000}"/>
    <cellStyle name="Énfasis5 - 40% 2 2 3" xfId="6234" xr:uid="{00000000-0005-0000-0000-0000CF1F0000}"/>
    <cellStyle name="Énfasis5 - 40% 2 2 3 2" xfId="8899" xr:uid="{00000000-0005-0000-0000-0000D01F0000}"/>
    <cellStyle name="Énfasis5 - 40% 2 2 3 2 2" xfId="14469" xr:uid="{00000000-0005-0000-0000-0000D11F0000}"/>
    <cellStyle name="Énfasis5 - 40% 2 2 3 2 2 2" xfId="25567" xr:uid="{00000000-0005-0000-0000-0000D21F0000}"/>
    <cellStyle name="Énfasis5 - 40% 2 2 3 2 3" xfId="20041" xr:uid="{00000000-0005-0000-0000-0000D31F0000}"/>
    <cellStyle name="Énfasis5 - 40% 2 2 3 3" xfId="11936" xr:uid="{00000000-0005-0000-0000-0000D41F0000}"/>
    <cellStyle name="Énfasis5 - 40% 2 2 3 3 2" xfId="23035" xr:uid="{00000000-0005-0000-0000-0000D51F0000}"/>
    <cellStyle name="Énfasis5 - 40% 2 2 3 4" xfId="17510" xr:uid="{00000000-0005-0000-0000-0000D61F0000}"/>
    <cellStyle name="Énfasis5 - 40% 2 2 4" xfId="7273" xr:uid="{00000000-0005-0000-0000-0000D71F0000}"/>
    <cellStyle name="Énfasis5 - 40% 2 2 4 2" xfId="9926" xr:uid="{00000000-0005-0000-0000-0000D81F0000}"/>
    <cellStyle name="Énfasis5 - 40% 2 2 4 2 2" xfId="15496" xr:uid="{00000000-0005-0000-0000-0000D91F0000}"/>
    <cellStyle name="Énfasis5 - 40% 2 2 4 2 2 2" xfId="26594" xr:uid="{00000000-0005-0000-0000-0000DA1F0000}"/>
    <cellStyle name="Énfasis5 - 40% 2 2 4 2 3" xfId="21068" xr:uid="{00000000-0005-0000-0000-0000DB1F0000}"/>
    <cellStyle name="Énfasis5 - 40% 2 2 4 3" xfId="12963" xr:uid="{00000000-0005-0000-0000-0000DC1F0000}"/>
    <cellStyle name="Énfasis5 - 40% 2 2 4 3 2" xfId="24062" xr:uid="{00000000-0005-0000-0000-0000DD1F0000}"/>
    <cellStyle name="Énfasis5 - 40% 2 2 4 4" xfId="18537" xr:uid="{00000000-0005-0000-0000-0000DE1F0000}"/>
    <cellStyle name="Énfasis5 - 40% 2 2 5" xfId="7961" xr:uid="{00000000-0005-0000-0000-0000DF1F0000}"/>
    <cellStyle name="Énfasis5 - 40% 2 2 5 2" xfId="13564" xr:uid="{00000000-0005-0000-0000-0000E01F0000}"/>
    <cellStyle name="Énfasis5 - 40% 2 2 5 2 2" xfId="24663" xr:uid="{00000000-0005-0000-0000-0000E11F0000}"/>
    <cellStyle name="Énfasis5 - 40% 2 2 5 3" xfId="19138" xr:uid="{00000000-0005-0000-0000-0000E21F0000}"/>
    <cellStyle name="Énfasis5 - 40% 2 2 6" xfId="10476" xr:uid="{00000000-0005-0000-0000-0000E31F0000}"/>
    <cellStyle name="Énfasis5 - 40% 2 2 6 2" xfId="16022" xr:uid="{00000000-0005-0000-0000-0000E41F0000}"/>
    <cellStyle name="Énfasis5 - 40% 2 2 6 2 2" xfId="27120" xr:uid="{00000000-0005-0000-0000-0000E51F0000}"/>
    <cellStyle name="Énfasis5 - 40% 2 2 6 3" xfId="21594" xr:uid="{00000000-0005-0000-0000-0000E61F0000}"/>
    <cellStyle name="Énfasis5 - 40% 2 2 7" xfId="10752" xr:uid="{00000000-0005-0000-0000-0000E71F0000}"/>
    <cellStyle name="Énfasis5 - 40% 2 2 7 2" xfId="21867" xr:uid="{00000000-0005-0000-0000-0000E81F0000}"/>
    <cellStyle name="Énfasis5 - 40% 2 2 8" xfId="16347" xr:uid="{00000000-0005-0000-0000-0000E91F0000}"/>
    <cellStyle name="Énfasis5 - 40% 2 2 9" xfId="27551" xr:uid="{00000000-0005-0000-0000-0000EA1F0000}"/>
    <cellStyle name="Énfasis5 - 40% 2 3" xfId="3487" xr:uid="{00000000-0005-0000-0000-0000EB1F0000}"/>
    <cellStyle name="Énfasis5 - 40% 2 3 2" xfId="6631" xr:uid="{00000000-0005-0000-0000-0000EC1F0000}"/>
    <cellStyle name="Énfasis5 - 40% 2 3 2 2" xfId="9294" xr:uid="{00000000-0005-0000-0000-0000ED1F0000}"/>
    <cellStyle name="Énfasis5 - 40% 2 3 2 2 2" xfId="14864" xr:uid="{00000000-0005-0000-0000-0000EE1F0000}"/>
    <cellStyle name="Énfasis5 - 40% 2 3 2 2 2 2" xfId="25962" xr:uid="{00000000-0005-0000-0000-0000EF1F0000}"/>
    <cellStyle name="Énfasis5 - 40% 2 3 2 2 3" xfId="20436" xr:uid="{00000000-0005-0000-0000-0000F01F0000}"/>
    <cellStyle name="Énfasis5 - 40% 2 3 2 3" xfId="12331" xr:uid="{00000000-0005-0000-0000-0000F11F0000}"/>
    <cellStyle name="Énfasis5 - 40% 2 3 2 3 2" xfId="23430" xr:uid="{00000000-0005-0000-0000-0000F21F0000}"/>
    <cellStyle name="Énfasis5 - 40% 2 3 2 4" xfId="17905" xr:uid="{00000000-0005-0000-0000-0000F31F0000}"/>
    <cellStyle name="Énfasis5 - 40% 2 3 3" xfId="7102" xr:uid="{00000000-0005-0000-0000-0000F41F0000}"/>
    <cellStyle name="Énfasis5 - 40% 2 3 3 2" xfId="9755" xr:uid="{00000000-0005-0000-0000-0000F51F0000}"/>
    <cellStyle name="Énfasis5 - 40% 2 3 3 2 2" xfId="15325" xr:uid="{00000000-0005-0000-0000-0000F61F0000}"/>
    <cellStyle name="Énfasis5 - 40% 2 3 3 2 2 2" xfId="26423" xr:uid="{00000000-0005-0000-0000-0000F71F0000}"/>
    <cellStyle name="Énfasis5 - 40% 2 3 3 2 3" xfId="20897" xr:uid="{00000000-0005-0000-0000-0000F81F0000}"/>
    <cellStyle name="Énfasis5 - 40% 2 3 3 3" xfId="12792" xr:uid="{00000000-0005-0000-0000-0000F91F0000}"/>
    <cellStyle name="Énfasis5 - 40% 2 3 3 3 2" xfId="23891" xr:uid="{00000000-0005-0000-0000-0000FA1F0000}"/>
    <cellStyle name="Énfasis5 - 40% 2 3 3 4" xfId="18366" xr:uid="{00000000-0005-0000-0000-0000FB1F0000}"/>
    <cellStyle name="Énfasis5 - 40% 2 3 4" xfId="7798" xr:uid="{00000000-0005-0000-0000-0000FC1F0000}"/>
    <cellStyle name="Énfasis5 - 40% 2 3 4 2" xfId="13402" xr:uid="{00000000-0005-0000-0000-0000FD1F0000}"/>
    <cellStyle name="Énfasis5 - 40% 2 3 4 2 2" xfId="24501" xr:uid="{00000000-0005-0000-0000-0000FE1F0000}"/>
    <cellStyle name="Énfasis5 - 40% 2 3 4 3" xfId="18976" xr:uid="{00000000-0005-0000-0000-0000FF1F0000}"/>
    <cellStyle name="Énfasis5 - 40% 2 3 5" xfId="10305" xr:uid="{00000000-0005-0000-0000-000000200000}"/>
    <cellStyle name="Énfasis5 - 40% 2 3 5 2" xfId="15851" xr:uid="{00000000-0005-0000-0000-000001200000}"/>
    <cellStyle name="Énfasis5 - 40% 2 3 5 2 2" xfId="26949" xr:uid="{00000000-0005-0000-0000-000002200000}"/>
    <cellStyle name="Énfasis5 - 40% 2 3 5 3" xfId="21423" xr:uid="{00000000-0005-0000-0000-000003200000}"/>
    <cellStyle name="Énfasis5 - 40% 2 3 6" xfId="10973" xr:uid="{00000000-0005-0000-0000-000004200000}"/>
    <cellStyle name="Énfasis5 - 40% 2 3 6 2" xfId="22084" xr:uid="{00000000-0005-0000-0000-000005200000}"/>
    <cellStyle name="Énfasis5 - 40% 2 3 7" xfId="16559" xr:uid="{00000000-0005-0000-0000-000006200000}"/>
    <cellStyle name="Énfasis5 - 40% 2 3 8" xfId="27380" xr:uid="{00000000-0005-0000-0000-000007200000}"/>
    <cellStyle name="Énfasis5 - 40% 2 4" xfId="3488" xr:uid="{00000000-0005-0000-0000-000008200000}"/>
    <cellStyle name="Énfasis5 - 40% 2 4 2" xfId="6555" xr:uid="{00000000-0005-0000-0000-000009200000}"/>
    <cellStyle name="Énfasis5 - 40% 2 4 2 2" xfId="9218" xr:uid="{00000000-0005-0000-0000-00000A200000}"/>
    <cellStyle name="Énfasis5 - 40% 2 4 2 2 2" xfId="14788" xr:uid="{00000000-0005-0000-0000-00000B200000}"/>
    <cellStyle name="Énfasis5 - 40% 2 4 2 2 2 2" xfId="25886" xr:uid="{00000000-0005-0000-0000-00000C200000}"/>
    <cellStyle name="Énfasis5 - 40% 2 4 2 2 3" xfId="20360" xr:uid="{00000000-0005-0000-0000-00000D200000}"/>
    <cellStyle name="Énfasis5 - 40% 2 4 2 3" xfId="12255" xr:uid="{00000000-0005-0000-0000-00000E200000}"/>
    <cellStyle name="Énfasis5 - 40% 2 4 2 3 2" xfId="23354" xr:uid="{00000000-0005-0000-0000-00000F200000}"/>
    <cellStyle name="Énfasis5 - 40% 2 4 2 4" xfId="17829" xr:uid="{00000000-0005-0000-0000-000010200000}"/>
    <cellStyle name="Énfasis5 - 40% 2 4 3" xfId="7730" xr:uid="{00000000-0005-0000-0000-000011200000}"/>
    <cellStyle name="Énfasis5 - 40% 2 4 3 2" xfId="13335" xr:uid="{00000000-0005-0000-0000-000012200000}"/>
    <cellStyle name="Énfasis5 - 40% 2 4 3 2 2" xfId="24434" xr:uid="{00000000-0005-0000-0000-000013200000}"/>
    <cellStyle name="Énfasis5 - 40% 2 4 3 3" xfId="18909" xr:uid="{00000000-0005-0000-0000-000014200000}"/>
    <cellStyle name="Énfasis5 - 40% 2 4 4" xfId="10229" xr:uid="{00000000-0005-0000-0000-000015200000}"/>
    <cellStyle name="Énfasis5 - 40% 2 4 4 2" xfId="15775" xr:uid="{00000000-0005-0000-0000-000016200000}"/>
    <cellStyle name="Énfasis5 - 40% 2 4 4 2 2" xfId="26873" xr:uid="{00000000-0005-0000-0000-000017200000}"/>
    <cellStyle name="Énfasis5 - 40% 2 4 4 3" xfId="21347" xr:uid="{00000000-0005-0000-0000-000018200000}"/>
    <cellStyle name="Énfasis5 - 40% 2 4 5" xfId="10974" xr:uid="{00000000-0005-0000-0000-000019200000}"/>
    <cellStyle name="Énfasis5 - 40% 2 4 5 2" xfId="22085" xr:uid="{00000000-0005-0000-0000-00001A200000}"/>
    <cellStyle name="Énfasis5 - 40% 2 4 6" xfId="16560" xr:uid="{00000000-0005-0000-0000-00001B200000}"/>
    <cellStyle name="Énfasis5 - 40% 2 5" xfId="3489" xr:uid="{00000000-0005-0000-0000-00001C200000}"/>
    <cellStyle name="Énfasis5 - 40% 2 5 2" xfId="6457" xr:uid="{00000000-0005-0000-0000-00001D200000}"/>
    <cellStyle name="Énfasis5 - 40% 2 5 2 2" xfId="9120" xr:uid="{00000000-0005-0000-0000-00001E200000}"/>
    <cellStyle name="Énfasis5 - 40% 2 5 2 2 2" xfId="14690" xr:uid="{00000000-0005-0000-0000-00001F200000}"/>
    <cellStyle name="Énfasis5 - 40% 2 5 2 2 2 2" xfId="25788" xr:uid="{00000000-0005-0000-0000-000020200000}"/>
    <cellStyle name="Énfasis5 - 40% 2 5 2 2 3" xfId="20262" xr:uid="{00000000-0005-0000-0000-000021200000}"/>
    <cellStyle name="Énfasis5 - 40% 2 5 2 3" xfId="12157" xr:uid="{00000000-0005-0000-0000-000022200000}"/>
    <cellStyle name="Énfasis5 - 40% 2 5 2 3 2" xfId="23256" xr:uid="{00000000-0005-0000-0000-000023200000}"/>
    <cellStyle name="Énfasis5 - 40% 2 5 2 4" xfId="17731" xr:uid="{00000000-0005-0000-0000-000024200000}"/>
    <cellStyle name="Énfasis5 - 40% 2 5 3" xfId="8133" xr:uid="{00000000-0005-0000-0000-000025200000}"/>
    <cellStyle name="Énfasis5 - 40% 2 5 3 2" xfId="13704" xr:uid="{00000000-0005-0000-0000-000026200000}"/>
    <cellStyle name="Énfasis5 - 40% 2 5 3 2 2" xfId="24802" xr:uid="{00000000-0005-0000-0000-000027200000}"/>
    <cellStyle name="Énfasis5 - 40% 2 5 3 3" xfId="19276" xr:uid="{00000000-0005-0000-0000-000028200000}"/>
    <cellStyle name="Énfasis5 - 40% 2 5 4" xfId="10975" xr:uid="{00000000-0005-0000-0000-000029200000}"/>
    <cellStyle name="Énfasis5 - 40% 2 5 4 2" xfId="22086" xr:uid="{00000000-0005-0000-0000-00002A200000}"/>
    <cellStyle name="Énfasis5 - 40% 2 5 5" xfId="16561" xr:uid="{00000000-0005-0000-0000-00002B200000}"/>
    <cellStyle name="Énfasis5 - 40% 2 6" xfId="5511" xr:uid="{00000000-0005-0000-0000-00002C200000}"/>
    <cellStyle name="Énfasis5 - 40% 2 6 2" xfId="8580" xr:uid="{00000000-0005-0000-0000-00002D200000}"/>
    <cellStyle name="Énfasis5 - 40% 2 6 2 2" xfId="14150" xr:uid="{00000000-0005-0000-0000-00002E200000}"/>
    <cellStyle name="Énfasis5 - 40% 2 6 2 2 2" xfId="25248" xr:uid="{00000000-0005-0000-0000-00002F200000}"/>
    <cellStyle name="Énfasis5 - 40% 2 6 2 3" xfId="19722" xr:uid="{00000000-0005-0000-0000-000030200000}"/>
    <cellStyle name="Énfasis5 - 40% 2 6 3" xfId="11611" xr:uid="{00000000-0005-0000-0000-000031200000}"/>
    <cellStyle name="Énfasis5 - 40% 2 6 3 2" xfId="22714" xr:uid="{00000000-0005-0000-0000-000032200000}"/>
    <cellStyle name="Énfasis5 - 40% 2 6 4" xfId="17188" xr:uid="{00000000-0005-0000-0000-000033200000}"/>
    <cellStyle name="Énfasis5 - 40% 2 7" xfId="6114" xr:uid="{00000000-0005-0000-0000-000034200000}"/>
    <cellStyle name="Énfasis5 - 40% 2 7 2" xfId="8779" xr:uid="{00000000-0005-0000-0000-000035200000}"/>
    <cellStyle name="Énfasis5 - 40% 2 7 2 2" xfId="14349" xr:uid="{00000000-0005-0000-0000-000036200000}"/>
    <cellStyle name="Énfasis5 - 40% 2 7 2 2 2" xfId="25447" xr:uid="{00000000-0005-0000-0000-000037200000}"/>
    <cellStyle name="Énfasis5 - 40% 2 7 2 3" xfId="19921" xr:uid="{00000000-0005-0000-0000-000038200000}"/>
    <cellStyle name="Énfasis5 - 40% 2 7 3" xfId="11816" xr:uid="{00000000-0005-0000-0000-000039200000}"/>
    <cellStyle name="Énfasis5 - 40% 2 7 3 2" xfId="22915" xr:uid="{00000000-0005-0000-0000-00003A200000}"/>
    <cellStyle name="Énfasis5 - 40% 2 7 4" xfId="17390" xr:uid="{00000000-0005-0000-0000-00003B200000}"/>
    <cellStyle name="Énfasis5 - 40% 2 8" xfId="7025" xr:uid="{00000000-0005-0000-0000-00003C200000}"/>
    <cellStyle name="Énfasis5 - 40% 2 8 2" xfId="9679" xr:uid="{00000000-0005-0000-0000-00003D200000}"/>
    <cellStyle name="Énfasis5 - 40% 2 8 2 2" xfId="15249" xr:uid="{00000000-0005-0000-0000-00003E200000}"/>
    <cellStyle name="Énfasis5 - 40% 2 8 2 2 2" xfId="26347" xr:uid="{00000000-0005-0000-0000-00003F200000}"/>
    <cellStyle name="Énfasis5 - 40% 2 8 2 3" xfId="20821" xr:uid="{00000000-0005-0000-0000-000040200000}"/>
    <cellStyle name="Énfasis5 - 40% 2 8 3" xfId="12716" xr:uid="{00000000-0005-0000-0000-000041200000}"/>
    <cellStyle name="Énfasis5 - 40% 2 8 3 2" xfId="23815" xr:uid="{00000000-0005-0000-0000-000042200000}"/>
    <cellStyle name="Énfasis5 - 40% 2 8 4" xfId="18290" xr:uid="{00000000-0005-0000-0000-000043200000}"/>
    <cellStyle name="Énfasis5 - 40% 2 9" xfId="7473" xr:uid="{00000000-0005-0000-0000-000044200000}"/>
    <cellStyle name="Énfasis5 - 40% 2 9 2" xfId="13143" xr:uid="{00000000-0005-0000-0000-000045200000}"/>
    <cellStyle name="Énfasis5 - 40% 2 9 2 2" xfId="24242" xr:uid="{00000000-0005-0000-0000-000046200000}"/>
    <cellStyle name="Énfasis5 - 40% 2 9 3" xfId="18717" xr:uid="{00000000-0005-0000-0000-000047200000}"/>
    <cellStyle name="Énfasis5 - 40% 3" xfId="1002" xr:uid="{00000000-0005-0000-0000-000048200000}"/>
    <cellStyle name="Énfasis5 - 40% 3 10" xfId="27597" xr:uid="{00000000-0005-0000-0000-000049200000}"/>
    <cellStyle name="Énfasis5 - 40% 3 2" xfId="3490" xr:uid="{00000000-0005-0000-0000-00004A200000}"/>
    <cellStyle name="Énfasis5 - 40% 3 2 2" xfId="6848" xr:uid="{00000000-0005-0000-0000-00004B200000}"/>
    <cellStyle name="Énfasis5 - 40% 3 2 2 2" xfId="9511" xr:uid="{00000000-0005-0000-0000-00004C200000}"/>
    <cellStyle name="Énfasis5 - 40% 3 2 2 2 2" xfId="15081" xr:uid="{00000000-0005-0000-0000-00004D200000}"/>
    <cellStyle name="Énfasis5 - 40% 3 2 2 2 2 2" xfId="26179" xr:uid="{00000000-0005-0000-0000-00004E200000}"/>
    <cellStyle name="Énfasis5 - 40% 3 2 2 2 3" xfId="20653" xr:uid="{00000000-0005-0000-0000-00004F200000}"/>
    <cellStyle name="Énfasis5 - 40% 3 2 2 3" xfId="12548" xr:uid="{00000000-0005-0000-0000-000050200000}"/>
    <cellStyle name="Énfasis5 - 40% 3 2 2 3 2" xfId="23647" xr:uid="{00000000-0005-0000-0000-000051200000}"/>
    <cellStyle name="Énfasis5 - 40% 3 2 2 4" xfId="18122" xr:uid="{00000000-0005-0000-0000-000052200000}"/>
    <cellStyle name="Énfasis5 - 40% 3 2 3" xfId="8134" xr:uid="{00000000-0005-0000-0000-000053200000}"/>
    <cellStyle name="Énfasis5 - 40% 3 2 3 2" xfId="13705" xr:uid="{00000000-0005-0000-0000-000054200000}"/>
    <cellStyle name="Énfasis5 - 40% 3 2 3 2 2" xfId="24803" xr:uid="{00000000-0005-0000-0000-000055200000}"/>
    <cellStyle name="Énfasis5 - 40% 3 2 3 3" xfId="19277" xr:uid="{00000000-0005-0000-0000-000056200000}"/>
    <cellStyle name="Énfasis5 - 40% 3 2 4" xfId="10976" xr:uid="{00000000-0005-0000-0000-000057200000}"/>
    <cellStyle name="Énfasis5 - 40% 3 2 4 2" xfId="22087" xr:uid="{00000000-0005-0000-0000-000058200000}"/>
    <cellStyle name="Énfasis5 - 40% 3 2 5" xfId="16562" xr:uid="{00000000-0005-0000-0000-000059200000}"/>
    <cellStyle name="Énfasis5 - 40% 3 3" xfId="5447" xr:uid="{00000000-0005-0000-0000-00005A200000}"/>
    <cellStyle name="Énfasis5 - 40% 3 3 2" xfId="8555" xr:uid="{00000000-0005-0000-0000-00005B200000}"/>
    <cellStyle name="Énfasis5 - 40% 3 3 2 2" xfId="14125" xr:uid="{00000000-0005-0000-0000-00005C200000}"/>
    <cellStyle name="Énfasis5 - 40% 3 3 2 2 2" xfId="25223" xr:uid="{00000000-0005-0000-0000-00005D200000}"/>
    <cellStyle name="Énfasis5 - 40% 3 3 2 3" xfId="19697" xr:uid="{00000000-0005-0000-0000-00005E200000}"/>
    <cellStyle name="Énfasis5 - 40% 3 3 3" xfId="11586" xr:uid="{00000000-0005-0000-0000-00005F200000}"/>
    <cellStyle name="Énfasis5 - 40% 3 3 3 2" xfId="22689" xr:uid="{00000000-0005-0000-0000-000060200000}"/>
    <cellStyle name="Énfasis5 - 40% 3 3 4" xfId="17163" xr:uid="{00000000-0005-0000-0000-000061200000}"/>
    <cellStyle name="Énfasis5 - 40% 3 4" xfId="6280" xr:uid="{00000000-0005-0000-0000-000062200000}"/>
    <cellStyle name="Énfasis5 - 40% 3 4 2" xfId="8945" xr:uid="{00000000-0005-0000-0000-000063200000}"/>
    <cellStyle name="Énfasis5 - 40% 3 4 2 2" xfId="14515" xr:uid="{00000000-0005-0000-0000-000064200000}"/>
    <cellStyle name="Énfasis5 - 40% 3 4 2 2 2" xfId="25613" xr:uid="{00000000-0005-0000-0000-000065200000}"/>
    <cellStyle name="Énfasis5 - 40% 3 4 2 3" xfId="20087" xr:uid="{00000000-0005-0000-0000-000066200000}"/>
    <cellStyle name="Énfasis5 - 40% 3 4 3" xfId="11982" xr:uid="{00000000-0005-0000-0000-000067200000}"/>
    <cellStyle name="Énfasis5 - 40% 3 4 3 2" xfId="23081" xr:uid="{00000000-0005-0000-0000-000068200000}"/>
    <cellStyle name="Énfasis5 - 40% 3 4 4" xfId="17556" xr:uid="{00000000-0005-0000-0000-000069200000}"/>
    <cellStyle name="Énfasis5 - 40% 3 5" xfId="7319" xr:uid="{00000000-0005-0000-0000-00006A200000}"/>
    <cellStyle name="Énfasis5 - 40% 3 5 2" xfId="9972" xr:uid="{00000000-0005-0000-0000-00006B200000}"/>
    <cellStyle name="Énfasis5 - 40% 3 5 2 2" xfId="15542" xr:uid="{00000000-0005-0000-0000-00006C200000}"/>
    <cellStyle name="Énfasis5 - 40% 3 5 2 2 2" xfId="26640" xr:uid="{00000000-0005-0000-0000-00006D200000}"/>
    <cellStyle name="Énfasis5 - 40% 3 5 2 3" xfId="21114" xr:uid="{00000000-0005-0000-0000-00006E200000}"/>
    <cellStyle name="Énfasis5 - 40% 3 5 3" xfId="13009" xr:uid="{00000000-0005-0000-0000-00006F200000}"/>
    <cellStyle name="Énfasis5 - 40% 3 5 3 2" xfId="24108" xr:uid="{00000000-0005-0000-0000-000070200000}"/>
    <cellStyle name="Énfasis5 - 40% 3 5 4" xfId="18583" xr:uid="{00000000-0005-0000-0000-000071200000}"/>
    <cellStyle name="Énfasis5 - 40% 3 6" xfId="8007" xr:uid="{00000000-0005-0000-0000-000072200000}"/>
    <cellStyle name="Énfasis5 - 40% 3 6 2" xfId="13610" xr:uid="{00000000-0005-0000-0000-000073200000}"/>
    <cellStyle name="Énfasis5 - 40% 3 6 2 2" xfId="24709" xr:uid="{00000000-0005-0000-0000-000074200000}"/>
    <cellStyle name="Énfasis5 - 40% 3 6 3" xfId="19184" xr:uid="{00000000-0005-0000-0000-000075200000}"/>
    <cellStyle name="Énfasis5 - 40% 3 7" xfId="10522" xr:uid="{00000000-0005-0000-0000-000076200000}"/>
    <cellStyle name="Énfasis5 - 40% 3 7 2" xfId="16068" xr:uid="{00000000-0005-0000-0000-000077200000}"/>
    <cellStyle name="Énfasis5 - 40% 3 7 2 2" xfId="27166" xr:uid="{00000000-0005-0000-0000-000078200000}"/>
    <cellStyle name="Énfasis5 - 40% 3 7 3" xfId="21640" xr:uid="{00000000-0005-0000-0000-000079200000}"/>
    <cellStyle name="Énfasis5 - 40% 3 8" xfId="10798" xr:uid="{00000000-0005-0000-0000-00007A200000}"/>
    <cellStyle name="Énfasis5 - 40% 3 8 2" xfId="21913" xr:uid="{00000000-0005-0000-0000-00007B200000}"/>
    <cellStyle name="Énfasis5 - 40% 3 9" xfId="16393" xr:uid="{00000000-0005-0000-0000-00007C200000}"/>
    <cellStyle name="Énfasis5 - 40% 4" xfId="877" xr:uid="{00000000-0005-0000-0000-00007D200000}"/>
    <cellStyle name="Énfasis5 - 40% 4 2" xfId="5171" xr:uid="{00000000-0005-0000-0000-00007E200000}"/>
    <cellStyle name="Énfasis5 - 40% 4 2 2" xfId="6743" xr:uid="{00000000-0005-0000-0000-00007F200000}"/>
    <cellStyle name="Énfasis5 - 40% 4 2 2 2" xfId="9406" xr:uid="{00000000-0005-0000-0000-000080200000}"/>
    <cellStyle name="Énfasis5 - 40% 4 2 2 2 2" xfId="14976" xr:uid="{00000000-0005-0000-0000-000081200000}"/>
    <cellStyle name="Énfasis5 - 40% 4 2 2 2 2 2" xfId="26074" xr:uid="{00000000-0005-0000-0000-000082200000}"/>
    <cellStyle name="Énfasis5 - 40% 4 2 2 2 3" xfId="20548" xr:uid="{00000000-0005-0000-0000-000083200000}"/>
    <cellStyle name="Énfasis5 - 40% 4 2 2 3" xfId="12443" xr:uid="{00000000-0005-0000-0000-000084200000}"/>
    <cellStyle name="Énfasis5 - 40% 4 2 2 3 2" xfId="23542" xr:uid="{00000000-0005-0000-0000-000085200000}"/>
    <cellStyle name="Énfasis5 - 40% 4 2 2 4" xfId="18017" xr:uid="{00000000-0005-0000-0000-000086200000}"/>
    <cellStyle name="Énfasis5 - 40% 4 2 3" xfId="8406" xr:uid="{00000000-0005-0000-0000-000087200000}"/>
    <cellStyle name="Énfasis5 - 40% 4 2 3 2" xfId="13976" xr:uid="{00000000-0005-0000-0000-000088200000}"/>
    <cellStyle name="Énfasis5 - 40% 4 2 3 2 2" xfId="25074" xr:uid="{00000000-0005-0000-0000-000089200000}"/>
    <cellStyle name="Énfasis5 - 40% 4 2 3 3" xfId="19548" xr:uid="{00000000-0005-0000-0000-00008A200000}"/>
    <cellStyle name="Énfasis5 - 40% 4 2 4" xfId="11437" xr:uid="{00000000-0005-0000-0000-00008B200000}"/>
    <cellStyle name="Énfasis5 - 40% 4 2 4 2" xfId="22540" xr:uid="{00000000-0005-0000-0000-00008C200000}"/>
    <cellStyle name="Énfasis5 - 40% 4 2 5" xfId="17014" xr:uid="{00000000-0005-0000-0000-00008D200000}"/>
    <cellStyle name="Énfasis5 - 40% 4 3" xfId="6174" xr:uid="{00000000-0005-0000-0000-00008E200000}"/>
    <cellStyle name="Énfasis5 - 40% 4 3 2" xfId="8839" xr:uid="{00000000-0005-0000-0000-00008F200000}"/>
    <cellStyle name="Énfasis5 - 40% 4 3 2 2" xfId="14409" xr:uid="{00000000-0005-0000-0000-000090200000}"/>
    <cellStyle name="Énfasis5 - 40% 4 3 2 2 2" xfId="25507" xr:uid="{00000000-0005-0000-0000-000091200000}"/>
    <cellStyle name="Énfasis5 - 40% 4 3 2 3" xfId="19981" xr:uid="{00000000-0005-0000-0000-000092200000}"/>
    <cellStyle name="Énfasis5 - 40% 4 3 3" xfId="11876" xr:uid="{00000000-0005-0000-0000-000093200000}"/>
    <cellStyle name="Énfasis5 - 40% 4 3 3 2" xfId="22975" xr:uid="{00000000-0005-0000-0000-000094200000}"/>
    <cellStyle name="Énfasis5 - 40% 4 3 4" xfId="17450" xr:uid="{00000000-0005-0000-0000-000095200000}"/>
    <cellStyle name="Énfasis5 - 40% 4 4" xfId="7214" xr:uid="{00000000-0005-0000-0000-000096200000}"/>
    <cellStyle name="Énfasis5 - 40% 4 4 2" xfId="9867" xr:uid="{00000000-0005-0000-0000-000097200000}"/>
    <cellStyle name="Énfasis5 - 40% 4 4 2 2" xfId="15437" xr:uid="{00000000-0005-0000-0000-000098200000}"/>
    <cellStyle name="Énfasis5 - 40% 4 4 2 2 2" xfId="26535" xr:uid="{00000000-0005-0000-0000-000099200000}"/>
    <cellStyle name="Énfasis5 - 40% 4 4 2 3" xfId="21009" xr:uid="{00000000-0005-0000-0000-00009A200000}"/>
    <cellStyle name="Énfasis5 - 40% 4 4 3" xfId="12904" xr:uid="{00000000-0005-0000-0000-00009B200000}"/>
    <cellStyle name="Énfasis5 - 40% 4 4 3 2" xfId="24003" xr:uid="{00000000-0005-0000-0000-00009C200000}"/>
    <cellStyle name="Énfasis5 - 40% 4 4 4" xfId="18478" xr:uid="{00000000-0005-0000-0000-00009D200000}"/>
    <cellStyle name="Énfasis5 - 40% 4 5" xfId="7902" xr:uid="{00000000-0005-0000-0000-00009E200000}"/>
    <cellStyle name="Énfasis5 - 40% 4 5 2" xfId="13505" xr:uid="{00000000-0005-0000-0000-00009F200000}"/>
    <cellStyle name="Énfasis5 - 40% 4 5 2 2" xfId="24604" xr:uid="{00000000-0005-0000-0000-0000A0200000}"/>
    <cellStyle name="Énfasis5 - 40% 4 5 3" xfId="19079" xr:uid="{00000000-0005-0000-0000-0000A1200000}"/>
    <cellStyle name="Énfasis5 - 40% 4 6" xfId="10417" xr:uid="{00000000-0005-0000-0000-0000A2200000}"/>
    <cellStyle name="Énfasis5 - 40% 4 6 2" xfId="15963" xr:uid="{00000000-0005-0000-0000-0000A3200000}"/>
    <cellStyle name="Énfasis5 - 40% 4 6 2 2" xfId="27061" xr:uid="{00000000-0005-0000-0000-0000A4200000}"/>
    <cellStyle name="Énfasis5 - 40% 4 6 3" xfId="21535" xr:uid="{00000000-0005-0000-0000-0000A5200000}"/>
    <cellStyle name="Énfasis5 - 40% 4 7" xfId="10692" xr:uid="{00000000-0005-0000-0000-0000A6200000}"/>
    <cellStyle name="Énfasis5 - 40% 4 7 2" xfId="21807" xr:uid="{00000000-0005-0000-0000-0000A7200000}"/>
    <cellStyle name="Énfasis5 - 40% 4 8" xfId="16287" xr:uid="{00000000-0005-0000-0000-0000A8200000}"/>
    <cellStyle name="Énfasis5 - 40% 4 9" xfId="27492" xr:uid="{00000000-0005-0000-0000-0000A9200000}"/>
    <cellStyle name="Énfasis5 - 40% 5" xfId="3491" xr:uid="{00000000-0005-0000-0000-0000AA200000}"/>
    <cellStyle name="Énfasis5 - 40% 5 2" xfId="6630" xr:uid="{00000000-0005-0000-0000-0000AB200000}"/>
    <cellStyle name="Énfasis5 - 40% 5 2 2" xfId="9293" xr:uid="{00000000-0005-0000-0000-0000AC200000}"/>
    <cellStyle name="Énfasis5 - 40% 5 2 2 2" xfId="14863" xr:uid="{00000000-0005-0000-0000-0000AD200000}"/>
    <cellStyle name="Énfasis5 - 40% 5 2 2 2 2" xfId="25961" xr:uid="{00000000-0005-0000-0000-0000AE200000}"/>
    <cellStyle name="Énfasis5 - 40% 5 2 2 3" xfId="20435" xr:uid="{00000000-0005-0000-0000-0000AF200000}"/>
    <cellStyle name="Énfasis5 - 40% 5 2 3" xfId="12330" xr:uid="{00000000-0005-0000-0000-0000B0200000}"/>
    <cellStyle name="Énfasis5 - 40% 5 2 3 2" xfId="23429" xr:uid="{00000000-0005-0000-0000-0000B1200000}"/>
    <cellStyle name="Énfasis5 - 40% 5 2 4" xfId="17904" xr:uid="{00000000-0005-0000-0000-0000B2200000}"/>
    <cellStyle name="Énfasis5 - 40% 5 3" xfId="7101" xr:uid="{00000000-0005-0000-0000-0000B3200000}"/>
    <cellStyle name="Énfasis5 - 40% 5 3 2" xfId="9754" xr:uid="{00000000-0005-0000-0000-0000B4200000}"/>
    <cellStyle name="Énfasis5 - 40% 5 3 2 2" xfId="15324" xr:uid="{00000000-0005-0000-0000-0000B5200000}"/>
    <cellStyle name="Énfasis5 - 40% 5 3 2 2 2" xfId="26422" xr:uid="{00000000-0005-0000-0000-0000B6200000}"/>
    <cellStyle name="Énfasis5 - 40% 5 3 2 3" xfId="20896" xr:uid="{00000000-0005-0000-0000-0000B7200000}"/>
    <cellStyle name="Énfasis5 - 40% 5 3 3" xfId="12791" xr:uid="{00000000-0005-0000-0000-0000B8200000}"/>
    <cellStyle name="Énfasis5 - 40% 5 3 3 2" xfId="23890" xr:uid="{00000000-0005-0000-0000-0000B9200000}"/>
    <cellStyle name="Énfasis5 - 40% 5 3 4" xfId="18365" xr:uid="{00000000-0005-0000-0000-0000BA200000}"/>
    <cellStyle name="Énfasis5 - 40% 5 4" xfId="7797" xr:uid="{00000000-0005-0000-0000-0000BB200000}"/>
    <cellStyle name="Énfasis5 - 40% 5 4 2" xfId="13401" xr:uid="{00000000-0005-0000-0000-0000BC200000}"/>
    <cellStyle name="Énfasis5 - 40% 5 4 2 2" xfId="24500" xr:uid="{00000000-0005-0000-0000-0000BD200000}"/>
    <cellStyle name="Énfasis5 - 40% 5 4 3" xfId="18975" xr:uid="{00000000-0005-0000-0000-0000BE200000}"/>
    <cellStyle name="Énfasis5 - 40% 5 5" xfId="10304" xr:uid="{00000000-0005-0000-0000-0000BF200000}"/>
    <cellStyle name="Énfasis5 - 40% 5 5 2" xfId="15850" xr:uid="{00000000-0005-0000-0000-0000C0200000}"/>
    <cellStyle name="Énfasis5 - 40% 5 5 2 2" xfId="26948" xr:uid="{00000000-0005-0000-0000-0000C1200000}"/>
    <cellStyle name="Énfasis5 - 40% 5 5 3" xfId="21422" xr:uid="{00000000-0005-0000-0000-0000C2200000}"/>
    <cellStyle name="Énfasis5 - 40% 5 6" xfId="10977" xr:uid="{00000000-0005-0000-0000-0000C3200000}"/>
    <cellStyle name="Énfasis5 - 40% 5 6 2" xfId="22088" xr:uid="{00000000-0005-0000-0000-0000C4200000}"/>
    <cellStyle name="Énfasis5 - 40% 5 7" xfId="16563" xr:uid="{00000000-0005-0000-0000-0000C5200000}"/>
    <cellStyle name="Énfasis5 - 40% 5 8" xfId="27379" xr:uid="{00000000-0005-0000-0000-0000C6200000}"/>
    <cellStyle name="Énfasis5 - 40% 6" xfId="3492" xr:uid="{00000000-0005-0000-0000-0000C7200000}"/>
    <cellStyle name="Énfasis5 - 40% 6 2" xfId="6511" xr:uid="{00000000-0005-0000-0000-0000C8200000}"/>
    <cellStyle name="Énfasis5 - 40% 6 2 2" xfId="9174" xr:uid="{00000000-0005-0000-0000-0000C9200000}"/>
    <cellStyle name="Énfasis5 - 40% 6 2 2 2" xfId="14744" xr:uid="{00000000-0005-0000-0000-0000CA200000}"/>
    <cellStyle name="Énfasis5 - 40% 6 2 2 2 2" xfId="25842" xr:uid="{00000000-0005-0000-0000-0000CB200000}"/>
    <cellStyle name="Énfasis5 - 40% 6 2 2 3" xfId="20316" xr:uid="{00000000-0005-0000-0000-0000CC200000}"/>
    <cellStyle name="Énfasis5 - 40% 6 2 3" xfId="12211" xr:uid="{00000000-0005-0000-0000-0000CD200000}"/>
    <cellStyle name="Énfasis5 - 40% 6 2 3 2" xfId="23310" xr:uid="{00000000-0005-0000-0000-0000CE200000}"/>
    <cellStyle name="Énfasis5 - 40% 6 2 4" xfId="17785" xr:uid="{00000000-0005-0000-0000-0000CF200000}"/>
    <cellStyle name="Énfasis5 - 40% 6 3" xfId="7686" xr:uid="{00000000-0005-0000-0000-0000D0200000}"/>
    <cellStyle name="Énfasis5 - 40% 6 3 2" xfId="13294" xr:uid="{00000000-0005-0000-0000-0000D1200000}"/>
    <cellStyle name="Énfasis5 - 40% 6 3 2 2" xfId="24393" xr:uid="{00000000-0005-0000-0000-0000D2200000}"/>
    <cellStyle name="Énfasis5 - 40% 6 3 3" xfId="18868" xr:uid="{00000000-0005-0000-0000-0000D3200000}"/>
    <cellStyle name="Énfasis5 - 40% 6 4" xfId="10183" xr:uid="{00000000-0005-0000-0000-0000D4200000}"/>
    <cellStyle name="Énfasis5 - 40% 6 4 2" xfId="15731" xr:uid="{00000000-0005-0000-0000-0000D5200000}"/>
    <cellStyle name="Énfasis5 - 40% 6 4 2 2" xfId="26829" xr:uid="{00000000-0005-0000-0000-0000D6200000}"/>
    <cellStyle name="Énfasis5 - 40% 6 4 3" xfId="21303" xr:uid="{00000000-0005-0000-0000-0000D7200000}"/>
    <cellStyle name="Énfasis5 - 40% 6 5" xfId="10978" xr:uid="{00000000-0005-0000-0000-0000D8200000}"/>
    <cellStyle name="Énfasis5 - 40% 6 5 2" xfId="22089" xr:uid="{00000000-0005-0000-0000-0000D9200000}"/>
    <cellStyle name="Énfasis5 - 40% 6 6" xfId="16564" xr:uid="{00000000-0005-0000-0000-0000DA200000}"/>
    <cellStyle name="Énfasis5 - 40% 7" xfId="3493" xr:uid="{00000000-0005-0000-0000-0000DB200000}"/>
    <cellStyle name="Énfasis5 - 40% 7 2" xfId="6401" xr:uid="{00000000-0005-0000-0000-0000DC200000}"/>
    <cellStyle name="Énfasis5 - 40% 7 2 2" xfId="9064" xr:uid="{00000000-0005-0000-0000-0000DD200000}"/>
    <cellStyle name="Énfasis5 - 40% 7 2 2 2" xfId="14634" xr:uid="{00000000-0005-0000-0000-0000DE200000}"/>
    <cellStyle name="Énfasis5 - 40% 7 2 2 2 2" xfId="25732" xr:uid="{00000000-0005-0000-0000-0000DF200000}"/>
    <cellStyle name="Énfasis5 - 40% 7 2 2 3" xfId="20206" xr:uid="{00000000-0005-0000-0000-0000E0200000}"/>
    <cellStyle name="Énfasis5 - 40% 7 2 3" xfId="12101" xr:uid="{00000000-0005-0000-0000-0000E1200000}"/>
    <cellStyle name="Énfasis5 - 40% 7 2 3 2" xfId="23200" xr:uid="{00000000-0005-0000-0000-0000E2200000}"/>
    <cellStyle name="Énfasis5 - 40% 7 2 4" xfId="17675" xr:uid="{00000000-0005-0000-0000-0000E3200000}"/>
    <cellStyle name="Énfasis5 - 40% 7 3" xfId="8135" xr:uid="{00000000-0005-0000-0000-0000E4200000}"/>
    <cellStyle name="Énfasis5 - 40% 7 3 2" xfId="13706" xr:uid="{00000000-0005-0000-0000-0000E5200000}"/>
    <cellStyle name="Énfasis5 - 40% 7 3 2 2" xfId="24804" xr:uid="{00000000-0005-0000-0000-0000E6200000}"/>
    <cellStyle name="Énfasis5 - 40% 7 3 3" xfId="19278" xr:uid="{00000000-0005-0000-0000-0000E7200000}"/>
    <cellStyle name="Énfasis5 - 40% 7 4" xfId="10979" xr:uid="{00000000-0005-0000-0000-0000E8200000}"/>
    <cellStyle name="Énfasis5 - 40% 7 4 2" xfId="22090" xr:uid="{00000000-0005-0000-0000-0000E9200000}"/>
    <cellStyle name="Énfasis5 - 40% 7 5" xfId="16565" xr:uid="{00000000-0005-0000-0000-0000EA200000}"/>
    <cellStyle name="Énfasis5 - 40% 8" xfId="5503" xr:uid="{00000000-0005-0000-0000-0000EB200000}"/>
    <cellStyle name="Énfasis5 - 40% 8 2" xfId="8576" xr:uid="{00000000-0005-0000-0000-0000EC200000}"/>
    <cellStyle name="Énfasis5 - 40% 8 2 2" xfId="14146" xr:uid="{00000000-0005-0000-0000-0000ED200000}"/>
    <cellStyle name="Énfasis5 - 40% 8 2 2 2" xfId="25244" xr:uid="{00000000-0005-0000-0000-0000EE200000}"/>
    <cellStyle name="Énfasis5 - 40% 8 2 3" xfId="19718" xr:uid="{00000000-0005-0000-0000-0000EF200000}"/>
    <cellStyle name="Énfasis5 - 40% 8 3" xfId="11607" xr:uid="{00000000-0005-0000-0000-0000F0200000}"/>
    <cellStyle name="Énfasis5 - 40% 8 3 2" xfId="22710" xr:uid="{00000000-0005-0000-0000-0000F1200000}"/>
    <cellStyle name="Énfasis5 - 40% 8 4" xfId="17184" xr:uid="{00000000-0005-0000-0000-0000F2200000}"/>
    <cellStyle name="Énfasis5 - 40% 9" xfId="6068" xr:uid="{00000000-0005-0000-0000-0000F3200000}"/>
    <cellStyle name="Énfasis5 - 40% 9 2" xfId="8735" xr:uid="{00000000-0005-0000-0000-0000F4200000}"/>
    <cellStyle name="Énfasis5 - 40% 9 2 2" xfId="14305" xr:uid="{00000000-0005-0000-0000-0000F5200000}"/>
    <cellStyle name="Énfasis5 - 40% 9 2 2 2" xfId="25403" xr:uid="{00000000-0005-0000-0000-0000F6200000}"/>
    <cellStyle name="Énfasis5 - 40% 9 2 3" xfId="19877" xr:uid="{00000000-0005-0000-0000-0000F7200000}"/>
    <cellStyle name="Énfasis5 - 40% 9 3" xfId="11772" xr:uid="{00000000-0005-0000-0000-0000F8200000}"/>
    <cellStyle name="Énfasis5 - 40% 9 3 2" xfId="22871" xr:uid="{00000000-0005-0000-0000-0000F9200000}"/>
    <cellStyle name="Énfasis5 - 40% 9 4" xfId="17346" xr:uid="{00000000-0005-0000-0000-0000FA200000}"/>
    <cellStyle name="Énfasis5 - 60%" xfId="292" xr:uid="{00000000-0005-0000-0000-0000FB200000}"/>
    <cellStyle name="Énfasis5 10" xfId="3494" xr:uid="{00000000-0005-0000-0000-0000FC200000}"/>
    <cellStyle name="Énfasis5 10 2" xfId="6008" xr:uid="{00000000-0005-0000-0000-0000FD200000}"/>
    <cellStyle name="Énfasis5 11" xfId="3495" xr:uid="{00000000-0005-0000-0000-0000FE200000}"/>
    <cellStyle name="Énfasis5 11 2" xfId="6028" xr:uid="{00000000-0005-0000-0000-0000FF200000}"/>
    <cellStyle name="Énfasis5 12" xfId="3496" xr:uid="{00000000-0005-0000-0000-000000210000}"/>
    <cellStyle name="Énfasis5 13" xfId="3497" xr:uid="{00000000-0005-0000-0000-000001210000}"/>
    <cellStyle name="Énfasis5 14" xfId="3498" xr:uid="{00000000-0005-0000-0000-000002210000}"/>
    <cellStyle name="Énfasis5 15" xfId="3499" xr:uid="{00000000-0005-0000-0000-000003210000}"/>
    <cellStyle name="Énfasis5 16" xfId="3500" xr:uid="{00000000-0005-0000-0000-000004210000}"/>
    <cellStyle name="Énfasis5 17" xfId="3501" xr:uid="{00000000-0005-0000-0000-000005210000}"/>
    <cellStyle name="Énfasis5 18" xfId="3502" xr:uid="{00000000-0005-0000-0000-000006210000}"/>
    <cellStyle name="Énfasis5 19" xfId="3503" xr:uid="{00000000-0005-0000-0000-000007210000}"/>
    <cellStyle name="Énfasis5 2" xfId="3504" xr:uid="{00000000-0005-0000-0000-000008210000}"/>
    <cellStyle name="Énfasis5 2 2" xfId="293" xr:uid="{00000000-0005-0000-0000-000009210000}"/>
    <cellStyle name="Énfasis5 2 3" xfId="294" xr:uid="{00000000-0005-0000-0000-00000A210000}"/>
    <cellStyle name="Énfasis5 2 4" xfId="295" xr:uid="{00000000-0005-0000-0000-00000B210000}"/>
    <cellStyle name="Énfasis5 2 5" xfId="296" xr:uid="{00000000-0005-0000-0000-00000C210000}"/>
    <cellStyle name="Énfasis5 2 6" xfId="297" xr:uid="{00000000-0005-0000-0000-00000D210000}"/>
    <cellStyle name="Énfasis5 2 7" xfId="3505" xr:uid="{00000000-0005-0000-0000-00000E210000}"/>
    <cellStyle name="Énfasis5 20" xfId="3506" xr:uid="{00000000-0005-0000-0000-00000F210000}"/>
    <cellStyle name="Énfasis5 21" xfId="3507" xr:uid="{00000000-0005-0000-0000-000010210000}"/>
    <cellStyle name="Énfasis5 22" xfId="3508" xr:uid="{00000000-0005-0000-0000-000011210000}"/>
    <cellStyle name="Énfasis5 23" xfId="3509" xr:uid="{00000000-0005-0000-0000-000012210000}"/>
    <cellStyle name="Énfasis5 24" xfId="3510" xr:uid="{00000000-0005-0000-0000-000013210000}"/>
    <cellStyle name="Énfasis5 25" xfId="3511" xr:uid="{00000000-0005-0000-0000-000014210000}"/>
    <cellStyle name="Énfasis5 26" xfId="7480" xr:uid="{00000000-0005-0000-0000-000015210000}"/>
    <cellStyle name="Énfasis5 27" xfId="8101" xr:uid="{00000000-0005-0000-0000-000016210000}"/>
    <cellStyle name="Énfasis5 28" xfId="8089" xr:uid="{00000000-0005-0000-0000-000017210000}"/>
    <cellStyle name="Énfasis5 29" xfId="7662" xr:uid="{00000000-0005-0000-0000-000018210000}"/>
    <cellStyle name="Énfasis5 3" xfId="298" xr:uid="{00000000-0005-0000-0000-000019210000}"/>
    <cellStyle name="Énfasis5 3 2" xfId="3512" xr:uid="{00000000-0005-0000-0000-00001A210000}"/>
    <cellStyle name="Énfasis5 3 3" xfId="3513" xr:uid="{00000000-0005-0000-0000-00001B210000}"/>
    <cellStyle name="Énfasis5 3 4" xfId="3514" xr:uid="{00000000-0005-0000-0000-00001C210000}"/>
    <cellStyle name="Énfasis5 3 5" xfId="3515" xr:uid="{00000000-0005-0000-0000-00001D210000}"/>
    <cellStyle name="Énfasis5 30" xfId="8091" xr:uid="{00000000-0005-0000-0000-00001E210000}"/>
    <cellStyle name="Énfasis5 4" xfId="299" xr:uid="{00000000-0005-0000-0000-00001F210000}"/>
    <cellStyle name="Énfasis5 4 10" xfId="3516" xr:uid="{00000000-0005-0000-0000-000020210000}"/>
    <cellStyle name="Énfasis5 4 11" xfId="3517" xr:uid="{00000000-0005-0000-0000-000021210000}"/>
    <cellStyle name="Énfasis5 4 12" xfId="3518" xr:uid="{00000000-0005-0000-0000-000022210000}"/>
    <cellStyle name="Énfasis5 4 13" xfId="3519" xr:uid="{00000000-0005-0000-0000-000023210000}"/>
    <cellStyle name="Énfasis5 4 2" xfId="3520" xr:uid="{00000000-0005-0000-0000-000024210000}"/>
    <cellStyle name="Énfasis5 4 3" xfId="3521" xr:uid="{00000000-0005-0000-0000-000025210000}"/>
    <cellStyle name="Énfasis5 4 4" xfId="3522" xr:uid="{00000000-0005-0000-0000-000026210000}"/>
    <cellStyle name="Énfasis5 4 5" xfId="3523" xr:uid="{00000000-0005-0000-0000-000027210000}"/>
    <cellStyle name="Énfasis5 4 6" xfId="3524" xr:uid="{00000000-0005-0000-0000-000028210000}"/>
    <cellStyle name="Énfasis5 4 7" xfId="3525" xr:uid="{00000000-0005-0000-0000-000029210000}"/>
    <cellStyle name="Énfasis5 4 8" xfId="3526" xr:uid="{00000000-0005-0000-0000-00002A210000}"/>
    <cellStyle name="Énfasis5 4 9" xfId="3527" xr:uid="{00000000-0005-0000-0000-00002B210000}"/>
    <cellStyle name="Énfasis5 5" xfId="3528" xr:uid="{00000000-0005-0000-0000-00002C210000}"/>
    <cellStyle name="Énfasis5 5 10" xfId="3529" xr:uid="{00000000-0005-0000-0000-00002D210000}"/>
    <cellStyle name="Énfasis5 5 2" xfId="3530" xr:uid="{00000000-0005-0000-0000-00002E210000}"/>
    <cellStyle name="Énfasis5 5 3" xfId="3531" xr:uid="{00000000-0005-0000-0000-00002F210000}"/>
    <cellStyle name="Énfasis5 5 4" xfId="3532" xr:uid="{00000000-0005-0000-0000-000030210000}"/>
    <cellStyle name="Énfasis5 5 5" xfId="3533" xr:uid="{00000000-0005-0000-0000-000031210000}"/>
    <cellStyle name="Énfasis5 5 6" xfId="3534" xr:uid="{00000000-0005-0000-0000-000032210000}"/>
    <cellStyle name="Énfasis5 5 7" xfId="3535" xr:uid="{00000000-0005-0000-0000-000033210000}"/>
    <cellStyle name="Énfasis5 5 8" xfId="3536" xr:uid="{00000000-0005-0000-0000-000034210000}"/>
    <cellStyle name="Énfasis5 5 9" xfId="3537" xr:uid="{00000000-0005-0000-0000-000035210000}"/>
    <cellStyle name="Énfasis5 6" xfId="3538" xr:uid="{00000000-0005-0000-0000-000036210000}"/>
    <cellStyle name="Énfasis5 6 2" xfId="3539" xr:uid="{00000000-0005-0000-0000-000037210000}"/>
    <cellStyle name="Énfasis5 6 3" xfId="3540" xr:uid="{00000000-0005-0000-0000-000038210000}"/>
    <cellStyle name="Énfasis5 6 4" xfId="3541" xr:uid="{00000000-0005-0000-0000-000039210000}"/>
    <cellStyle name="Énfasis5 6 5" xfId="3542" xr:uid="{00000000-0005-0000-0000-00003A210000}"/>
    <cellStyle name="Énfasis5 6 6" xfId="3543" xr:uid="{00000000-0005-0000-0000-00003B210000}"/>
    <cellStyle name="Énfasis5 6 7" xfId="3544" xr:uid="{00000000-0005-0000-0000-00003C210000}"/>
    <cellStyle name="Énfasis5 6 8" xfId="3545" xr:uid="{00000000-0005-0000-0000-00003D210000}"/>
    <cellStyle name="Énfasis5 6 9" xfId="3546" xr:uid="{00000000-0005-0000-0000-00003E210000}"/>
    <cellStyle name="Énfasis5 7" xfId="3547" xr:uid="{00000000-0005-0000-0000-00003F210000}"/>
    <cellStyle name="Énfasis5 7 2" xfId="3548" xr:uid="{00000000-0005-0000-0000-000040210000}"/>
    <cellStyle name="Énfasis5 7 3" xfId="3549" xr:uid="{00000000-0005-0000-0000-000041210000}"/>
    <cellStyle name="Énfasis5 7 4" xfId="3550" xr:uid="{00000000-0005-0000-0000-000042210000}"/>
    <cellStyle name="Énfasis5 7 5" xfId="3551" xr:uid="{00000000-0005-0000-0000-000043210000}"/>
    <cellStyle name="Énfasis5 7 6" xfId="3552" xr:uid="{00000000-0005-0000-0000-000044210000}"/>
    <cellStyle name="Énfasis5 7 7" xfId="3553" xr:uid="{00000000-0005-0000-0000-000045210000}"/>
    <cellStyle name="Énfasis5 7 8" xfId="3554" xr:uid="{00000000-0005-0000-0000-000046210000}"/>
    <cellStyle name="Énfasis5 7 9" xfId="3555" xr:uid="{00000000-0005-0000-0000-000047210000}"/>
    <cellStyle name="Énfasis5 8" xfId="3556" xr:uid="{00000000-0005-0000-0000-000048210000}"/>
    <cellStyle name="Énfasis5 8 2" xfId="5994" xr:uid="{00000000-0005-0000-0000-000049210000}"/>
    <cellStyle name="Énfasis5 9" xfId="3557" xr:uid="{00000000-0005-0000-0000-00004A210000}"/>
    <cellStyle name="Énfasis5 9 2" xfId="5963" xr:uid="{00000000-0005-0000-0000-00004B210000}"/>
    <cellStyle name="Énfasis6" xfId="300" xr:uid="{00000000-0005-0000-0000-00004C210000}"/>
    <cellStyle name="Énfasis6 - 20%" xfId="301" xr:uid="{00000000-0005-0000-0000-00004D210000}"/>
    <cellStyle name="Énfasis6 - 20% 10" xfId="6978" xr:uid="{00000000-0005-0000-0000-00004E210000}"/>
    <cellStyle name="Énfasis6 - 20% 10 2" xfId="9633" xr:uid="{00000000-0005-0000-0000-00004F210000}"/>
    <cellStyle name="Énfasis6 - 20% 10 2 2" xfId="15203" xr:uid="{00000000-0005-0000-0000-000050210000}"/>
    <cellStyle name="Énfasis6 - 20% 10 2 2 2" xfId="26301" xr:uid="{00000000-0005-0000-0000-000051210000}"/>
    <cellStyle name="Énfasis6 - 20% 10 2 3" xfId="20775" xr:uid="{00000000-0005-0000-0000-000052210000}"/>
    <cellStyle name="Énfasis6 - 20% 10 3" xfId="12670" xr:uid="{00000000-0005-0000-0000-000053210000}"/>
    <cellStyle name="Énfasis6 - 20% 10 3 2" xfId="23769" xr:uid="{00000000-0005-0000-0000-000054210000}"/>
    <cellStyle name="Énfasis6 - 20% 10 4" xfId="18244" xr:uid="{00000000-0005-0000-0000-000055210000}"/>
    <cellStyle name="Énfasis6 - 20% 11" xfId="7474" xr:uid="{00000000-0005-0000-0000-000056210000}"/>
    <cellStyle name="Énfasis6 - 20% 11 2" xfId="13144" xr:uid="{00000000-0005-0000-0000-000057210000}"/>
    <cellStyle name="Énfasis6 - 20% 11 2 2" xfId="24243" xr:uid="{00000000-0005-0000-0000-000058210000}"/>
    <cellStyle name="Énfasis6 - 20% 11 3" xfId="18718" xr:uid="{00000000-0005-0000-0000-000059210000}"/>
    <cellStyle name="Énfasis6 - 20% 12" xfId="10052" xr:uid="{00000000-0005-0000-0000-00005A210000}"/>
    <cellStyle name="Énfasis6 - 20% 12 2" xfId="15610" xr:uid="{00000000-0005-0000-0000-00005B210000}"/>
    <cellStyle name="Énfasis6 - 20% 12 2 2" xfId="26708" xr:uid="{00000000-0005-0000-0000-00005C210000}"/>
    <cellStyle name="Énfasis6 - 20% 12 3" xfId="21182" xr:uid="{00000000-0005-0000-0000-00005D210000}"/>
    <cellStyle name="Énfasis6 - 20% 13" xfId="10597" xr:uid="{00000000-0005-0000-0000-00005E210000}"/>
    <cellStyle name="Énfasis6 - 20% 13 2" xfId="21715" xr:uid="{00000000-0005-0000-0000-00005F210000}"/>
    <cellStyle name="Énfasis6 - 20% 14" xfId="16196" xr:uid="{00000000-0005-0000-0000-000060210000}"/>
    <cellStyle name="Énfasis6 - 20% 15" xfId="27260" xr:uid="{00000000-0005-0000-0000-000061210000}"/>
    <cellStyle name="Énfasis6 - 20% 2" xfId="773" xr:uid="{00000000-0005-0000-0000-000062210000}"/>
    <cellStyle name="Énfasis6 - 20% 2 10" xfId="10115" xr:uid="{00000000-0005-0000-0000-000063210000}"/>
    <cellStyle name="Énfasis6 - 20% 2 10 2" xfId="15666" xr:uid="{00000000-0005-0000-0000-000064210000}"/>
    <cellStyle name="Énfasis6 - 20% 2 10 2 2" xfId="26764" xr:uid="{00000000-0005-0000-0000-000065210000}"/>
    <cellStyle name="Énfasis6 - 20% 2 10 3" xfId="21238" xr:uid="{00000000-0005-0000-0000-000066210000}"/>
    <cellStyle name="Énfasis6 - 20% 2 11" xfId="10644" xr:uid="{00000000-0005-0000-0000-000067210000}"/>
    <cellStyle name="Énfasis6 - 20% 2 11 2" xfId="21760" xr:uid="{00000000-0005-0000-0000-000068210000}"/>
    <cellStyle name="Énfasis6 - 20% 2 12" xfId="16240" xr:uid="{00000000-0005-0000-0000-000069210000}"/>
    <cellStyle name="Énfasis6 - 20% 2 13" xfId="27305" xr:uid="{00000000-0005-0000-0000-00006A210000}"/>
    <cellStyle name="Énfasis6 - 20% 2 2" xfId="957" xr:uid="{00000000-0005-0000-0000-00006B210000}"/>
    <cellStyle name="Énfasis6 - 20% 2 2 2" xfId="5213" xr:uid="{00000000-0005-0000-0000-00006C210000}"/>
    <cellStyle name="Énfasis6 - 20% 2 2 2 2" xfId="6803" xr:uid="{00000000-0005-0000-0000-00006D210000}"/>
    <cellStyle name="Énfasis6 - 20% 2 2 2 2 2" xfId="9466" xr:uid="{00000000-0005-0000-0000-00006E210000}"/>
    <cellStyle name="Énfasis6 - 20% 2 2 2 2 2 2" xfId="15036" xr:uid="{00000000-0005-0000-0000-00006F210000}"/>
    <cellStyle name="Énfasis6 - 20% 2 2 2 2 2 2 2" xfId="26134" xr:uid="{00000000-0005-0000-0000-000070210000}"/>
    <cellStyle name="Énfasis6 - 20% 2 2 2 2 2 3" xfId="20608" xr:uid="{00000000-0005-0000-0000-000071210000}"/>
    <cellStyle name="Énfasis6 - 20% 2 2 2 2 3" xfId="12503" xr:uid="{00000000-0005-0000-0000-000072210000}"/>
    <cellStyle name="Énfasis6 - 20% 2 2 2 2 3 2" xfId="23602" xr:uid="{00000000-0005-0000-0000-000073210000}"/>
    <cellStyle name="Énfasis6 - 20% 2 2 2 2 4" xfId="18077" xr:uid="{00000000-0005-0000-0000-000074210000}"/>
    <cellStyle name="Énfasis6 - 20% 2 2 2 3" xfId="8446" xr:uid="{00000000-0005-0000-0000-000075210000}"/>
    <cellStyle name="Énfasis6 - 20% 2 2 2 3 2" xfId="14016" xr:uid="{00000000-0005-0000-0000-000076210000}"/>
    <cellStyle name="Énfasis6 - 20% 2 2 2 3 2 2" xfId="25114" xr:uid="{00000000-0005-0000-0000-000077210000}"/>
    <cellStyle name="Énfasis6 - 20% 2 2 2 3 3" xfId="19588" xr:uid="{00000000-0005-0000-0000-000078210000}"/>
    <cellStyle name="Énfasis6 - 20% 2 2 2 4" xfId="11477" xr:uid="{00000000-0005-0000-0000-000079210000}"/>
    <cellStyle name="Énfasis6 - 20% 2 2 2 4 2" xfId="22580" xr:uid="{00000000-0005-0000-0000-00007A210000}"/>
    <cellStyle name="Énfasis6 - 20% 2 2 2 5" xfId="17054" xr:uid="{00000000-0005-0000-0000-00007B210000}"/>
    <cellStyle name="Énfasis6 - 20% 2 2 3" xfId="6235" xr:uid="{00000000-0005-0000-0000-00007C210000}"/>
    <cellStyle name="Énfasis6 - 20% 2 2 3 2" xfId="8900" xr:uid="{00000000-0005-0000-0000-00007D210000}"/>
    <cellStyle name="Énfasis6 - 20% 2 2 3 2 2" xfId="14470" xr:uid="{00000000-0005-0000-0000-00007E210000}"/>
    <cellStyle name="Énfasis6 - 20% 2 2 3 2 2 2" xfId="25568" xr:uid="{00000000-0005-0000-0000-00007F210000}"/>
    <cellStyle name="Énfasis6 - 20% 2 2 3 2 3" xfId="20042" xr:uid="{00000000-0005-0000-0000-000080210000}"/>
    <cellStyle name="Énfasis6 - 20% 2 2 3 3" xfId="11937" xr:uid="{00000000-0005-0000-0000-000081210000}"/>
    <cellStyle name="Énfasis6 - 20% 2 2 3 3 2" xfId="23036" xr:uid="{00000000-0005-0000-0000-000082210000}"/>
    <cellStyle name="Énfasis6 - 20% 2 2 3 4" xfId="17511" xr:uid="{00000000-0005-0000-0000-000083210000}"/>
    <cellStyle name="Énfasis6 - 20% 2 2 4" xfId="7274" xr:uid="{00000000-0005-0000-0000-000084210000}"/>
    <cellStyle name="Énfasis6 - 20% 2 2 4 2" xfId="9927" xr:uid="{00000000-0005-0000-0000-000085210000}"/>
    <cellStyle name="Énfasis6 - 20% 2 2 4 2 2" xfId="15497" xr:uid="{00000000-0005-0000-0000-000086210000}"/>
    <cellStyle name="Énfasis6 - 20% 2 2 4 2 2 2" xfId="26595" xr:uid="{00000000-0005-0000-0000-000087210000}"/>
    <cellStyle name="Énfasis6 - 20% 2 2 4 2 3" xfId="21069" xr:uid="{00000000-0005-0000-0000-000088210000}"/>
    <cellStyle name="Énfasis6 - 20% 2 2 4 3" xfId="12964" xr:uid="{00000000-0005-0000-0000-000089210000}"/>
    <cellStyle name="Énfasis6 - 20% 2 2 4 3 2" xfId="24063" xr:uid="{00000000-0005-0000-0000-00008A210000}"/>
    <cellStyle name="Énfasis6 - 20% 2 2 4 4" xfId="18538" xr:uid="{00000000-0005-0000-0000-00008B210000}"/>
    <cellStyle name="Énfasis6 - 20% 2 2 5" xfId="7962" xr:uid="{00000000-0005-0000-0000-00008C210000}"/>
    <cellStyle name="Énfasis6 - 20% 2 2 5 2" xfId="13565" xr:uid="{00000000-0005-0000-0000-00008D210000}"/>
    <cellStyle name="Énfasis6 - 20% 2 2 5 2 2" xfId="24664" xr:uid="{00000000-0005-0000-0000-00008E210000}"/>
    <cellStyle name="Énfasis6 - 20% 2 2 5 3" xfId="19139" xr:uid="{00000000-0005-0000-0000-00008F210000}"/>
    <cellStyle name="Énfasis6 - 20% 2 2 6" xfId="10477" xr:uid="{00000000-0005-0000-0000-000090210000}"/>
    <cellStyle name="Énfasis6 - 20% 2 2 6 2" xfId="16023" xr:uid="{00000000-0005-0000-0000-000091210000}"/>
    <cellStyle name="Énfasis6 - 20% 2 2 6 2 2" xfId="27121" xr:uid="{00000000-0005-0000-0000-000092210000}"/>
    <cellStyle name="Énfasis6 - 20% 2 2 6 3" xfId="21595" xr:uid="{00000000-0005-0000-0000-000093210000}"/>
    <cellStyle name="Énfasis6 - 20% 2 2 7" xfId="10753" xr:uid="{00000000-0005-0000-0000-000094210000}"/>
    <cellStyle name="Énfasis6 - 20% 2 2 7 2" xfId="21868" xr:uid="{00000000-0005-0000-0000-000095210000}"/>
    <cellStyle name="Énfasis6 - 20% 2 2 8" xfId="16348" xr:uid="{00000000-0005-0000-0000-000096210000}"/>
    <cellStyle name="Énfasis6 - 20% 2 2 9" xfId="27552" xr:uid="{00000000-0005-0000-0000-000097210000}"/>
    <cellStyle name="Énfasis6 - 20% 2 3" xfId="3558" xr:uid="{00000000-0005-0000-0000-000098210000}"/>
    <cellStyle name="Énfasis6 - 20% 2 3 2" xfId="6633" xr:uid="{00000000-0005-0000-0000-000099210000}"/>
    <cellStyle name="Énfasis6 - 20% 2 3 2 2" xfId="9296" xr:uid="{00000000-0005-0000-0000-00009A210000}"/>
    <cellStyle name="Énfasis6 - 20% 2 3 2 2 2" xfId="14866" xr:uid="{00000000-0005-0000-0000-00009B210000}"/>
    <cellStyle name="Énfasis6 - 20% 2 3 2 2 2 2" xfId="25964" xr:uid="{00000000-0005-0000-0000-00009C210000}"/>
    <cellStyle name="Énfasis6 - 20% 2 3 2 2 3" xfId="20438" xr:uid="{00000000-0005-0000-0000-00009D210000}"/>
    <cellStyle name="Énfasis6 - 20% 2 3 2 3" xfId="12333" xr:uid="{00000000-0005-0000-0000-00009E210000}"/>
    <cellStyle name="Énfasis6 - 20% 2 3 2 3 2" xfId="23432" xr:uid="{00000000-0005-0000-0000-00009F210000}"/>
    <cellStyle name="Énfasis6 - 20% 2 3 2 4" xfId="17907" xr:uid="{00000000-0005-0000-0000-0000A0210000}"/>
    <cellStyle name="Énfasis6 - 20% 2 3 3" xfId="7104" xr:uid="{00000000-0005-0000-0000-0000A1210000}"/>
    <cellStyle name="Énfasis6 - 20% 2 3 3 2" xfId="9757" xr:uid="{00000000-0005-0000-0000-0000A2210000}"/>
    <cellStyle name="Énfasis6 - 20% 2 3 3 2 2" xfId="15327" xr:uid="{00000000-0005-0000-0000-0000A3210000}"/>
    <cellStyle name="Énfasis6 - 20% 2 3 3 2 2 2" xfId="26425" xr:uid="{00000000-0005-0000-0000-0000A4210000}"/>
    <cellStyle name="Énfasis6 - 20% 2 3 3 2 3" xfId="20899" xr:uid="{00000000-0005-0000-0000-0000A5210000}"/>
    <cellStyle name="Énfasis6 - 20% 2 3 3 3" xfId="12794" xr:uid="{00000000-0005-0000-0000-0000A6210000}"/>
    <cellStyle name="Énfasis6 - 20% 2 3 3 3 2" xfId="23893" xr:uid="{00000000-0005-0000-0000-0000A7210000}"/>
    <cellStyle name="Énfasis6 - 20% 2 3 3 4" xfId="18368" xr:uid="{00000000-0005-0000-0000-0000A8210000}"/>
    <cellStyle name="Énfasis6 - 20% 2 3 4" xfId="7800" xr:uid="{00000000-0005-0000-0000-0000A9210000}"/>
    <cellStyle name="Énfasis6 - 20% 2 3 4 2" xfId="13404" xr:uid="{00000000-0005-0000-0000-0000AA210000}"/>
    <cellStyle name="Énfasis6 - 20% 2 3 4 2 2" xfId="24503" xr:uid="{00000000-0005-0000-0000-0000AB210000}"/>
    <cellStyle name="Énfasis6 - 20% 2 3 4 3" xfId="18978" xr:uid="{00000000-0005-0000-0000-0000AC210000}"/>
    <cellStyle name="Énfasis6 - 20% 2 3 5" xfId="10307" xr:uid="{00000000-0005-0000-0000-0000AD210000}"/>
    <cellStyle name="Énfasis6 - 20% 2 3 5 2" xfId="15853" xr:uid="{00000000-0005-0000-0000-0000AE210000}"/>
    <cellStyle name="Énfasis6 - 20% 2 3 5 2 2" xfId="26951" xr:uid="{00000000-0005-0000-0000-0000AF210000}"/>
    <cellStyle name="Énfasis6 - 20% 2 3 5 3" xfId="21425" xr:uid="{00000000-0005-0000-0000-0000B0210000}"/>
    <cellStyle name="Énfasis6 - 20% 2 3 6" xfId="10980" xr:uid="{00000000-0005-0000-0000-0000B1210000}"/>
    <cellStyle name="Énfasis6 - 20% 2 3 6 2" xfId="22091" xr:uid="{00000000-0005-0000-0000-0000B2210000}"/>
    <cellStyle name="Énfasis6 - 20% 2 3 7" xfId="16566" xr:uid="{00000000-0005-0000-0000-0000B3210000}"/>
    <cellStyle name="Énfasis6 - 20% 2 3 8" xfId="27382" xr:uid="{00000000-0005-0000-0000-0000B4210000}"/>
    <cellStyle name="Énfasis6 - 20% 2 4" xfId="3559" xr:uid="{00000000-0005-0000-0000-0000B5210000}"/>
    <cellStyle name="Énfasis6 - 20% 2 4 2" xfId="6556" xr:uid="{00000000-0005-0000-0000-0000B6210000}"/>
    <cellStyle name="Énfasis6 - 20% 2 4 2 2" xfId="9219" xr:uid="{00000000-0005-0000-0000-0000B7210000}"/>
    <cellStyle name="Énfasis6 - 20% 2 4 2 2 2" xfId="14789" xr:uid="{00000000-0005-0000-0000-0000B8210000}"/>
    <cellStyle name="Énfasis6 - 20% 2 4 2 2 2 2" xfId="25887" xr:uid="{00000000-0005-0000-0000-0000B9210000}"/>
    <cellStyle name="Énfasis6 - 20% 2 4 2 2 3" xfId="20361" xr:uid="{00000000-0005-0000-0000-0000BA210000}"/>
    <cellStyle name="Énfasis6 - 20% 2 4 2 3" xfId="12256" xr:uid="{00000000-0005-0000-0000-0000BB210000}"/>
    <cellStyle name="Énfasis6 - 20% 2 4 2 3 2" xfId="23355" xr:uid="{00000000-0005-0000-0000-0000BC210000}"/>
    <cellStyle name="Énfasis6 - 20% 2 4 2 4" xfId="17830" xr:uid="{00000000-0005-0000-0000-0000BD210000}"/>
    <cellStyle name="Énfasis6 - 20% 2 4 3" xfId="7731" xr:uid="{00000000-0005-0000-0000-0000BE210000}"/>
    <cellStyle name="Énfasis6 - 20% 2 4 3 2" xfId="13336" xr:uid="{00000000-0005-0000-0000-0000BF210000}"/>
    <cellStyle name="Énfasis6 - 20% 2 4 3 2 2" xfId="24435" xr:uid="{00000000-0005-0000-0000-0000C0210000}"/>
    <cellStyle name="Énfasis6 - 20% 2 4 3 3" xfId="18910" xr:uid="{00000000-0005-0000-0000-0000C1210000}"/>
    <cellStyle name="Énfasis6 - 20% 2 4 4" xfId="10230" xr:uid="{00000000-0005-0000-0000-0000C2210000}"/>
    <cellStyle name="Énfasis6 - 20% 2 4 4 2" xfId="15776" xr:uid="{00000000-0005-0000-0000-0000C3210000}"/>
    <cellStyle name="Énfasis6 - 20% 2 4 4 2 2" xfId="26874" xr:uid="{00000000-0005-0000-0000-0000C4210000}"/>
    <cellStyle name="Énfasis6 - 20% 2 4 4 3" xfId="21348" xr:uid="{00000000-0005-0000-0000-0000C5210000}"/>
    <cellStyle name="Énfasis6 - 20% 2 4 5" xfId="10981" xr:uid="{00000000-0005-0000-0000-0000C6210000}"/>
    <cellStyle name="Énfasis6 - 20% 2 4 5 2" xfId="22092" xr:uid="{00000000-0005-0000-0000-0000C7210000}"/>
    <cellStyle name="Énfasis6 - 20% 2 4 6" xfId="16567" xr:uid="{00000000-0005-0000-0000-0000C8210000}"/>
    <cellStyle name="Énfasis6 - 20% 2 5" xfId="3560" xr:uid="{00000000-0005-0000-0000-0000C9210000}"/>
    <cellStyle name="Énfasis6 - 20% 2 5 2" xfId="6458" xr:uid="{00000000-0005-0000-0000-0000CA210000}"/>
    <cellStyle name="Énfasis6 - 20% 2 5 2 2" xfId="9121" xr:uid="{00000000-0005-0000-0000-0000CB210000}"/>
    <cellStyle name="Énfasis6 - 20% 2 5 2 2 2" xfId="14691" xr:uid="{00000000-0005-0000-0000-0000CC210000}"/>
    <cellStyle name="Énfasis6 - 20% 2 5 2 2 2 2" xfId="25789" xr:uid="{00000000-0005-0000-0000-0000CD210000}"/>
    <cellStyle name="Énfasis6 - 20% 2 5 2 2 3" xfId="20263" xr:uid="{00000000-0005-0000-0000-0000CE210000}"/>
    <cellStyle name="Énfasis6 - 20% 2 5 2 3" xfId="12158" xr:uid="{00000000-0005-0000-0000-0000CF210000}"/>
    <cellStyle name="Énfasis6 - 20% 2 5 2 3 2" xfId="23257" xr:uid="{00000000-0005-0000-0000-0000D0210000}"/>
    <cellStyle name="Énfasis6 - 20% 2 5 2 4" xfId="17732" xr:uid="{00000000-0005-0000-0000-0000D1210000}"/>
    <cellStyle name="Énfasis6 - 20% 2 5 3" xfId="8136" xr:uid="{00000000-0005-0000-0000-0000D2210000}"/>
    <cellStyle name="Énfasis6 - 20% 2 5 3 2" xfId="13707" xr:uid="{00000000-0005-0000-0000-0000D3210000}"/>
    <cellStyle name="Énfasis6 - 20% 2 5 3 2 2" xfId="24805" xr:uid="{00000000-0005-0000-0000-0000D4210000}"/>
    <cellStyle name="Énfasis6 - 20% 2 5 3 3" xfId="19279" xr:uid="{00000000-0005-0000-0000-0000D5210000}"/>
    <cellStyle name="Énfasis6 - 20% 2 5 4" xfId="10982" xr:uid="{00000000-0005-0000-0000-0000D6210000}"/>
    <cellStyle name="Énfasis6 - 20% 2 5 4 2" xfId="22093" xr:uid="{00000000-0005-0000-0000-0000D7210000}"/>
    <cellStyle name="Énfasis6 - 20% 2 5 5" xfId="16568" xr:uid="{00000000-0005-0000-0000-0000D8210000}"/>
    <cellStyle name="Énfasis6 - 20% 2 6" xfId="5137" xr:uid="{00000000-0005-0000-0000-0000D9210000}"/>
    <cellStyle name="Énfasis6 - 20% 2 6 2" xfId="8382" xr:uid="{00000000-0005-0000-0000-0000DA210000}"/>
    <cellStyle name="Énfasis6 - 20% 2 6 2 2" xfId="13952" xr:uid="{00000000-0005-0000-0000-0000DB210000}"/>
    <cellStyle name="Énfasis6 - 20% 2 6 2 2 2" xfId="25050" xr:uid="{00000000-0005-0000-0000-0000DC210000}"/>
    <cellStyle name="Énfasis6 - 20% 2 6 2 3" xfId="19524" xr:uid="{00000000-0005-0000-0000-0000DD210000}"/>
    <cellStyle name="Énfasis6 - 20% 2 6 3" xfId="11412" xr:uid="{00000000-0005-0000-0000-0000DE210000}"/>
    <cellStyle name="Énfasis6 - 20% 2 6 3 2" xfId="22516" xr:uid="{00000000-0005-0000-0000-0000DF210000}"/>
    <cellStyle name="Énfasis6 - 20% 2 6 4" xfId="16990" xr:uid="{00000000-0005-0000-0000-0000E0210000}"/>
    <cellStyle name="Énfasis6 - 20% 2 7" xfId="6115" xr:uid="{00000000-0005-0000-0000-0000E1210000}"/>
    <cellStyle name="Énfasis6 - 20% 2 7 2" xfId="8780" xr:uid="{00000000-0005-0000-0000-0000E2210000}"/>
    <cellStyle name="Énfasis6 - 20% 2 7 2 2" xfId="14350" xr:uid="{00000000-0005-0000-0000-0000E3210000}"/>
    <cellStyle name="Énfasis6 - 20% 2 7 2 2 2" xfId="25448" xr:uid="{00000000-0005-0000-0000-0000E4210000}"/>
    <cellStyle name="Énfasis6 - 20% 2 7 2 3" xfId="19922" xr:uid="{00000000-0005-0000-0000-0000E5210000}"/>
    <cellStyle name="Énfasis6 - 20% 2 7 3" xfId="11817" xr:uid="{00000000-0005-0000-0000-0000E6210000}"/>
    <cellStyle name="Énfasis6 - 20% 2 7 3 2" xfId="22916" xr:uid="{00000000-0005-0000-0000-0000E7210000}"/>
    <cellStyle name="Énfasis6 - 20% 2 7 4" xfId="17391" xr:uid="{00000000-0005-0000-0000-0000E8210000}"/>
    <cellStyle name="Énfasis6 - 20% 2 8" xfId="7026" xr:uid="{00000000-0005-0000-0000-0000E9210000}"/>
    <cellStyle name="Énfasis6 - 20% 2 8 2" xfId="9680" xr:uid="{00000000-0005-0000-0000-0000EA210000}"/>
    <cellStyle name="Énfasis6 - 20% 2 8 2 2" xfId="15250" xr:uid="{00000000-0005-0000-0000-0000EB210000}"/>
    <cellStyle name="Énfasis6 - 20% 2 8 2 2 2" xfId="26348" xr:uid="{00000000-0005-0000-0000-0000EC210000}"/>
    <cellStyle name="Énfasis6 - 20% 2 8 2 3" xfId="20822" xr:uid="{00000000-0005-0000-0000-0000ED210000}"/>
    <cellStyle name="Énfasis6 - 20% 2 8 3" xfId="12717" xr:uid="{00000000-0005-0000-0000-0000EE210000}"/>
    <cellStyle name="Énfasis6 - 20% 2 8 3 2" xfId="23816" xr:uid="{00000000-0005-0000-0000-0000EF210000}"/>
    <cellStyle name="Énfasis6 - 20% 2 8 4" xfId="18291" xr:uid="{00000000-0005-0000-0000-0000F0210000}"/>
    <cellStyle name="Énfasis6 - 20% 2 9" xfId="7475" xr:uid="{00000000-0005-0000-0000-0000F1210000}"/>
    <cellStyle name="Énfasis6 - 20% 2 9 2" xfId="13145" xr:uid="{00000000-0005-0000-0000-0000F2210000}"/>
    <cellStyle name="Énfasis6 - 20% 2 9 2 2" xfId="24244" xr:uid="{00000000-0005-0000-0000-0000F3210000}"/>
    <cellStyle name="Énfasis6 - 20% 2 9 3" xfId="18719" xr:uid="{00000000-0005-0000-0000-0000F4210000}"/>
    <cellStyle name="Énfasis6 - 20% 3" xfId="1003" xr:uid="{00000000-0005-0000-0000-0000F5210000}"/>
    <cellStyle name="Énfasis6 - 20% 3 10" xfId="27598" xr:uid="{00000000-0005-0000-0000-0000F6210000}"/>
    <cellStyle name="Énfasis6 - 20% 3 2" xfId="3561" xr:uid="{00000000-0005-0000-0000-0000F7210000}"/>
    <cellStyle name="Énfasis6 - 20% 3 2 2" xfId="6849" xr:uid="{00000000-0005-0000-0000-0000F8210000}"/>
    <cellStyle name="Énfasis6 - 20% 3 2 2 2" xfId="9512" xr:uid="{00000000-0005-0000-0000-0000F9210000}"/>
    <cellStyle name="Énfasis6 - 20% 3 2 2 2 2" xfId="15082" xr:uid="{00000000-0005-0000-0000-0000FA210000}"/>
    <cellStyle name="Énfasis6 - 20% 3 2 2 2 2 2" xfId="26180" xr:uid="{00000000-0005-0000-0000-0000FB210000}"/>
    <cellStyle name="Énfasis6 - 20% 3 2 2 2 3" xfId="20654" xr:uid="{00000000-0005-0000-0000-0000FC210000}"/>
    <cellStyle name="Énfasis6 - 20% 3 2 2 3" xfId="12549" xr:uid="{00000000-0005-0000-0000-0000FD210000}"/>
    <cellStyle name="Énfasis6 - 20% 3 2 2 3 2" xfId="23648" xr:uid="{00000000-0005-0000-0000-0000FE210000}"/>
    <cellStyle name="Énfasis6 - 20% 3 2 2 4" xfId="18123" xr:uid="{00000000-0005-0000-0000-0000FF210000}"/>
    <cellStyle name="Énfasis6 - 20% 3 2 3" xfId="8137" xr:uid="{00000000-0005-0000-0000-000000220000}"/>
    <cellStyle name="Énfasis6 - 20% 3 2 3 2" xfId="13708" xr:uid="{00000000-0005-0000-0000-000001220000}"/>
    <cellStyle name="Énfasis6 - 20% 3 2 3 2 2" xfId="24806" xr:uid="{00000000-0005-0000-0000-000002220000}"/>
    <cellStyle name="Énfasis6 - 20% 3 2 3 3" xfId="19280" xr:uid="{00000000-0005-0000-0000-000003220000}"/>
    <cellStyle name="Énfasis6 - 20% 3 2 4" xfId="10983" xr:uid="{00000000-0005-0000-0000-000004220000}"/>
    <cellStyle name="Énfasis6 - 20% 3 2 4 2" xfId="22094" xr:uid="{00000000-0005-0000-0000-000005220000}"/>
    <cellStyle name="Énfasis6 - 20% 3 2 5" xfId="16569" xr:uid="{00000000-0005-0000-0000-000006220000}"/>
    <cellStyle name="Énfasis6 - 20% 3 3" xfId="5587" xr:uid="{00000000-0005-0000-0000-000007220000}"/>
    <cellStyle name="Énfasis6 - 20% 3 3 2" xfId="8613" xr:uid="{00000000-0005-0000-0000-000008220000}"/>
    <cellStyle name="Énfasis6 - 20% 3 3 2 2" xfId="14183" xr:uid="{00000000-0005-0000-0000-000009220000}"/>
    <cellStyle name="Énfasis6 - 20% 3 3 2 2 2" xfId="25281" xr:uid="{00000000-0005-0000-0000-00000A220000}"/>
    <cellStyle name="Énfasis6 - 20% 3 3 2 3" xfId="19755" xr:uid="{00000000-0005-0000-0000-00000B220000}"/>
    <cellStyle name="Énfasis6 - 20% 3 3 3" xfId="11644" xr:uid="{00000000-0005-0000-0000-00000C220000}"/>
    <cellStyle name="Énfasis6 - 20% 3 3 3 2" xfId="22747" xr:uid="{00000000-0005-0000-0000-00000D220000}"/>
    <cellStyle name="Énfasis6 - 20% 3 3 4" xfId="17221" xr:uid="{00000000-0005-0000-0000-00000E220000}"/>
    <cellStyle name="Énfasis6 - 20% 3 4" xfId="6281" xr:uid="{00000000-0005-0000-0000-00000F220000}"/>
    <cellStyle name="Énfasis6 - 20% 3 4 2" xfId="8946" xr:uid="{00000000-0005-0000-0000-000010220000}"/>
    <cellStyle name="Énfasis6 - 20% 3 4 2 2" xfId="14516" xr:uid="{00000000-0005-0000-0000-000011220000}"/>
    <cellStyle name="Énfasis6 - 20% 3 4 2 2 2" xfId="25614" xr:uid="{00000000-0005-0000-0000-000012220000}"/>
    <cellStyle name="Énfasis6 - 20% 3 4 2 3" xfId="20088" xr:uid="{00000000-0005-0000-0000-000013220000}"/>
    <cellStyle name="Énfasis6 - 20% 3 4 3" xfId="11983" xr:uid="{00000000-0005-0000-0000-000014220000}"/>
    <cellStyle name="Énfasis6 - 20% 3 4 3 2" xfId="23082" xr:uid="{00000000-0005-0000-0000-000015220000}"/>
    <cellStyle name="Énfasis6 - 20% 3 4 4" xfId="17557" xr:uid="{00000000-0005-0000-0000-000016220000}"/>
    <cellStyle name="Énfasis6 - 20% 3 5" xfId="7320" xr:uid="{00000000-0005-0000-0000-000017220000}"/>
    <cellStyle name="Énfasis6 - 20% 3 5 2" xfId="9973" xr:uid="{00000000-0005-0000-0000-000018220000}"/>
    <cellStyle name="Énfasis6 - 20% 3 5 2 2" xfId="15543" xr:uid="{00000000-0005-0000-0000-000019220000}"/>
    <cellStyle name="Énfasis6 - 20% 3 5 2 2 2" xfId="26641" xr:uid="{00000000-0005-0000-0000-00001A220000}"/>
    <cellStyle name="Énfasis6 - 20% 3 5 2 3" xfId="21115" xr:uid="{00000000-0005-0000-0000-00001B220000}"/>
    <cellStyle name="Énfasis6 - 20% 3 5 3" xfId="13010" xr:uid="{00000000-0005-0000-0000-00001C220000}"/>
    <cellStyle name="Énfasis6 - 20% 3 5 3 2" xfId="24109" xr:uid="{00000000-0005-0000-0000-00001D220000}"/>
    <cellStyle name="Énfasis6 - 20% 3 5 4" xfId="18584" xr:uid="{00000000-0005-0000-0000-00001E220000}"/>
    <cellStyle name="Énfasis6 - 20% 3 6" xfId="8008" xr:uid="{00000000-0005-0000-0000-00001F220000}"/>
    <cellStyle name="Énfasis6 - 20% 3 6 2" xfId="13611" xr:uid="{00000000-0005-0000-0000-000020220000}"/>
    <cellStyle name="Énfasis6 - 20% 3 6 2 2" xfId="24710" xr:uid="{00000000-0005-0000-0000-000021220000}"/>
    <cellStyle name="Énfasis6 - 20% 3 6 3" xfId="19185" xr:uid="{00000000-0005-0000-0000-000022220000}"/>
    <cellStyle name="Énfasis6 - 20% 3 7" xfId="10523" xr:uid="{00000000-0005-0000-0000-000023220000}"/>
    <cellStyle name="Énfasis6 - 20% 3 7 2" xfId="16069" xr:uid="{00000000-0005-0000-0000-000024220000}"/>
    <cellStyle name="Énfasis6 - 20% 3 7 2 2" xfId="27167" xr:uid="{00000000-0005-0000-0000-000025220000}"/>
    <cellStyle name="Énfasis6 - 20% 3 7 3" xfId="21641" xr:uid="{00000000-0005-0000-0000-000026220000}"/>
    <cellStyle name="Énfasis6 - 20% 3 8" xfId="10799" xr:uid="{00000000-0005-0000-0000-000027220000}"/>
    <cellStyle name="Énfasis6 - 20% 3 8 2" xfId="21914" xr:uid="{00000000-0005-0000-0000-000028220000}"/>
    <cellStyle name="Énfasis6 - 20% 3 9" xfId="16394" xr:uid="{00000000-0005-0000-0000-000029220000}"/>
    <cellStyle name="Énfasis6 - 20% 4" xfId="878" xr:uid="{00000000-0005-0000-0000-00002A220000}"/>
    <cellStyle name="Énfasis6 - 20% 4 2" xfId="5172" xr:uid="{00000000-0005-0000-0000-00002B220000}"/>
    <cellStyle name="Énfasis6 - 20% 4 2 2" xfId="6744" xr:uid="{00000000-0005-0000-0000-00002C220000}"/>
    <cellStyle name="Énfasis6 - 20% 4 2 2 2" xfId="9407" xr:uid="{00000000-0005-0000-0000-00002D220000}"/>
    <cellStyle name="Énfasis6 - 20% 4 2 2 2 2" xfId="14977" xr:uid="{00000000-0005-0000-0000-00002E220000}"/>
    <cellStyle name="Énfasis6 - 20% 4 2 2 2 2 2" xfId="26075" xr:uid="{00000000-0005-0000-0000-00002F220000}"/>
    <cellStyle name="Énfasis6 - 20% 4 2 2 2 3" xfId="20549" xr:uid="{00000000-0005-0000-0000-000030220000}"/>
    <cellStyle name="Énfasis6 - 20% 4 2 2 3" xfId="12444" xr:uid="{00000000-0005-0000-0000-000031220000}"/>
    <cellStyle name="Énfasis6 - 20% 4 2 2 3 2" xfId="23543" xr:uid="{00000000-0005-0000-0000-000032220000}"/>
    <cellStyle name="Énfasis6 - 20% 4 2 2 4" xfId="18018" xr:uid="{00000000-0005-0000-0000-000033220000}"/>
    <cellStyle name="Énfasis6 - 20% 4 2 3" xfId="8407" xr:uid="{00000000-0005-0000-0000-000034220000}"/>
    <cellStyle name="Énfasis6 - 20% 4 2 3 2" xfId="13977" xr:uid="{00000000-0005-0000-0000-000035220000}"/>
    <cellStyle name="Énfasis6 - 20% 4 2 3 2 2" xfId="25075" xr:uid="{00000000-0005-0000-0000-000036220000}"/>
    <cellStyle name="Énfasis6 - 20% 4 2 3 3" xfId="19549" xr:uid="{00000000-0005-0000-0000-000037220000}"/>
    <cellStyle name="Énfasis6 - 20% 4 2 4" xfId="11438" xr:uid="{00000000-0005-0000-0000-000038220000}"/>
    <cellStyle name="Énfasis6 - 20% 4 2 4 2" xfId="22541" xr:uid="{00000000-0005-0000-0000-000039220000}"/>
    <cellStyle name="Énfasis6 - 20% 4 2 5" xfId="17015" xr:uid="{00000000-0005-0000-0000-00003A220000}"/>
    <cellStyle name="Énfasis6 - 20% 4 3" xfId="6175" xr:uid="{00000000-0005-0000-0000-00003B220000}"/>
    <cellStyle name="Énfasis6 - 20% 4 3 2" xfId="8840" xr:uid="{00000000-0005-0000-0000-00003C220000}"/>
    <cellStyle name="Énfasis6 - 20% 4 3 2 2" xfId="14410" xr:uid="{00000000-0005-0000-0000-00003D220000}"/>
    <cellStyle name="Énfasis6 - 20% 4 3 2 2 2" xfId="25508" xr:uid="{00000000-0005-0000-0000-00003E220000}"/>
    <cellStyle name="Énfasis6 - 20% 4 3 2 3" xfId="19982" xr:uid="{00000000-0005-0000-0000-00003F220000}"/>
    <cellStyle name="Énfasis6 - 20% 4 3 3" xfId="11877" xr:uid="{00000000-0005-0000-0000-000040220000}"/>
    <cellStyle name="Énfasis6 - 20% 4 3 3 2" xfId="22976" xr:uid="{00000000-0005-0000-0000-000041220000}"/>
    <cellStyle name="Énfasis6 - 20% 4 3 4" xfId="17451" xr:uid="{00000000-0005-0000-0000-000042220000}"/>
    <cellStyle name="Énfasis6 - 20% 4 4" xfId="7215" xr:uid="{00000000-0005-0000-0000-000043220000}"/>
    <cellStyle name="Énfasis6 - 20% 4 4 2" xfId="9868" xr:uid="{00000000-0005-0000-0000-000044220000}"/>
    <cellStyle name="Énfasis6 - 20% 4 4 2 2" xfId="15438" xr:uid="{00000000-0005-0000-0000-000045220000}"/>
    <cellStyle name="Énfasis6 - 20% 4 4 2 2 2" xfId="26536" xr:uid="{00000000-0005-0000-0000-000046220000}"/>
    <cellStyle name="Énfasis6 - 20% 4 4 2 3" xfId="21010" xr:uid="{00000000-0005-0000-0000-000047220000}"/>
    <cellStyle name="Énfasis6 - 20% 4 4 3" xfId="12905" xr:uid="{00000000-0005-0000-0000-000048220000}"/>
    <cellStyle name="Énfasis6 - 20% 4 4 3 2" xfId="24004" xr:uid="{00000000-0005-0000-0000-000049220000}"/>
    <cellStyle name="Énfasis6 - 20% 4 4 4" xfId="18479" xr:uid="{00000000-0005-0000-0000-00004A220000}"/>
    <cellStyle name="Énfasis6 - 20% 4 5" xfId="7903" xr:uid="{00000000-0005-0000-0000-00004B220000}"/>
    <cellStyle name="Énfasis6 - 20% 4 5 2" xfId="13506" xr:uid="{00000000-0005-0000-0000-00004C220000}"/>
    <cellStyle name="Énfasis6 - 20% 4 5 2 2" xfId="24605" xr:uid="{00000000-0005-0000-0000-00004D220000}"/>
    <cellStyle name="Énfasis6 - 20% 4 5 3" xfId="19080" xr:uid="{00000000-0005-0000-0000-00004E220000}"/>
    <cellStyle name="Énfasis6 - 20% 4 6" xfId="10418" xr:uid="{00000000-0005-0000-0000-00004F220000}"/>
    <cellStyle name="Énfasis6 - 20% 4 6 2" xfId="15964" xr:uid="{00000000-0005-0000-0000-000050220000}"/>
    <cellStyle name="Énfasis6 - 20% 4 6 2 2" xfId="27062" xr:uid="{00000000-0005-0000-0000-000051220000}"/>
    <cellStyle name="Énfasis6 - 20% 4 6 3" xfId="21536" xr:uid="{00000000-0005-0000-0000-000052220000}"/>
    <cellStyle name="Énfasis6 - 20% 4 7" xfId="10693" xr:uid="{00000000-0005-0000-0000-000053220000}"/>
    <cellStyle name="Énfasis6 - 20% 4 7 2" xfId="21808" xr:uid="{00000000-0005-0000-0000-000054220000}"/>
    <cellStyle name="Énfasis6 - 20% 4 8" xfId="16288" xr:uid="{00000000-0005-0000-0000-000055220000}"/>
    <cellStyle name="Énfasis6 - 20% 4 9" xfId="27493" xr:uid="{00000000-0005-0000-0000-000056220000}"/>
    <cellStyle name="Énfasis6 - 20% 5" xfId="3562" xr:uid="{00000000-0005-0000-0000-000057220000}"/>
    <cellStyle name="Énfasis6 - 20% 5 2" xfId="6632" xr:uid="{00000000-0005-0000-0000-000058220000}"/>
    <cellStyle name="Énfasis6 - 20% 5 2 2" xfId="9295" xr:uid="{00000000-0005-0000-0000-000059220000}"/>
    <cellStyle name="Énfasis6 - 20% 5 2 2 2" xfId="14865" xr:uid="{00000000-0005-0000-0000-00005A220000}"/>
    <cellStyle name="Énfasis6 - 20% 5 2 2 2 2" xfId="25963" xr:uid="{00000000-0005-0000-0000-00005B220000}"/>
    <cellStyle name="Énfasis6 - 20% 5 2 2 3" xfId="20437" xr:uid="{00000000-0005-0000-0000-00005C220000}"/>
    <cellStyle name="Énfasis6 - 20% 5 2 3" xfId="12332" xr:uid="{00000000-0005-0000-0000-00005D220000}"/>
    <cellStyle name="Énfasis6 - 20% 5 2 3 2" xfId="23431" xr:uid="{00000000-0005-0000-0000-00005E220000}"/>
    <cellStyle name="Énfasis6 - 20% 5 2 4" xfId="17906" xr:uid="{00000000-0005-0000-0000-00005F220000}"/>
    <cellStyle name="Énfasis6 - 20% 5 3" xfId="7103" xr:uid="{00000000-0005-0000-0000-000060220000}"/>
    <cellStyle name="Énfasis6 - 20% 5 3 2" xfId="9756" xr:uid="{00000000-0005-0000-0000-000061220000}"/>
    <cellStyle name="Énfasis6 - 20% 5 3 2 2" xfId="15326" xr:uid="{00000000-0005-0000-0000-000062220000}"/>
    <cellStyle name="Énfasis6 - 20% 5 3 2 2 2" xfId="26424" xr:uid="{00000000-0005-0000-0000-000063220000}"/>
    <cellStyle name="Énfasis6 - 20% 5 3 2 3" xfId="20898" xr:uid="{00000000-0005-0000-0000-000064220000}"/>
    <cellStyle name="Énfasis6 - 20% 5 3 3" xfId="12793" xr:uid="{00000000-0005-0000-0000-000065220000}"/>
    <cellStyle name="Énfasis6 - 20% 5 3 3 2" xfId="23892" xr:uid="{00000000-0005-0000-0000-000066220000}"/>
    <cellStyle name="Énfasis6 - 20% 5 3 4" xfId="18367" xr:uid="{00000000-0005-0000-0000-000067220000}"/>
    <cellStyle name="Énfasis6 - 20% 5 4" xfId="7799" xr:uid="{00000000-0005-0000-0000-000068220000}"/>
    <cellStyle name="Énfasis6 - 20% 5 4 2" xfId="13403" xr:uid="{00000000-0005-0000-0000-000069220000}"/>
    <cellStyle name="Énfasis6 - 20% 5 4 2 2" xfId="24502" xr:uid="{00000000-0005-0000-0000-00006A220000}"/>
    <cellStyle name="Énfasis6 - 20% 5 4 3" xfId="18977" xr:uid="{00000000-0005-0000-0000-00006B220000}"/>
    <cellStyle name="Énfasis6 - 20% 5 5" xfId="10306" xr:uid="{00000000-0005-0000-0000-00006C220000}"/>
    <cellStyle name="Énfasis6 - 20% 5 5 2" xfId="15852" xr:uid="{00000000-0005-0000-0000-00006D220000}"/>
    <cellStyle name="Énfasis6 - 20% 5 5 2 2" xfId="26950" xr:uid="{00000000-0005-0000-0000-00006E220000}"/>
    <cellStyle name="Énfasis6 - 20% 5 5 3" xfId="21424" xr:uid="{00000000-0005-0000-0000-00006F220000}"/>
    <cellStyle name="Énfasis6 - 20% 5 6" xfId="10984" xr:uid="{00000000-0005-0000-0000-000070220000}"/>
    <cellStyle name="Énfasis6 - 20% 5 6 2" xfId="22095" xr:uid="{00000000-0005-0000-0000-000071220000}"/>
    <cellStyle name="Énfasis6 - 20% 5 7" xfId="16570" xr:uid="{00000000-0005-0000-0000-000072220000}"/>
    <cellStyle name="Énfasis6 - 20% 5 8" xfId="27381" xr:uid="{00000000-0005-0000-0000-000073220000}"/>
    <cellStyle name="Énfasis6 - 20% 6" xfId="3563" xr:uid="{00000000-0005-0000-0000-000074220000}"/>
    <cellStyle name="Énfasis6 - 20% 6 2" xfId="6512" xr:uid="{00000000-0005-0000-0000-000075220000}"/>
    <cellStyle name="Énfasis6 - 20% 6 2 2" xfId="9175" xr:uid="{00000000-0005-0000-0000-000076220000}"/>
    <cellStyle name="Énfasis6 - 20% 6 2 2 2" xfId="14745" xr:uid="{00000000-0005-0000-0000-000077220000}"/>
    <cellStyle name="Énfasis6 - 20% 6 2 2 2 2" xfId="25843" xr:uid="{00000000-0005-0000-0000-000078220000}"/>
    <cellStyle name="Énfasis6 - 20% 6 2 2 3" xfId="20317" xr:uid="{00000000-0005-0000-0000-000079220000}"/>
    <cellStyle name="Énfasis6 - 20% 6 2 3" xfId="12212" xr:uid="{00000000-0005-0000-0000-00007A220000}"/>
    <cellStyle name="Énfasis6 - 20% 6 2 3 2" xfId="23311" xr:uid="{00000000-0005-0000-0000-00007B220000}"/>
    <cellStyle name="Énfasis6 - 20% 6 2 4" xfId="17786" xr:uid="{00000000-0005-0000-0000-00007C220000}"/>
    <cellStyle name="Énfasis6 - 20% 6 3" xfId="7687" xr:uid="{00000000-0005-0000-0000-00007D220000}"/>
    <cellStyle name="Énfasis6 - 20% 6 3 2" xfId="13295" xr:uid="{00000000-0005-0000-0000-00007E220000}"/>
    <cellStyle name="Énfasis6 - 20% 6 3 2 2" xfId="24394" xr:uid="{00000000-0005-0000-0000-00007F220000}"/>
    <cellStyle name="Énfasis6 - 20% 6 3 3" xfId="18869" xr:uid="{00000000-0005-0000-0000-000080220000}"/>
    <cellStyle name="Énfasis6 - 20% 6 4" xfId="10184" xr:uid="{00000000-0005-0000-0000-000081220000}"/>
    <cellStyle name="Énfasis6 - 20% 6 4 2" xfId="15732" xr:uid="{00000000-0005-0000-0000-000082220000}"/>
    <cellStyle name="Énfasis6 - 20% 6 4 2 2" xfId="26830" xr:uid="{00000000-0005-0000-0000-000083220000}"/>
    <cellStyle name="Énfasis6 - 20% 6 4 3" xfId="21304" xr:uid="{00000000-0005-0000-0000-000084220000}"/>
    <cellStyle name="Énfasis6 - 20% 6 5" xfId="10985" xr:uid="{00000000-0005-0000-0000-000085220000}"/>
    <cellStyle name="Énfasis6 - 20% 6 5 2" xfId="22096" xr:uid="{00000000-0005-0000-0000-000086220000}"/>
    <cellStyle name="Énfasis6 - 20% 6 6" xfId="16571" xr:uid="{00000000-0005-0000-0000-000087220000}"/>
    <cellStyle name="Énfasis6 - 20% 7" xfId="3564" xr:uid="{00000000-0005-0000-0000-000088220000}"/>
    <cellStyle name="Énfasis6 - 20% 7 2" xfId="6402" xr:uid="{00000000-0005-0000-0000-000089220000}"/>
    <cellStyle name="Énfasis6 - 20% 7 2 2" xfId="9065" xr:uid="{00000000-0005-0000-0000-00008A220000}"/>
    <cellStyle name="Énfasis6 - 20% 7 2 2 2" xfId="14635" xr:uid="{00000000-0005-0000-0000-00008B220000}"/>
    <cellStyle name="Énfasis6 - 20% 7 2 2 2 2" xfId="25733" xr:uid="{00000000-0005-0000-0000-00008C220000}"/>
    <cellStyle name="Énfasis6 - 20% 7 2 2 3" xfId="20207" xr:uid="{00000000-0005-0000-0000-00008D220000}"/>
    <cellStyle name="Énfasis6 - 20% 7 2 3" xfId="12102" xr:uid="{00000000-0005-0000-0000-00008E220000}"/>
    <cellStyle name="Énfasis6 - 20% 7 2 3 2" xfId="23201" xr:uid="{00000000-0005-0000-0000-00008F220000}"/>
    <cellStyle name="Énfasis6 - 20% 7 2 4" xfId="17676" xr:uid="{00000000-0005-0000-0000-000090220000}"/>
    <cellStyle name="Énfasis6 - 20% 7 3" xfId="8138" xr:uid="{00000000-0005-0000-0000-000091220000}"/>
    <cellStyle name="Énfasis6 - 20% 7 3 2" xfId="13709" xr:uid="{00000000-0005-0000-0000-000092220000}"/>
    <cellStyle name="Énfasis6 - 20% 7 3 2 2" xfId="24807" xr:uid="{00000000-0005-0000-0000-000093220000}"/>
    <cellStyle name="Énfasis6 - 20% 7 3 3" xfId="19281" xr:uid="{00000000-0005-0000-0000-000094220000}"/>
    <cellStyle name="Énfasis6 - 20% 7 4" xfId="10986" xr:uid="{00000000-0005-0000-0000-000095220000}"/>
    <cellStyle name="Énfasis6 - 20% 7 4 2" xfId="22097" xr:uid="{00000000-0005-0000-0000-000096220000}"/>
    <cellStyle name="Énfasis6 - 20% 7 5" xfId="16572" xr:uid="{00000000-0005-0000-0000-000097220000}"/>
    <cellStyle name="Énfasis6 - 20% 8" xfId="5359" xr:uid="{00000000-0005-0000-0000-000098220000}"/>
    <cellStyle name="Énfasis6 - 20% 8 2" xfId="8518" xr:uid="{00000000-0005-0000-0000-000099220000}"/>
    <cellStyle name="Énfasis6 - 20% 8 2 2" xfId="14088" xr:uid="{00000000-0005-0000-0000-00009A220000}"/>
    <cellStyle name="Énfasis6 - 20% 8 2 2 2" xfId="25186" xr:uid="{00000000-0005-0000-0000-00009B220000}"/>
    <cellStyle name="Énfasis6 - 20% 8 2 3" xfId="19660" xr:uid="{00000000-0005-0000-0000-00009C220000}"/>
    <cellStyle name="Énfasis6 - 20% 8 3" xfId="11549" xr:uid="{00000000-0005-0000-0000-00009D220000}"/>
    <cellStyle name="Énfasis6 - 20% 8 3 2" xfId="22652" xr:uid="{00000000-0005-0000-0000-00009E220000}"/>
    <cellStyle name="Énfasis6 - 20% 8 4" xfId="17126" xr:uid="{00000000-0005-0000-0000-00009F220000}"/>
    <cellStyle name="Énfasis6 - 20% 9" xfId="6069" xr:uid="{00000000-0005-0000-0000-0000A0220000}"/>
    <cellStyle name="Énfasis6 - 20% 9 2" xfId="8736" xr:uid="{00000000-0005-0000-0000-0000A1220000}"/>
    <cellStyle name="Énfasis6 - 20% 9 2 2" xfId="14306" xr:uid="{00000000-0005-0000-0000-0000A2220000}"/>
    <cellStyle name="Énfasis6 - 20% 9 2 2 2" xfId="25404" xr:uid="{00000000-0005-0000-0000-0000A3220000}"/>
    <cellStyle name="Énfasis6 - 20% 9 2 3" xfId="19878" xr:uid="{00000000-0005-0000-0000-0000A4220000}"/>
    <cellStyle name="Énfasis6 - 20% 9 3" xfId="11773" xr:uid="{00000000-0005-0000-0000-0000A5220000}"/>
    <cellStyle name="Énfasis6 - 20% 9 3 2" xfId="22872" xr:uid="{00000000-0005-0000-0000-0000A6220000}"/>
    <cellStyle name="Énfasis6 - 20% 9 4" xfId="17347" xr:uid="{00000000-0005-0000-0000-0000A7220000}"/>
    <cellStyle name="Énfasis6 - 40%" xfId="302" xr:uid="{00000000-0005-0000-0000-0000A8220000}"/>
    <cellStyle name="Énfasis6 - 40% 10" xfId="6979" xr:uid="{00000000-0005-0000-0000-0000A9220000}"/>
    <cellStyle name="Énfasis6 - 40% 10 2" xfId="9634" xr:uid="{00000000-0005-0000-0000-0000AA220000}"/>
    <cellStyle name="Énfasis6 - 40% 10 2 2" xfId="15204" xr:uid="{00000000-0005-0000-0000-0000AB220000}"/>
    <cellStyle name="Énfasis6 - 40% 10 2 2 2" xfId="26302" xr:uid="{00000000-0005-0000-0000-0000AC220000}"/>
    <cellStyle name="Énfasis6 - 40% 10 2 3" xfId="20776" xr:uid="{00000000-0005-0000-0000-0000AD220000}"/>
    <cellStyle name="Énfasis6 - 40% 10 3" xfId="12671" xr:uid="{00000000-0005-0000-0000-0000AE220000}"/>
    <cellStyle name="Énfasis6 - 40% 10 3 2" xfId="23770" xr:uid="{00000000-0005-0000-0000-0000AF220000}"/>
    <cellStyle name="Énfasis6 - 40% 10 4" xfId="18245" xr:uid="{00000000-0005-0000-0000-0000B0220000}"/>
    <cellStyle name="Énfasis6 - 40% 11" xfId="7476" xr:uid="{00000000-0005-0000-0000-0000B1220000}"/>
    <cellStyle name="Énfasis6 - 40% 11 2" xfId="13146" xr:uid="{00000000-0005-0000-0000-0000B2220000}"/>
    <cellStyle name="Énfasis6 - 40% 11 2 2" xfId="24245" xr:uid="{00000000-0005-0000-0000-0000B3220000}"/>
    <cellStyle name="Énfasis6 - 40% 11 3" xfId="18720" xr:uid="{00000000-0005-0000-0000-0000B4220000}"/>
    <cellStyle name="Énfasis6 - 40% 12" xfId="10053" xr:uid="{00000000-0005-0000-0000-0000B5220000}"/>
    <cellStyle name="Énfasis6 - 40% 12 2" xfId="15611" xr:uid="{00000000-0005-0000-0000-0000B6220000}"/>
    <cellStyle name="Énfasis6 - 40% 12 2 2" xfId="26709" xr:uid="{00000000-0005-0000-0000-0000B7220000}"/>
    <cellStyle name="Énfasis6 - 40% 12 3" xfId="21183" xr:uid="{00000000-0005-0000-0000-0000B8220000}"/>
    <cellStyle name="Énfasis6 - 40% 13" xfId="10598" xr:uid="{00000000-0005-0000-0000-0000B9220000}"/>
    <cellStyle name="Énfasis6 - 40% 13 2" xfId="21716" xr:uid="{00000000-0005-0000-0000-0000BA220000}"/>
    <cellStyle name="Énfasis6 - 40% 14" xfId="16197" xr:uid="{00000000-0005-0000-0000-0000BB220000}"/>
    <cellStyle name="Énfasis6 - 40% 15" xfId="27261" xr:uid="{00000000-0005-0000-0000-0000BC220000}"/>
    <cellStyle name="Énfasis6 - 40% 2" xfId="774" xr:uid="{00000000-0005-0000-0000-0000BD220000}"/>
    <cellStyle name="Énfasis6 - 40% 2 10" xfId="10116" xr:uid="{00000000-0005-0000-0000-0000BE220000}"/>
    <cellStyle name="Énfasis6 - 40% 2 10 2" xfId="15667" xr:uid="{00000000-0005-0000-0000-0000BF220000}"/>
    <cellStyle name="Énfasis6 - 40% 2 10 2 2" xfId="26765" xr:uid="{00000000-0005-0000-0000-0000C0220000}"/>
    <cellStyle name="Énfasis6 - 40% 2 10 3" xfId="21239" xr:uid="{00000000-0005-0000-0000-0000C1220000}"/>
    <cellStyle name="Énfasis6 - 40% 2 11" xfId="10645" xr:uid="{00000000-0005-0000-0000-0000C2220000}"/>
    <cellStyle name="Énfasis6 - 40% 2 11 2" xfId="21761" xr:uid="{00000000-0005-0000-0000-0000C3220000}"/>
    <cellStyle name="Énfasis6 - 40% 2 12" xfId="16241" xr:uid="{00000000-0005-0000-0000-0000C4220000}"/>
    <cellStyle name="Énfasis6 - 40% 2 13" xfId="27306" xr:uid="{00000000-0005-0000-0000-0000C5220000}"/>
    <cellStyle name="Énfasis6 - 40% 2 2" xfId="958" xr:uid="{00000000-0005-0000-0000-0000C6220000}"/>
    <cellStyle name="Énfasis6 - 40% 2 2 2" xfId="5214" xr:uid="{00000000-0005-0000-0000-0000C7220000}"/>
    <cellStyle name="Énfasis6 - 40% 2 2 2 2" xfId="6804" xr:uid="{00000000-0005-0000-0000-0000C8220000}"/>
    <cellStyle name="Énfasis6 - 40% 2 2 2 2 2" xfId="9467" xr:uid="{00000000-0005-0000-0000-0000C9220000}"/>
    <cellStyle name="Énfasis6 - 40% 2 2 2 2 2 2" xfId="15037" xr:uid="{00000000-0005-0000-0000-0000CA220000}"/>
    <cellStyle name="Énfasis6 - 40% 2 2 2 2 2 2 2" xfId="26135" xr:uid="{00000000-0005-0000-0000-0000CB220000}"/>
    <cellStyle name="Énfasis6 - 40% 2 2 2 2 2 3" xfId="20609" xr:uid="{00000000-0005-0000-0000-0000CC220000}"/>
    <cellStyle name="Énfasis6 - 40% 2 2 2 2 3" xfId="12504" xr:uid="{00000000-0005-0000-0000-0000CD220000}"/>
    <cellStyle name="Énfasis6 - 40% 2 2 2 2 3 2" xfId="23603" xr:uid="{00000000-0005-0000-0000-0000CE220000}"/>
    <cellStyle name="Énfasis6 - 40% 2 2 2 2 4" xfId="18078" xr:uid="{00000000-0005-0000-0000-0000CF220000}"/>
    <cellStyle name="Énfasis6 - 40% 2 2 2 3" xfId="8447" xr:uid="{00000000-0005-0000-0000-0000D0220000}"/>
    <cellStyle name="Énfasis6 - 40% 2 2 2 3 2" xfId="14017" xr:uid="{00000000-0005-0000-0000-0000D1220000}"/>
    <cellStyle name="Énfasis6 - 40% 2 2 2 3 2 2" xfId="25115" xr:uid="{00000000-0005-0000-0000-0000D2220000}"/>
    <cellStyle name="Énfasis6 - 40% 2 2 2 3 3" xfId="19589" xr:uid="{00000000-0005-0000-0000-0000D3220000}"/>
    <cellStyle name="Énfasis6 - 40% 2 2 2 4" xfId="11478" xr:uid="{00000000-0005-0000-0000-0000D4220000}"/>
    <cellStyle name="Énfasis6 - 40% 2 2 2 4 2" xfId="22581" xr:uid="{00000000-0005-0000-0000-0000D5220000}"/>
    <cellStyle name="Énfasis6 - 40% 2 2 2 5" xfId="17055" xr:uid="{00000000-0005-0000-0000-0000D6220000}"/>
    <cellStyle name="Énfasis6 - 40% 2 2 3" xfId="6236" xr:uid="{00000000-0005-0000-0000-0000D7220000}"/>
    <cellStyle name="Énfasis6 - 40% 2 2 3 2" xfId="8901" xr:uid="{00000000-0005-0000-0000-0000D8220000}"/>
    <cellStyle name="Énfasis6 - 40% 2 2 3 2 2" xfId="14471" xr:uid="{00000000-0005-0000-0000-0000D9220000}"/>
    <cellStyle name="Énfasis6 - 40% 2 2 3 2 2 2" xfId="25569" xr:uid="{00000000-0005-0000-0000-0000DA220000}"/>
    <cellStyle name="Énfasis6 - 40% 2 2 3 2 3" xfId="20043" xr:uid="{00000000-0005-0000-0000-0000DB220000}"/>
    <cellStyle name="Énfasis6 - 40% 2 2 3 3" xfId="11938" xr:uid="{00000000-0005-0000-0000-0000DC220000}"/>
    <cellStyle name="Énfasis6 - 40% 2 2 3 3 2" xfId="23037" xr:uid="{00000000-0005-0000-0000-0000DD220000}"/>
    <cellStyle name="Énfasis6 - 40% 2 2 3 4" xfId="17512" xr:uid="{00000000-0005-0000-0000-0000DE220000}"/>
    <cellStyle name="Énfasis6 - 40% 2 2 4" xfId="7275" xr:uid="{00000000-0005-0000-0000-0000DF220000}"/>
    <cellStyle name="Énfasis6 - 40% 2 2 4 2" xfId="9928" xr:uid="{00000000-0005-0000-0000-0000E0220000}"/>
    <cellStyle name="Énfasis6 - 40% 2 2 4 2 2" xfId="15498" xr:uid="{00000000-0005-0000-0000-0000E1220000}"/>
    <cellStyle name="Énfasis6 - 40% 2 2 4 2 2 2" xfId="26596" xr:uid="{00000000-0005-0000-0000-0000E2220000}"/>
    <cellStyle name="Énfasis6 - 40% 2 2 4 2 3" xfId="21070" xr:uid="{00000000-0005-0000-0000-0000E3220000}"/>
    <cellStyle name="Énfasis6 - 40% 2 2 4 3" xfId="12965" xr:uid="{00000000-0005-0000-0000-0000E4220000}"/>
    <cellStyle name="Énfasis6 - 40% 2 2 4 3 2" xfId="24064" xr:uid="{00000000-0005-0000-0000-0000E5220000}"/>
    <cellStyle name="Énfasis6 - 40% 2 2 4 4" xfId="18539" xr:uid="{00000000-0005-0000-0000-0000E6220000}"/>
    <cellStyle name="Énfasis6 - 40% 2 2 5" xfId="7963" xr:uid="{00000000-0005-0000-0000-0000E7220000}"/>
    <cellStyle name="Énfasis6 - 40% 2 2 5 2" xfId="13566" xr:uid="{00000000-0005-0000-0000-0000E8220000}"/>
    <cellStyle name="Énfasis6 - 40% 2 2 5 2 2" xfId="24665" xr:uid="{00000000-0005-0000-0000-0000E9220000}"/>
    <cellStyle name="Énfasis6 - 40% 2 2 5 3" xfId="19140" xr:uid="{00000000-0005-0000-0000-0000EA220000}"/>
    <cellStyle name="Énfasis6 - 40% 2 2 6" xfId="10478" xr:uid="{00000000-0005-0000-0000-0000EB220000}"/>
    <cellStyle name="Énfasis6 - 40% 2 2 6 2" xfId="16024" xr:uid="{00000000-0005-0000-0000-0000EC220000}"/>
    <cellStyle name="Énfasis6 - 40% 2 2 6 2 2" xfId="27122" xr:uid="{00000000-0005-0000-0000-0000ED220000}"/>
    <cellStyle name="Énfasis6 - 40% 2 2 6 3" xfId="21596" xr:uid="{00000000-0005-0000-0000-0000EE220000}"/>
    <cellStyle name="Énfasis6 - 40% 2 2 7" xfId="10754" xr:uid="{00000000-0005-0000-0000-0000EF220000}"/>
    <cellStyle name="Énfasis6 - 40% 2 2 7 2" xfId="21869" xr:uid="{00000000-0005-0000-0000-0000F0220000}"/>
    <cellStyle name="Énfasis6 - 40% 2 2 8" xfId="16349" xr:uid="{00000000-0005-0000-0000-0000F1220000}"/>
    <cellStyle name="Énfasis6 - 40% 2 2 9" xfId="27553" xr:uid="{00000000-0005-0000-0000-0000F2220000}"/>
    <cellStyle name="Énfasis6 - 40% 2 3" xfId="3565" xr:uid="{00000000-0005-0000-0000-0000F3220000}"/>
    <cellStyle name="Énfasis6 - 40% 2 3 2" xfId="6635" xr:uid="{00000000-0005-0000-0000-0000F4220000}"/>
    <cellStyle name="Énfasis6 - 40% 2 3 2 2" xfId="9298" xr:uid="{00000000-0005-0000-0000-0000F5220000}"/>
    <cellStyle name="Énfasis6 - 40% 2 3 2 2 2" xfId="14868" xr:uid="{00000000-0005-0000-0000-0000F6220000}"/>
    <cellStyle name="Énfasis6 - 40% 2 3 2 2 2 2" xfId="25966" xr:uid="{00000000-0005-0000-0000-0000F7220000}"/>
    <cellStyle name="Énfasis6 - 40% 2 3 2 2 3" xfId="20440" xr:uid="{00000000-0005-0000-0000-0000F8220000}"/>
    <cellStyle name="Énfasis6 - 40% 2 3 2 3" xfId="12335" xr:uid="{00000000-0005-0000-0000-0000F9220000}"/>
    <cellStyle name="Énfasis6 - 40% 2 3 2 3 2" xfId="23434" xr:uid="{00000000-0005-0000-0000-0000FA220000}"/>
    <cellStyle name="Énfasis6 - 40% 2 3 2 4" xfId="17909" xr:uid="{00000000-0005-0000-0000-0000FB220000}"/>
    <cellStyle name="Énfasis6 - 40% 2 3 3" xfId="7106" xr:uid="{00000000-0005-0000-0000-0000FC220000}"/>
    <cellStyle name="Énfasis6 - 40% 2 3 3 2" xfId="9759" xr:uid="{00000000-0005-0000-0000-0000FD220000}"/>
    <cellStyle name="Énfasis6 - 40% 2 3 3 2 2" xfId="15329" xr:uid="{00000000-0005-0000-0000-0000FE220000}"/>
    <cellStyle name="Énfasis6 - 40% 2 3 3 2 2 2" xfId="26427" xr:uid="{00000000-0005-0000-0000-0000FF220000}"/>
    <cellStyle name="Énfasis6 - 40% 2 3 3 2 3" xfId="20901" xr:uid="{00000000-0005-0000-0000-000000230000}"/>
    <cellStyle name="Énfasis6 - 40% 2 3 3 3" xfId="12796" xr:uid="{00000000-0005-0000-0000-000001230000}"/>
    <cellStyle name="Énfasis6 - 40% 2 3 3 3 2" xfId="23895" xr:uid="{00000000-0005-0000-0000-000002230000}"/>
    <cellStyle name="Énfasis6 - 40% 2 3 3 4" xfId="18370" xr:uid="{00000000-0005-0000-0000-000003230000}"/>
    <cellStyle name="Énfasis6 - 40% 2 3 4" xfId="7802" xr:uid="{00000000-0005-0000-0000-000004230000}"/>
    <cellStyle name="Énfasis6 - 40% 2 3 4 2" xfId="13406" xr:uid="{00000000-0005-0000-0000-000005230000}"/>
    <cellStyle name="Énfasis6 - 40% 2 3 4 2 2" xfId="24505" xr:uid="{00000000-0005-0000-0000-000006230000}"/>
    <cellStyle name="Énfasis6 - 40% 2 3 4 3" xfId="18980" xr:uid="{00000000-0005-0000-0000-000007230000}"/>
    <cellStyle name="Énfasis6 - 40% 2 3 5" xfId="10309" xr:uid="{00000000-0005-0000-0000-000008230000}"/>
    <cellStyle name="Énfasis6 - 40% 2 3 5 2" xfId="15855" xr:uid="{00000000-0005-0000-0000-000009230000}"/>
    <cellStyle name="Énfasis6 - 40% 2 3 5 2 2" xfId="26953" xr:uid="{00000000-0005-0000-0000-00000A230000}"/>
    <cellStyle name="Énfasis6 - 40% 2 3 5 3" xfId="21427" xr:uid="{00000000-0005-0000-0000-00000B230000}"/>
    <cellStyle name="Énfasis6 - 40% 2 3 6" xfId="10987" xr:uid="{00000000-0005-0000-0000-00000C230000}"/>
    <cellStyle name="Énfasis6 - 40% 2 3 6 2" xfId="22098" xr:uid="{00000000-0005-0000-0000-00000D230000}"/>
    <cellStyle name="Énfasis6 - 40% 2 3 7" xfId="16573" xr:uid="{00000000-0005-0000-0000-00000E230000}"/>
    <cellStyle name="Énfasis6 - 40% 2 3 8" xfId="27384" xr:uid="{00000000-0005-0000-0000-00000F230000}"/>
    <cellStyle name="Énfasis6 - 40% 2 4" xfId="3566" xr:uid="{00000000-0005-0000-0000-000010230000}"/>
    <cellStyle name="Énfasis6 - 40% 2 4 2" xfId="6557" xr:uid="{00000000-0005-0000-0000-000011230000}"/>
    <cellStyle name="Énfasis6 - 40% 2 4 2 2" xfId="9220" xr:uid="{00000000-0005-0000-0000-000012230000}"/>
    <cellStyle name="Énfasis6 - 40% 2 4 2 2 2" xfId="14790" xr:uid="{00000000-0005-0000-0000-000013230000}"/>
    <cellStyle name="Énfasis6 - 40% 2 4 2 2 2 2" xfId="25888" xr:uid="{00000000-0005-0000-0000-000014230000}"/>
    <cellStyle name="Énfasis6 - 40% 2 4 2 2 3" xfId="20362" xr:uid="{00000000-0005-0000-0000-000015230000}"/>
    <cellStyle name="Énfasis6 - 40% 2 4 2 3" xfId="12257" xr:uid="{00000000-0005-0000-0000-000016230000}"/>
    <cellStyle name="Énfasis6 - 40% 2 4 2 3 2" xfId="23356" xr:uid="{00000000-0005-0000-0000-000017230000}"/>
    <cellStyle name="Énfasis6 - 40% 2 4 2 4" xfId="17831" xr:uid="{00000000-0005-0000-0000-000018230000}"/>
    <cellStyle name="Énfasis6 - 40% 2 4 3" xfId="7732" xr:uid="{00000000-0005-0000-0000-000019230000}"/>
    <cellStyle name="Énfasis6 - 40% 2 4 3 2" xfId="13337" xr:uid="{00000000-0005-0000-0000-00001A230000}"/>
    <cellStyle name="Énfasis6 - 40% 2 4 3 2 2" xfId="24436" xr:uid="{00000000-0005-0000-0000-00001B230000}"/>
    <cellStyle name="Énfasis6 - 40% 2 4 3 3" xfId="18911" xr:uid="{00000000-0005-0000-0000-00001C230000}"/>
    <cellStyle name="Énfasis6 - 40% 2 4 4" xfId="10231" xr:uid="{00000000-0005-0000-0000-00001D230000}"/>
    <cellStyle name="Énfasis6 - 40% 2 4 4 2" xfId="15777" xr:uid="{00000000-0005-0000-0000-00001E230000}"/>
    <cellStyle name="Énfasis6 - 40% 2 4 4 2 2" xfId="26875" xr:uid="{00000000-0005-0000-0000-00001F230000}"/>
    <cellStyle name="Énfasis6 - 40% 2 4 4 3" xfId="21349" xr:uid="{00000000-0005-0000-0000-000020230000}"/>
    <cellStyle name="Énfasis6 - 40% 2 4 5" xfId="10988" xr:uid="{00000000-0005-0000-0000-000021230000}"/>
    <cellStyle name="Énfasis6 - 40% 2 4 5 2" xfId="22099" xr:uid="{00000000-0005-0000-0000-000022230000}"/>
    <cellStyle name="Énfasis6 - 40% 2 4 6" xfId="16574" xr:uid="{00000000-0005-0000-0000-000023230000}"/>
    <cellStyle name="Énfasis6 - 40% 2 5" xfId="3567" xr:uid="{00000000-0005-0000-0000-000024230000}"/>
    <cellStyle name="Énfasis6 - 40% 2 5 2" xfId="6459" xr:uid="{00000000-0005-0000-0000-000025230000}"/>
    <cellStyle name="Énfasis6 - 40% 2 5 2 2" xfId="9122" xr:uid="{00000000-0005-0000-0000-000026230000}"/>
    <cellStyle name="Énfasis6 - 40% 2 5 2 2 2" xfId="14692" xr:uid="{00000000-0005-0000-0000-000027230000}"/>
    <cellStyle name="Énfasis6 - 40% 2 5 2 2 2 2" xfId="25790" xr:uid="{00000000-0005-0000-0000-000028230000}"/>
    <cellStyle name="Énfasis6 - 40% 2 5 2 2 3" xfId="20264" xr:uid="{00000000-0005-0000-0000-000029230000}"/>
    <cellStyle name="Énfasis6 - 40% 2 5 2 3" xfId="12159" xr:uid="{00000000-0005-0000-0000-00002A230000}"/>
    <cellStyle name="Énfasis6 - 40% 2 5 2 3 2" xfId="23258" xr:uid="{00000000-0005-0000-0000-00002B230000}"/>
    <cellStyle name="Énfasis6 - 40% 2 5 2 4" xfId="17733" xr:uid="{00000000-0005-0000-0000-00002C230000}"/>
    <cellStyle name="Énfasis6 - 40% 2 5 3" xfId="8139" xr:uid="{00000000-0005-0000-0000-00002D230000}"/>
    <cellStyle name="Énfasis6 - 40% 2 5 3 2" xfId="13710" xr:uid="{00000000-0005-0000-0000-00002E230000}"/>
    <cellStyle name="Énfasis6 - 40% 2 5 3 2 2" xfId="24808" xr:uid="{00000000-0005-0000-0000-00002F230000}"/>
    <cellStyle name="Énfasis6 - 40% 2 5 3 3" xfId="19282" xr:uid="{00000000-0005-0000-0000-000030230000}"/>
    <cellStyle name="Énfasis6 - 40% 2 5 4" xfId="10989" xr:uid="{00000000-0005-0000-0000-000031230000}"/>
    <cellStyle name="Énfasis6 - 40% 2 5 4 2" xfId="22100" xr:uid="{00000000-0005-0000-0000-000032230000}"/>
    <cellStyle name="Énfasis6 - 40% 2 5 5" xfId="16575" xr:uid="{00000000-0005-0000-0000-000033230000}"/>
    <cellStyle name="Énfasis6 - 40% 2 6" xfId="4991" xr:uid="{00000000-0005-0000-0000-000034230000}"/>
    <cellStyle name="Énfasis6 - 40% 2 6 2" xfId="8337" xr:uid="{00000000-0005-0000-0000-000035230000}"/>
    <cellStyle name="Énfasis6 - 40% 2 6 2 2" xfId="13907" xr:uid="{00000000-0005-0000-0000-000036230000}"/>
    <cellStyle name="Énfasis6 - 40% 2 6 2 2 2" xfId="25005" xr:uid="{00000000-0005-0000-0000-000037230000}"/>
    <cellStyle name="Énfasis6 - 40% 2 6 2 3" xfId="19479" xr:uid="{00000000-0005-0000-0000-000038230000}"/>
    <cellStyle name="Énfasis6 - 40% 2 6 3" xfId="11365" xr:uid="{00000000-0005-0000-0000-000039230000}"/>
    <cellStyle name="Énfasis6 - 40% 2 6 3 2" xfId="22471" xr:uid="{00000000-0005-0000-0000-00003A230000}"/>
    <cellStyle name="Énfasis6 - 40% 2 6 4" xfId="16945" xr:uid="{00000000-0005-0000-0000-00003B230000}"/>
    <cellStyle name="Énfasis6 - 40% 2 7" xfId="6116" xr:uid="{00000000-0005-0000-0000-00003C230000}"/>
    <cellStyle name="Énfasis6 - 40% 2 7 2" xfId="8781" xr:uid="{00000000-0005-0000-0000-00003D230000}"/>
    <cellStyle name="Énfasis6 - 40% 2 7 2 2" xfId="14351" xr:uid="{00000000-0005-0000-0000-00003E230000}"/>
    <cellStyle name="Énfasis6 - 40% 2 7 2 2 2" xfId="25449" xr:uid="{00000000-0005-0000-0000-00003F230000}"/>
    <cellStyle name="Énfasis6 - 40% 2 7 2 3" xfId="19923" xr:uid="{00000000-0005-0000-0000-000040230000}"/>
    <cellStyle name="Énfasis6 - 40% 2 7 3" xfId="11818" xr:uid="{00000000-0005-0000-0000-000041230000}"/>
    <cellStyle name="Énfasis6 - 40% 2 7 3 2" xfId="22917" xr:uid="{00000000-0005-0000-0000-000042230000}"/>
    <cellStyle name="Énfasis6 - 40% 2 7 4" xfId="17392" xr:uid="{00000000-0005-0000-0000-000043230000}"/>
    <cellStyle name="Énfasis6 - 40% 2 8" xfId="7027" xr:uid="{00000000-0005-0000-0000-000044230000}"/>
    <cellStyle name="Énfasis6 - 40% 2 8 2" xfId="9681" xr:uid="{00000000-0005-0000-0000-000045230000}"/>
    <cellStyle name="Énfasis6 - 40% 2 8 2 2" xfId="15251" xr:uid="{00000000-0005-0000-0000-000046230000}"/>
    <cellStyle name="Énfasis6 - 40% 2 8 2 2 2" xfId="26349" xr:uid="{00000000-0005-0000-0000-000047230000}"/>
    <cellStyle name="Énfasis6 - 40% 2 8 2 3" xfId="20823" xr:uid="{00000000-0005-0000-0000-000048230000}"/>
    <cellStyle name="Énfasis6 - 40% 2 8 3" xfId="12718" xr:uid="{00000000-0005-0000-0000-000049230000}"/>
    <cellStyle name="Énfasis6 - 40% 2 8 3 2" xfId="23817" xr:uid="{00000000-0005-0000-0000-00004A230000}"/>
    <cellStyle name="Énfasis6 - 40% 2 8 4" xfId="18292" xr:uid="{00000000-0005-0000-0000-00004B230000}"/>
    <cellStyle name="Énfasis6 - 40% 2 9" xfId="7477" xr:uid="{00000000-0005-0000-0000-00004C230000}"/>
    <cellStyle name="Énfasis6 - 40% 2 9 2" xfId="13147" xr:uid="{00000000-0005-0000-0000-00004D230000}"/>
    <cellStyle name="Énfasis6 - 40% 2 9 2 2" xfId="24246" xr:uid="{00000000-0005-0000-0000-00004E230000}"/>
    <cellStyle name="Énfasis6 - 40% 2 9 3" xfId="18721" xr:uid="{00000000-0005-0000-0000-00004F230000}"/>
    <cellStyle name="Énfasis6 - 40% 3" xfId="1004" xr:uid="{00000000-0005-0000-0000-000050230000}"/>
    <cellStyle name="Énfasis6 - 40% 3 10" xfId="27599" xr:uid="{00000000-0005-0000-0000-000051230000}"/>
    <cellStyle name="Énfasis6 - 40% 3 2" xfId="3568" xr:uid="{00000000-0005-0000-0000-000052230000}"/>
    <cellStyle name="Énfasis6 - 40% 3 2 2" xfId="6850" xr:uid="{00000000-0005-0000-0000-000053230000}"/>
    <cellStyle name="Énfasis6 - 40% 3 2 2 2" xfId="9513" xr:uid="{00000000-0005-0000-0000-000054230000}"/>
    <cellStyle name="Énfasis6 - 40% 3 2 2 2 2" xfId="15083" xr:uid="{00000000-0005-0000-0000-000055230000}"/>
    <cellStyle name="Énfasis6 - 40% 3 2 2 2 2 2" xfId="26181" xr:uid="{00000000-0005-0000-0000-000056230000}"/>
    <cellStyle name="Énfasis6 - 40% 3 2 2 2 3" xfId="20655" xr:uid="{00000000-0005-0000-0000-000057230000}"/>
    <cellStyle name="Énfasis6 - 40% 3 2 2 3" xfId="12550" xr:uid="{00000000-0005-0000-0000-000058230000}"/>
    <cellStyle name="Énfasis6 - 40% 3 2 2 3 2" xfId="23649" xr:uid="{00000000-0005-0000-0000-000059230000}"/>
    <cellStyle name="Énfasis6 - 40% 3 2 2 4" xfId="18124" xr:uid="{00000000-0005-0000-0000-00005A230000}"/>
    <cellStyle name="Énfasis6 - 40% 3 2 3" xfId="8140" xr:uid="{00000000-0005-0000-0000-00005B230000}"/>
    <cellStyle name="Énfasis6 - 40% 3 2 3 2" xfId="13711" xr:uid="{00000000-0005-0000-0000-00005C230000}"/>
    <cellStyle name="Énfasis6 - 40% 3 2 3 2 2" xfId="24809" xr:uid="{00000000-0005-0000-0000-00005D230000}"/>
    <cellStyle name="Énfasis6 - 40% 3 2 3 3" xfId="19283" xr:uid="{00000000-0005-0000-0000-00005E230000}"/>
    <cellStyle name="Énfasis6 - 40% 3 2 4" xfId="10990" xr:uid="{00000000-0005-0000-0000-00005F230000}"/>
    <cellStyle name="Énfasis6 - 40% 3 2 4 2" xfId="22101" xr:uid="{00000000-0005-0000-0000-000060230000}"/>
    <cellStyle name="Énfasis6 - 40% 3 2 5" xfId="16576" xr:uid="{00000000-0005-0000-0000-000061230000}"/>
    <cellStyle name="Énfasis6 - 40% 3 3" xfId="5550" xr:uid="{00000000-0005-0000-0000-000062230000}"/>
    <cellStyle name="Énfasis6 - 40% 3 3 2" xfId="8595" xr:uid="{00000000-0005-0000-0000-000063230000}"/>
    <cellStyle name="Énfasis6 - 40% 3 3 2 2" xfId="14165" xr:uid="{00000000-0005-0000-0000-000064230000}"/>
    <cellStyle name="Énfasis6 - 40% 3 3 2 2 2" xfId="25263" xr:uid="{00000000-0005-0000-0000-000065230000}"/>
    <cellStyle name="Énfasis6 - 40% 3 3 2 3" xfId="19737" xr:uid="{00000000-0005-0000-0000-000066230000}"/>
    <cellStyle name="Énfasis6 - 40% 3 3 3" xfId="11626" xr:uid="{00000000-0005-0000-0000-000067230000}"/>
    <cellStyle name="Énfasis6 - 40% 3 3 3 2" xfId="22729" xr:uid="{00000000-0005-0000-0000-000068230000}"/>
    <cellStyle name="Énfasis6 - 40% 3 3 4" xfId="17203" xr:uid="{00000000-0005-0000-0000-000069230000}"/>
    <cellStyle name="Énfasis6 - 40% 3 4" xfId="6282" xr:uid="{00000000-0005-0000-0000-00006A230000}"/>
    <cellStyle name="Énfasis6 - 40% 3 4 2" xfId="8947" xr:uid="{00000000-0005-0000-0000-00006B230000}"/>
    <cellStyle name="Énfasis6 - 40% 3 4 2 2" xfId="14517" xr:uid="{00000000-0005-0000-0000-00006C230000}"/>
    <cellStyle name="Énfasis6 - 40% 3 4 2 2 2" xfId="25615" xr:uid="{00000000-0005-0000-0000-00006D230000}"/>
    <cellStyle name="Énfasis6 - 40% 3 4 2 3" xfId="20089" xr:uid="{00000000-0005-0000-0000-00006E230000}"/>
    <cellStyle name="Énfasis6 - 40% 3 4 3" xfId="11984" xr:uid="{00000000-0005-0000-0000-00006F230000}"/>
    <cellStyle name="Énfasis6 - 40% 3 4 3 2" xfId="23083" xr:uid="{00000000-0005-0000-0000-000070230000}"/>
    <cellStyle name="Énfasis6 - 40% 3 4 4" xfId="17558" xr:uid="{00000000-0005-0000-0000-000071230000}"/>
    <cellStyle name="Énfasis6 - 40% 3 5" xfId="7321" xr:uid="{00000000-0005-0000-0000-000072230000}"/>
    <cellStyle name="Énfasis6 - 40% 3 5 2" xfId="9974" xr:uid="{00000000-0005-0000-0000-000073230000}"/>
    <cellStyle name="Énfasis6 - 40% 3 5 2 2" xfId="15544" xr:uid="{00000000-0005-0000-0000-000074230000}"/>
    <cellStyle name="Énfasis6 - 40% 3 5 2 2 2" xfId="26642" xr:uid="{00000000-0005-0000-0000-000075230000}"/>
    <cellStyle name="Énfasis6 - 40% 3 5 2 3" xfId="21116" xr:uid="{00000000-0005-0000-0000-000076230000}"/>
    <cellStyle name="Énfasis6 - 40% 3 5 3" xfId="13011" xr:uid="{00000000-0005-0000-0000-000077230000}"/>
    <cellStyle name="Énfasis6 - 40% 3 5 3 2" xfId="24110" xr:uid="{00000000-0005-0000-0000-000078230000}"/>
    <cellStyle name="Énfasis6 - 40% 3 5 4" xfId="18585" xr:uid="{00000000-0005-0000-0000-000079230000}"/>
    <cellStyle name="Énfasis6 - 40% 3 6" xfId="8009" xr:uid="{00000000-0005-0000-0000-00007A230000}"/>
    <cellStyle name="Énfasis6 - 40% 3 6 2" xfId="13612" xr:uid="{00000000-0005-0000-0000-00007B230000}"/>
    <cellStyle name="Énfasis6 - 40% 3 6 2 2" xfId="24711" xr:uid="{00000000-0005-0000-0000-00007C230000}"/>
    <cellStyle name="Énfasis6 - 40% 3 6 3" xfId="19186" xr:uid="{00000000-0005-0000-0000-00007D230000}"/>
    <cellStyle name="Énfasis6 - 40% 3 7" xfId="10524" xr:uid="{00000000-0005-0000-0000-00007E230000}"/>
    <cellStyle name="Énfasis6 - 40% 3 7 2" xfId="16070" xr:uid="{00000000-0005-0000-0000-00007F230000}"/>
    <cellStyle name="Énfasis6 - 40% 3 7 2 2" xfId="27168" xr:uid="{00000000-0005-0000-0000-000080230000}"/>
    <cellStyle name="Énfasis6 - 40% 3 7 3" xfId="21642" xr:uid="{00000000-0005-0000-0000-000081230000}"/>
    <cellStyle name="Énfasis6 - 40% 3 8" xfId="10800" xr:uid="{00000000-0005-0000-0000-000082230000}"/>
    <cellStyle name="Énfasis6 - 40% 3 8 2" xfId="21915" xr:uid="{00000000-0005-0000-0000-000083230000}"/>
    <cellStyle name="Énfasis6 - 40% 3 9" xfId="16395" xr:uid="{00000000-0005-0000-0000-000084230000}"/>
    <cellStyle name="Énfasis6 - 40% 4" xfId="879" xr:uid="{00000000-0005-0000-0000-000085230000}"/>
    <cellStyle name="Énfasis6 - 40% 4 2" xfId="5173" xr:uid="{00000000-0005-0000-0000-000086230000}"/>
    <cellStyle name="Énfasis6 - 40% 4 2 2" xfId="6745" xr:uid="{00000000-0005-0000-0000-000087230000}"/>
    <cellStyle name="Énfasis6 - 40% 4 2 2 2" xfId="9408" xr:uid="{00000000-0005-0000-0000-000088230000}"/>
    <cellStyle name="Énfasis6 - 40% 4 2 2 2 2" xfId="14978" xr:uid="{00000000-0005-0000-0000-000089230000}"/>
    <cellStyle name="Énfasis6 - 40% 4 2 2 2 2 2" xfId="26076" xr:uid="{00000000-0005-0000-0000-00008A230000}"/>
    <cellStyle name="Énfasis6 - 40% 4 2 2 2 3" xfId="20550" xr:uid="{00000000-0005-0000-0000-00008B230000}"/>
    <cellStyle name="Énfasis6 - 40% 4 2 2 3" xfId="12445" xr:uid="{00000000-0005-0000-0000-00008C230000}"/>
    <cellStyle name="Énfasis6 - 40% 4 2 2 3 2" xfId="23544" xr:uid="{00000000-0005-0000-0000-00008D230000}"/>
    <cellStyle name="Énfasis6 - 40% 4 2 2 4" xfId="18019" xr:uid="{00000000-0005-0000-0000-00008E230000}"/>
    <cellStyle name="Énfasis6 - 40% 4 2 3" xfId="8408" xr:uid="{00000000-0005-0000-0000-00008F230000}"/>
    <cellStyle name="Énfasis6 - 40% 4 2 3 2" xfId="13978" xr:uid="{00000000-0005-0000-0000-000090230000}"/>
    <cellStyle name="Énfasis6 - 40% 4 2 3 2 2" xfId="25076" xr:uid="{00000000-0005-0000-0000-000091230000}"/>
    <cellStyle name="Énfasis6 - 40% 4 2 3 3" xfId="19550" xr:uid="{00000000-0005-0000-0000-000092230000}"/>
    <cellStyle name="Énfasis6 - 40% 4 2 4" xfId="11439" xr:uid="{00000000-0005-0000-0000-000093230000}"/>
    <cellStyle name="Énfasis6 - 40% 4 2 4 2" xfId="22542" xr:uid="{00000000-0005-0000-0000-000094230000}"/>
    <cellStyle name="Énfasis6 - 40% 4 2 5" xfId="17016" xr:uid="{00000000-0005-0000-0000-000095230000}"/>
    <cellStyle name="Énfasis6 - 40% 4 3" xfId="6176" xr:uid="{00000000-0005-0000-0000-000096230000}"/>
    <cellStyle name="Énfasis6 - 40% 4 3 2" xfId="8841" xr:uid="{00000000-0005-0000-0000-000097230000}"/>
    <cellStyle name="Énfasis6 - 40% 4 3 2 2" xfId="14411" xr:uid="{00000000-0005-0000-0000-000098230000}"/>
    <cellStyle name="Énfasis6 - 40% 4 3 2 2 2" xfId="25509" xr:uid="{00000000-0005-0000-0000-000099230000}"/>
    <cellStyle name="Énfasis6 - 40% 4 3 2 3" xfId="19983" xr:uid="{00000000-0005-0000-0000-00009A230000}"/>
    <cellStyle name="Énfasis6 - 40% 4 3 3" xfId="11878" xr:uid="{00000000-0005-0000-0000-00009B230000}"/>
    <cellStyle name="Énfasis6 - 40% 4 3 3 2" xfId="22977" xr:uid="{00000000-0005-0000-0000-00009C230000}"/>
    <cellStyle name="Énfasis6 - 40% 4 3 4" xfId="17452" xr:uid="{00000000-0005-0000-0000-00009D230000}"/>
    <cellStyle name="Énfasis6 - 40% 4 4" xfId="7216" xr:uid="{00000000-0005-0000-0000-00009E230000}"/>
    <cellStyle name="Énfasis6 - 40% 4 4 2" xfId="9869" xr:uid="{00000000-0005-0000-0000-00009F230000}"/>
    <cellStyle name="Énfasis6 - 40% 4 4 2 2" xfId="15439" xr:uid="{00000000-0005-0000-0000-0000A0230000}"/>
    <cellStyle name="Énfasis6 - 40% 4 4 2 2 2" xfId="26537" xr:uid="{00000000-0005-0000-0000-0000A1230000}"/>
    <cellStyle name="Énfasis6 - 40% 4 4 2 3" xfId="21011" xr:uid="{00000000-0005-0000-0000-0000A2230000}"/>
    <cellStyle name="Énfasis6 - 40% 4 4 3" xfId="12906" xr:uid="{00000000-0005-0000-0000-0000A3230000}"/>
    <cellStyle name="Énfasis6 - 40% 4 4 3 2" xfId="24005" xr:uid="{00000000-0005-0000-0000-0000A4230000}"/>
    <cellStyle name="Énfasis6 - 40% 4 4 4" xfId="18480" xr:uid="{00000000-0005-0000-0000-0000A5230000}"/>
    <cellStyle name="Énfasis6 - 40% 4 5" xfId="7904" xr:uid="{00000000-0005-0000-0000-0000A6230000}"/>
    <cellStyle name="Énfasis6 - 40% 4 5 2" xfId="13507" xr:uid="{00000000-0005-0000-0000-0000A7230000}"/>
    <cellStyle name="Énfasis6 - 40% 4 5 2 2" xfId="24606" xr:uid="{00000000-0005-0000-0000-0000A8230000}"/>
    <cellStyle name="Énfasis6 - 40% 4 5 3" xfId="19081" xr:uid="{00000000-0005-0000-0000-0000A9230000}"/>
    <cellStyle name="Énfasis6 - 40% 4 6" xfId="10419" xr:uid="{00000000-0005-0000-0000-0000AA230000}"/>
    <cellStyle name="Énfasis6 - 40% 4 6 2" xfId="15965" xr:uid="{00000000-0005-0000-0000-0000AB230000}"/>
    <cellStyle name="Énfasis6 - 40% 4 6 2 2" xfId="27063" xr:uid="{00000000-0005-0000-0000-0000AC230000}"/>
    <cellStyle name="Énfasis6 - 40% 4 6 3" xfId="21537" xr:uid="{00000000-0005-0000-0000-0000AD230000}"/>
    <cellStyle name="Énfasis6 - 40% 4 7" xfId="10694" xr:uid="{00000000-0005-0000-0000-0000AE230000}"/>
    <cellStyle name="Énfasis6 - 40% 4 7 2" xfId="21809" xr:uid="{00000000-0005-0000-0000-0000AF230000}"/>
    <cellStyle name="Énfasis6 - 40% 4 8" xfId="16289" xr:uid="{00000000-0005-0000-0000-0000B0230000}"/>
    <cellStyle name="Énfasis6 - 40% 4 9" xfId="27494" xr:uid="{00000000-0005-0000-0000-0000B1230000}"/>
    <cellStyle name="Énfasis6 - 40% 5" xfId="3569" xr:uid="{00000000-0005-0000-0000-0000B2230000}"/>
    <cellStyle name="Énfasis6 - 40% 5 2" xfId="6634" xr:uid="{00000000-0005-0000-0000-0000B3230000}"/>
    <cellStyle name="Énfasis6 - 40% 5 2 2" xfId="9297" xr:uid="{00000000-0005-0000-0000-0000B4230000}"/>
    <cellStyle name="Énfasis6 - 40% 5 2 2 2" xfId="14867" xr:uid="{00000000-0005-0000-0000-0000B5230000}"/>
    <cellStyle name="Énfasis6 - 40% 5 2 2 2 2" xfId="25965" xr:uid="{00000000-0005-0000-0000-0000B6230000}"/>
    <cellStyle name="Énfasis6 - 40% 5 2 2 3" xfId="20439" xr:uid="{00000000-0005-0000-0000-0000B7230000}"/>
    <cellStyle name="Énfasis6 - 40% 5 2 3" xfId="12334" xr:uid="{00000000-0005-0000-0000-0000B8230000}"/>
    <cellStyle name="Énfasis6 - 40% 5 2 3 2" xfId="23433" xr:uid="{00000000-0005-0000-0000-0000B9230000}"/>
    <cellStyle name="Énfasis6 - 40% 5 2 4" xfId="17908" xr:uid="{00000000-0005-0000-0000-0000BA230000}"/>
    <cellStyle name="Énfasis6 - 40% 5 3" xfId="7105" xr:uid="{00000000-0005-0000-0000-0000BB230000}"/>
    <cellStyle name="Énfasis6 - 40% 5 3 2" xfId="9758" xr:uid="{00000000-0005-0000-0000-0000BC230000}"/>
    <cellStyle name="Énfasis6 - 40% 5 3 2 2" xfId="15328" xr:uid="{00000000-0005-0000-0000-0000BD230000}"/>
    <cellStyle name="Énfasis6 - 40% 5 3 2 2 2" xfId="26426" xr:uid="{00000000-0005-0000-0000-0000BE230000}"/>
    <cellStyle name="Énfasis6 - 40% 5 3 2 3" xfId="20900" xr:uid="{00000000-0005-0000-0000-0000BF230000}"/>
    <cellStyle name="Énfasis6 - 40% 5 3 3" xfId="12795" xr:uid="{00000000-0005-0000-0000-0000C0230000}"/>
    <cellStyle name="Énfasis6 - 40% 5 3 3 2" xfId="23894" xr:uid="{00000000-0005-0000-0000-0000C1230000}"/>
    <cellStyle name="Énfasis6 - 40% 5 3 4" xfId="18369" xr:uid="{00000000-0005-0000-0000-0000C2230000}"/>
    <cellStyle name="Énfasis6 - 40% 5 4" xfId="7801" xr:uid="{00000000-0005-0000-0000-0000C3230000}"/>
    <cellStyle name="Énfasis6 - 40% 5 4 2" xfId="13405" xr:uid="{00000000-0005-0000-0000-0000C4230000}"/>
    <cellStyle name="Énfasis6 - 40% 5 4 2 2" xfId="24504" xr:uid="{00000000-0005-0000-0000-0000C5230000}"/>
    <cellStyle name="Énfasis6 - 40% 5 4 3" xfId="18979" xr:uid="{00000000-0005-0000-0000-0000C6230000}"/>
    <cellStyle name="Énfasis6 - 40% 5 5" xfId="10308" xr:uid="{00000000-0005-0000-0000-0000C7230000}"/>
    <cellStyle name="Énfasis6 - 40% 5 5 2" xfId="15854" xr:uid="{00000000-0005-0000-0000-0000C8230000}"/>
    <cellStyle name="Énfasis6 - 40% 5 5 2 2" xfId="26952" xr:uid="{00000000-0005-0000-0000-0000C9230000}"/>
    <cellStyle name="Énfasis6 - 40% 5 5 3" xfId="21426" xr:uid="{00000000-0005-0000-0000-0000CA230000}"/>
    <cellStyle name="Énfasis6 - 40% 5 6" xfId="10991" xr:uid="{00000000-0005-0000-0000-0000CB230000}"/>
    <cellStyle name="Énfasis6 - 40% 5 6 2" xfId="22102" xr:uid="{00000000-0005-0000-0000-0000CC230000}"/>
    <cellStyle name="Énfasis6 - 40% 5 7" xfId="16577" xr:uid="{00000000-0005-0000-0000-0000CD230000}"/>
    <cellStyle name="Énfasis6 - 40% 5 8" xfId="27383" xr:uid="{00000000-0005-0000-0000-0000CE230000}"/>
    <cellStyle name="Énfasis6 - 40% 6" xfId="3570" xr:uid="{00000000-0005-0000-0000-0000CF230000}"/>
    <cellStyle name="Énfasis6 - 40% 6 2" xfId="6513" xr:uid="{00000000-0005-0000-0000-0000D0230000}"/>
    <cellStyle name="Énfasis6 - 40% 6 2 2" xfId="9176" xr:uid="{00000000-0005-0000-0000-0000D1230000}"/>
    <cellStyle name="Énfasis6 - 40% 6 2 2 2" xfId="14746" xr:uid="{00000000-0005-0000-0000-0000D2230000}"/>
    <cellStyle name="Énfasis6 - 40% 6 2 2 2 2" xfId="25844" xr:uid="{00000000-0005-0000-0000-0000D3230000}"/>
    <cellStyle name="Énfasis6 - 40% 6 2 2 3" xfId="20318" xr:uid="{00000000-0005-0000-0000-0000D4230000}"/>
    <cellStyle name="Énfasis6 - 40% 6 2 3" xfId="12213" xr:uid="{00000000-0005-0000-0000-0000D5230000}"/>
    <cellStyle name="Énfasis6 - 40% 6 2 3 2" xfId="23312" xr:uid="{00000000-0005-0000-0000-0000D6230000}"/>
    <cellStyle name="Énfasis6 - 40% 6 2 4" xfId="17787" xr:uid="{00000000-0005-0000-0000-0000D7230000}"/>
    <cellStyle name="Énfasis6 - 40% 6 3" xfId="7688" xr:uid="{00000000-0005-0000-0000-0000D8230000}"/>
    <cellStyle name="Énfasis6 - 40% 6 3 2" xfId="13296" xr:uid="{00000000-0005-0000-0000-0000D9230000}"/>
    <cellStyle name="Énfasis6 - 40% 6 3 2 2" xfId="24395" xr:uid="{00000000-0005-0000-0000-0000DA230000}"/>
    <cellStyle name="Énfasis6 - 40% 6 3 3" xfId="18870" xr:uid="{00000000-0005-0000-0000-0000DB230000}"/>
    <cellStyle name="Énfasis6 - 40% 6 4" xfId="10185" xr:uid="{00000000-0005-0000-0000-0000DC230000}"/>
    <cellStyle name="Énfasis6 - 40% 6 4 2" xfId="15733" xr:uid="{00000000-0005-0000-0000-0000DD230000}"/>
    <cellStyle name="Énfasis6 - 40% 6 4 2 2" xfId="26831" xr:uid="{00000000-0005-0000-0000-0000DE230000}"/>
    <cellStyle name="Énfasis6 - 40% 6 4 3" xfId="21305" xr:uid="{00000000-0005-0000-0000-0000DF230000}"/>
    <cellStyle name="Énfasis6 - 40% 6 5" xfId="10992" xr:uid="{00000000-0005-0000-0000-0000E0230000}"/>
    <cellStyle name="Énfasis6 - 40% 6 5 2" xfId="22103" xr:uid="{00000000-0005-0000-0000-0000E1230000}"/>
    <cellStyle name="Énfasis6 - 40% 6 6" xfId="16578" xr:uid="{00000000-0005-0000-0000-0000E2230000}"/>
    <cellStyle name="Énfasis6 - 40% 7" xfId="3571" xr:uid="{00000000-0005-0000-0000-0000E3230000}"/>
    <cellStyle name="Énfasis6 - 40% 7 2" xfId="6403" xr:uid="{00000000-0005-0000-0000-0000E4230000}"/>
    <cellStyle name="Énfasis6 - 40% 7 2 2" xfId="9066" xr:uid="{00000000-0005-0000-0000-0000E5230000}"/>
    <cellStyle name="Énfasis6 - 40% 7 2 2 2" xfId="14636" xr:uid="{00000000-0005-0000-0000-0000E6230000}"/>
    <cellStyle name="Énfasis6 - 40% 7 2 2 2 2" xfId="25734" xr:uid="{00000000-0005-0000-0000-0000E7230000}"/>
    <cellStyle name="Énfasis6 - 40% 7 2 2 3" xfId="20208" xr:uid="{00000000-0005-0000-0000-0000E8230000}"/>
    <cellStyle name="Énfasis6 - 40% 7 2 3" xfId="12103" xr:uid="{00000000-0005-0000-0000-0000E9230000}"/>
    <cellStyle name="Énfasis6 - 40% 7 2 3 2" xfId="23202" xr:uid="{00000000-0005-0000-0000-0000EA230000}"/>
    <cellStyle name="Énfasis6 - 40% 7 2 4" xfId="17677" xr:uid="{00000000-0005-0000-0000-0000EB230000}"/>
    <cellStyle name="Énfasis6 - 40% 7 3" xfId="8141" xr:uid="{00000000-0005-0000-0000-0000EC230000}"/>
    <cellStyle name="Énfasis6 - 40% 7 3 2" xfId="13712" xr:uid="{00000000-0005-0000-0000-0000ED230000}"/>
    <cellStyle name="Énfasis6 - 40% 7 3 2 2" xfId="24810" xr:uid="{00000000-0005-0000-0000-0000EE230000}"/>
    <cellStyle name="Énfasis6 - 40% 7 3 3" xfId="19284" xr:uid="{00000000-0005-0000-0000-0000EF230000}"/>
    <cellStyle name="Énfasis6 - 40% 7 4" xfId="10993" xr:uid="{00000000-0005-0000-0000-0000F0230000}"/>
    <cellStyle name="Énfasis6 - 40% 7 4 2" xfId="22104" xr:uid="{00000000-0005-0000-0000-0000F1230000}"/>
    <cellStyle name="Énfasis6 - 40% 7 5" xfId="16579" xr:uid="{00000000-0005-0000-0000-0000F2230000}"/>
    <cellStyle name="Énfasis6 - 40% 8" xfId="5360" xr:uid="{00000000-0005-0000-0000-0000F3230000}"/>
    <cellStyle name="Énfasis6 - 40% 8 2" xfId="8519" xr:uid="{00000000-0005-0000-0000-0000F4230000}"/>
    <cellStyle name="Énfasis6 - 40% 8 2 2" xfId="14089" xr:uid="{00000000-0005-0000-0000-0000F5230000}"/>
    <cellStyle name="Énfasis6 - 40% 8 2 2 2" xfId="25187" xr:uid="{00000000-0005-0000-0000-0000F6230000}"/>
    <cellStyle name="Énfasis6 - 40% 8 2 3" xfId="19661" xr:uid="{00000000-0005-0000-0000-0000F7230000}"/>
    <cellStyle name="Énfasis6 - 40% 8 3" xfId="11550" xr:uid="{00000000-0005-0000-0000-0000F8230000}"/>
    <cellStyle name="Énfasis6 - 40% 8 3 2" xfId="22653" xr:uid="{00000000-0005-0000-0000-0000F9230000}"/>
    <cellStyle name="Énfasis6 - 40% 8 4" xfId="17127" xr:uid="{00000000-0005-0000-0000-0000FA230000}"/>
    <cellStyle name="Énfasis6 - 40% 9" xfId="6070" xr:uid="{00000000-0005-0000-0000-0000FB230000}"/>
    <cellStyle name="Énfasis6 - 40% 9 2" xfId="8737" xr:uid="{00000000-0005-0000-0000-0000FC230000}"/>
    <cellStyle name="Énfasis6 - 40% 9 2 2" xfId="14307" xr:uid="{00000000-0005-0000-0000-0000FD230000}"/>
    <cellStyle name="Énfasis6 - 40% 9 2 2 2" xfId="25405" xr:uid="{00000000-0005-0000-0000-0000FE230000}"/>
    <cellStyle name="Énfasis6 - 40% 9 2 3" xfId="19879" xr:uid="{00000000-0005-0000-0000-0000FF230000}"/>
    <cellStyle name="Énfasis6 - 40% 9 3" xfId="11774" xr:uid="{00000000-0005-0000-0000-000000240000}"/>
    <cellStyle name="Énfasis6 - 40% 9 3 2" xfId="22873" xr:uid="{00000000-0005-0000-0000-000001240000}"/>
    <cellStyle name="Énfasis6 - 40% 9 4" xfId="17348" xr:uid="{00000000-0005-0000-0000-000002240000}"/>
    <cellStyle name="Énfasis6 - 60%" xfId="303" xr:uid="{00000000-0005-0000-0000-000003240000}"/>
    <cellStyle name="Énfasis6 10" xfId="3572" xr:uid="{00000000-0005-0000-0000-000004240000}"/>
    <cellStyle name="Énfasis6 10 2" xfId="5975" xr:uid="{00000000-0005-0000-0000-000005240000}"/>
    <cellStyle name="Énfasis6 11" xfId="3573" xr:uid="{00000000-0005-0000-0000-000006240000}"/>
    <cellStyle name="Énfasis6 11 2" xfId="6026" xr:uid="{00000000-0005-0000-0000-000007240000}"/>
    <cellStyle name="Énfasis6 12" xfId="3574" xr:uid="{00000000-0005-0000-0000-000008240000}"/>
    <cellStyle name="Énfasis6 13" xfId="3575" xr:uid="{00000000-0005-0000-0000-000009240000}"/>
    <cellStyle name="Énfasis6 14" xfId="3576" xr:uid="{00000000-0005-0000-0000-00000A240000}"/>
    <cellStyle name="Énfasis6 15" xfId="3577" xr:uid="{00000000-0005-0000-0000-00000B240000}"/>
    <cellStyle name="Énfasis6 16" xfId="3578" xr:uid="{00000000-0005-0000-0000-00000C240000}"/>
    <cellStyle name="Énfasis6 17" xfId="3579" xr:uid="{00000000-0005-0000-0000-00000D240000}"/>
    <cellStyle name="Énfasis6 18" xfId="3580" xr:uid="{00000000-0005-0000-0000-00000E240000}"/>
    <cellStyle name="Énfasis6 19" xfId="3581" xr:uid="{00000000-0005-0000-0000-00000F240000}"/>
    <cellStyle name="Énfasis6 2" xfId="3582" xr:uid="{00000000-0005-0000-0000-000010240000}"/>
    <cellStyle name="Énfasis6 2 2" xfId="304" xr:uid="{00000000-0005-0000-0000-000011240000}"/>
    <cellStyle name="Énfasis6 2 3" xfId="305" xr:uid="{00000000-0005-0000-0000-000012240000}"/>
    <cellStyle name="Énfasis6 2 4" xfId="306" xr:uid="{00000000-0005-0000-0000-000013240000}"/>
    <cellStyle name="Énfasis6 2 5" xfId="307" xr:uid="{00000000-0005-0000-0000-000014240000}"/>
    <cellStyle name="Énfasis6 2 6" xfId="308" xr:uid="{00000000-0005-0000-0000-000015240000}"/>
    <cellStyle name="Énfasis6 2 7" xfId="3583" xr:uid="{00000000-0005-0000-0000-000016240000}"/>
    <cellStyle name="Énfasis6 20" xfId="3584" xr:uid="{00000000-0005-0000-0000-000017240000}"/>
    <cellStyle name="Énfasis6 21" xfId="3585" xr:uid="{00000000-0005-0000-0000-000018240000}"/>
    <cellStyle name="Énfasis6 22" xfId="3586" xr:uid="{00000000-0005-0000-0000-000019240000}"/>
    <cellStyle name="Énfasis6 23" xfId="3587" xr:uid="{00000000-0005-0000-0000-00001A240000}"/>
    <cellStyle name="Énfasis6 24" xfId="3588" xr:uid="{00000000-0005-0000-0000-00001B240000}"/>
    <cellStyle name="Énfasis6 25" xfId="3589" xr:uid="{00000000-0005-0000-0000-00001C240000}"/>
    <cellStyle name="Énfasis6 26" xfId="7448" xr:uid="{00000000-0005-0000-0000-00001D240000}"/>
    <cellStyle name="Énfasis6 27" xfId="8066" xr:uid="{00000000-0005-0000-0000-00001E240000}"/>
    <cellStyle name="Énfasis6 28" xfId="8088" xr:uid="{00000000-0005-0000-0000-00001F240000}"/>
    <cellStyle name="Énfasis6 29" xfId="8085" xr:uid="{00000000-0005-0000-0000-000020240000}"/>
    <cellStyle name="Énfasis6 3" xfId="309" xr:uid="{00000000-0005-0000-0000-000021240000}"/>
    <cellStyle name="Énfasis6 3 2" xfId="3590" xr:uid="{00000000-0005-0000-0000-000022240000}"/>
    <cellStyle name="Énfasis6 3 3" xfId="3591" xr:uid="{00000000-0005-0000-0000-000023240000}"/>
    <cellStyle name="Énfasis6 3 4" xfId="3592" xr:uid="{00000000-0005-0000-0000-000024240000}"/>
    <cellStyle name="Énfasis6 3 5" xfId="3593" xr:uid="{00000000-0005-0000-0000-000025240000}"/>
    <cellStyle name="Énfasis6 30" xfId="8102" xr:uid="{00000000-0005-0000-0000-000026240000}"/>
    <cellStyle name="Énfasis6 4" xfId="310" xr:uid="{00000000-0005-0000-0000-000027240000}"/>
    <cellStyle name="Énfasis6 4 10" xfId="3594" xr:uid="{00000000-0005-0000-0000-000028240000}"/>
    <cellStyle name="Énfasis6 4 11" xfId="3595" xr:uid="{00000000-0005-0000-0000-000029240000}"/>
    <cellStyle name="Énfasis6 4 12" xfId="3596" xr:uid="{00000000-0005-0000-0000-00002A240000}"/>
    <cellStyle name="Énfasis6 4 13" xfId="3597" xr:uid="{00000000-0005-0000-0000-00002B240000}"/>
    <cellStyle name="Énfasis6 4 2" xfId="3598" xr:uid="{00000000-0005-0000-0000-00002C240000}"/>
    <cellStyle name="Énfasis6 4 3" xfId="3599" xr:uid="{00000000-0005-0000-0000-00002D240000}"/>
    <cellStyle name="Énfasis6 4 4" xfId="3600" xr:uid="{00000000-0005-0000-0000-00002E240000}"/>
    <cellStyle name="Énfasis6 4 5" xfId="3601" xr:uid="{00000000-0005-0000-0000-00002F240000}"/>
    <cellStyle name="Énfasis6 4 6" xfId="3602" xr:uid="{00000000-0005-0000-0000-000030240000}"/>
    <cellStyle name="Énfasis6 4 7" xfId="3603" xr:uid="{00000000-0005-0000-0000-000031240000}"/>
    <cellStyle name="Énfasis6 4 8" xfId="3604" xr:uid="{00000000-0005-0000-0000-000032240000}"/>
    <cellStyle name="Énfasis6 4 9" xfId="3605" xr:uid="{00000000-0005-0000-0000-000033240000}"/>
    <cellStyle name="Énfasis6 5" xfId="3606" xr:uid="{00000000-0005-0000-0000-000034240000}"/>
    <cellStyle name="Énfasis6 5 10" xfId="3607" xr:uid="{00000000-0005-0000-0000-000035240000}"/>
    <cellStyle name="Énfasis6 5 2" xfId="3608" xr:uid="{00000000-0005-0000-0000-000036240000}"/>
    <cellStyle name="Énfasis6 5 3" xfId="3609" xr:uid="{00000000-0005-0000-0000-000037240000}"/>
    <cellStyle name="Énfasis6 5 4" xfId="3610" xr:uid="{00000000-0005-0000-0000-000038240000}"/>
    <cellStyle name="Énfasis6 5 5" xfId="3611" xr:uid="{00000000-0005-0000-0000-000039240000}"/>
    <cellStyle name="Énfasis6 5 6" xfId="3612" xr:uid="{00000000-0005-0000-0000-00003A240000}"/>
    <cellStyle name="Énfasis6 5 7" xfId="3613" xr:uid="{00000000-0005-0000-0000-00003B240000}"/>
    <cellStyle name="Énfasis6 5 8" xfId="3614" xr:uid="{00000000-0005-0000-0000-00003C240000}"/>
    <cellStyle name="Énfasis6 5 9" xfId="3615" xr:uid="{00000000-0005-0000-0000-00003D240000}"/>
    <cellStyle name="Énfasis6 6" xfId="3616" xr:uid="{00000000-0005-0000-0000-00003E240000}"/>
    <cellStyle name="Énfasis6 6 2" xfId="3617" xr:uid="{00000000-0005-0000-0000-00003F240000}"/>
    <cellStyle name="Énfasis6 6 3" xfId="3618" xr:uid="{00000000-0005-0000-0000-000040240000}"/>
    <cellStyle name="Énfasis6 6 4" xfId="3619" xr:uid="{00000000-0005-0000-0000-000041240000}"/>
    <cellStyle name="Énfasis6 6 5" xfId="3620" xr:uid="{00000000-0005-0000-0000-000042240000}"/>
    <cellStyle name="Énfasis6 6 6" xfId="3621" xr:uid="{00000000-0005-0000-0000-000043240000}"/>
    <cellStyle name="Énfasis6 6 7" xfId="3622" xr:uid="{00000000-0005-0000-0000-000044240000}"/>
    <cellStyle name="Énfasis6 6 8" xfId="3623" xr:uid="{00000000-0005-0000-0000-000045240000}"/>
    <cellStyle name="Énfasis6 6 9" xfId="3624" xr:uid="{00000000-0005-0000-0000-000046240000}"/>
    <cellStyle name="Énfasis6 7" xfId="3625" xr:uid="{00000000-0005-0000-0000-000047240000}"/>
    <cellStyle name="Énfasis6 7 2" xfId="3626" xr:uid="{00000000-0005-0000-0000-000048240000}"/>
    <cellStyle name="Énfasis6 7 3" xfId="3627" xr:uid="{00000000-0005-0000-0000-000049240000}"/>
    <cellStyle name="Énfasis6 7 4" xfId="3628" xr:uid="{00000000-0005-0000-0000-00004A240000}"/>
    <cellStyle name="Énfasis6 7 5" xfId="3629" xr:uid="{00000000-0005-0000-0000-00004B240000}"/>
    <cellStyle name="Énfasis6 7 6" xfId="3630" xr:uid="{00000000-0005-0000-0000-00004C240000}"/>
    <cellStyle name="Énfasis6 7 7" xfId="3631" xr:uid="{00000000-0005-0000-0000-00004D240000}"/>
    <cellStyle name="Énfasis6 7 8" xfId="3632" xr:uid="{00000000-0005-0000-0000-00004E240000}"/>
    <cellStyle name="Énfasis6 7 9" xfId="3633" xr:uid="{00000000-0005-0000-0000-00004F240000}"/>
    <cellStyle name="Énfasis6 8" xfId="3634" xr:uid="{00000000-0005-0000-0000-000050240000}"/>
    <cellStyle name="Énfasis6 8 2" xfId="5983" xr:uid="{00000000-0005-0000-0000-000051240000}"/>
    <cellStyle name="Énfasis6 9" xfId="3635" xr:uid="{00000000-0005-0000-0000-000052240000}"/>
    <cellStyle name="Énfasis6 9 2" xfId="5964" xr:uid="{00000000-0005-0000-0000-000053240000}"/>
    <cellStyle name="Entrada" xfId="311" xr:uid="{00000000-0005-0000-0000-000054240000}"/>
    <cellStyle name="Entrada 10" xfId="3636" xr:uid="{00000000-0005-0000-0000-000055240000}"/>
    <cellStyle name="Entrada 11" xfId="3637" xr:uid="{00000000-0005-0000-0000-000056240000}"/>
    <cellStyle name="Entrada 12" xfId="3638" xr:uid="{00000000-0005-0000-0000-000057240000}"/>
    <cellStyle name="Entrada 13" xfId="3639" xr:uid="{00000000-0005-0000-0000-000058240000}"/>
    <cellStyle name="Entrada 14" xfId="3640" xr:uid="{00000000-0005-0000-0000-000059240000}"/>
    <cellStyle name="Entrada 15" xfId="3641" xr:uid="{00000000-0005-0000-0000-00005A240000}"/>
    <cellStyle name="Entrada 16" xfId="3642" xr:uid="{00000000-0005-0000-0000-00005B240000}"/>
    <cellStyle name="Entrada 17" xfId="3643" xr:uid="{00000000-0005-0000-0000-00005C240000}"/>
    <cellStyle name="Entrada 18" xfId="3644" xr:uid="{00000000-0005-0000-0000-00005D240000}"/>
    <cellStyle name="Entrada 19" xfId="3645" xr:uid="{00000000-0005-0000-0000-00005E240000}"/>
    <cellStyle name="Entrada 2" xfId="3646" xr:uid="{00000000-0005-0000-0000-00005F240000}"/>
    <cellStyle name="Entrada 2 2" xfId="312" xr:uid="{00000000-0005-0000-0000-000060240000}"/>
    <cellStyle name="Entrada 2 3" xfId="313" xr:uid="{00000000-0005-0000-0000-000061240000}"/>
    <cellStyle name="Entrada 2 4" xfId="314" xr:uid="{00000000-0005-0000-0000-000062240000}"/>
    <cellStyle name="Entrada 2 5" xfId="315" xr:uid="{00000000-0005-0000-0000-000063240000}"/>
    <cellStyle name="Entrada 2 6" xfId="316" xr:uid="{00000000-0005-0000-0000-000064240000}"/>
    <cellStyle name="Entrada 2 7" xfId="3647" xr:uid="{00000000-0005-0000-0000-000065240000}"/>
    <cellStyle name="Entrada 20" xfId="3648" xr:uid="{00000000-0005-0000-0000-000066240000}"/>
    <cellStyle name="Entrada 21" xfId="3649" xr:uid="{00000000-0005-0000-0000-000067240000}"/>
    <cellStyle name="Entrada 22" xfId="3650" xr:uid="{00000000-0005-0000-0000-000068240000}"/>
    <cellStyle name="Entrada 23" xfId="3651" xr:uid="{00000000-0005-0000-0000-000069240000}"/>
    <cellStyle name="Entrada 24" xfId="3652" xr:uid="{00000000-0005-0000-0000-00006A240000}"/>
    <cellStyle name="Entrada 25" xfId="3653" xr:uid="{00000000-0005-0000-0000-00006B240000}"/>
    <cellStyle name="Entrada 3" xfId="317" xr:uid="{00000000-0005-0000-0000-00006C240000}"/>
    <cellStyle name="Entrada 3 2" xfId="3654" xr:uid="{00000000-0005-0000-0000-00006D240000}"/>
    <cellStyle name="Entrada 3 3" xfId="3655" xr:uid="{00000000-0005-0000-0000-00006E240000}"/>
    <cellStyle name="Entrada 3 4" xfId="3656" xr:uid="{00000000-0005-0000-0000-00006F240000}"/>
    <cellStyle name="Entrada 3 5" xfId="3657" xr:uid="{00000000-0005-0000-0000-000070240000}"/>
    <cellStyle name="Entrada 4" xfId="318" xr:uid="{00000000-0005-0000-0000-000071240000}"/>
    <cellStyle name="Entrada 4 10" xfId="3658" xr:uid="{00000000-0005-0000-0000-000072240000}"/>
    <cellStyle name="Entrada 4 11" xfId="3659" xr:uid="{00000000-0005-0000-0000-000073240000}"/>
    <cellStyle name="Entrada 4 12" xfId="3660" xr:uid="{00000000-0005-0000-0000-000074240000}"/>
    <cellStyle name="Entrada 4 13" xfId="3661" xr:uid="{00000000-0005-0000-0000-000075240000}"/>
    <cellStyle name="Entrada 4 2" xfId="3662" xr:uid="{00000000-0005-0000-0000-000076240000}"/>
    <cellStyle name="Entrada 4 3" xfId="3663" xr:uid="{00000000-0005-0000-0000-000077240000}"/>
    <cellStyle name="Entrada 4 4" xfId="3664" xr:uid="{00000000-0005-0000-0000-000078240000}"/>
    <cellStyle name="Entrada 4 5" xfId="3665" xr:uid="{00000000-0005-0000-0000-000079240000}"/>
    <cellStyle name="Entrada 4 6" xfId="3666" xr:uid="{00000000-0005-0000-0000-00007A240000}"/>
    <cellStyle name="Entrada 4 7" xfId="3667" xr:uid="{00000000-0005-0000-0000-00007B240000}"/>
    <cellStyle name="Entrada 4 8" xfId="3668" xr:uid="{00000000-0005-0000-0000-00007C240000}"/>
    <cellStyle name="Entrada 4 9" xfId="3669" xr:uid="{00000000-0005-0000-0000-00007D240000}"/>
    <cellStyle name="Entrada 5" xfId="3670" xr:uid="{00000000-0005-0000-0000-00007E240000}"/>
    <cellStyle name="Entrada 5 2" xfId="3671" xr:uid="{00000000-0005-0000-0000-00007F240000}"/>
    <cellStyle name="Entrada 5 3" xfId="3672" xr:uid="{00000000-0005-0000-0000-000080240000}"/>
    <cellStyle name="Entrada 5 4" xfId="3673" xr:uid="{00000000-0005-0000-0000-000081240000}"/>
    <cellStyle name="Entrada 5 5" xfId="3674" xr:uid="{00000000-0005-0000-0000-000082240000}"/>
    <cellStyle name="Entrada 5 6" xfId="3675" xr:uid="{00000000-0005-0000-0000-000083240000}"/>
    <cellStyle name="Entrada 5 7" xfId="3676" xr:uid="{00000000-0005-0000-0000-000084240000}"/>
    <cellStyle name="Entrada 5 8" xfId="3677" xr:uid="{00000000-0005-0000-0000-000085240000}"/>
    <cellStyle name="Entrada 5 9" xfId="3678" xr:uid="{00000000-0005-0000-0000-000086240000}"/>
    <cellStyle name="Entrada 6" xfId="3679" xr:uid="{00000000-0005-0000-0000-000087240000}"/>
    <cellStyle name="Entrada 6 2" xfId="3680" xr:uid="{00000000-0005-0000-0000-000088240000}"/>
    <cellStyle name="Entrada 6 3" xfId="3681" xr:uid="{00000000-0005-0000-0000-000089240000}"/>
    <cellStyle name="Entrada 6 4" xfId="3682" xr:uid="{00000000-0005-0000-0000-00008A240000}"/>
    <cellStyle name="Entrada 6 5" xfId="3683" xr:uid="{00000000-0005-0000-0000-00008B240000}"/>
    <cellStyle name="Entrada 6 6" xfId="3684" xr:uid="{00000000-0005-0000-0000-00008C240000}"/>
    <cellStyle name="Entrada 6 7" xfId="3685" xr:uid="{00000000-0005-0000-0000-00008D240000}"/>
    <cellStyle name="Entrada 6 8" xfId="3686" xr:uid="{00000000-0005-0000-0000-00008E240000}"/>
    <cellStyle name="Entrada 6 9" xfId="3687" xr:uid="{00000000-0005-0000-0000-00008F240000}"/>
    <cellStyle name="Entrada 7" xfId="3688" xr:uid="{00000000-0005-0000-0000-000090240000}"/>
    <cellStyle name="Entrada 7 2" xfId="3689" xr:uid="{00000000-0005-0000-0000-000091240000}"/>
    <cellStyle name="Entrada 7 3" xfId="3690" xr:uid="{00000000-0005-0000-0000-000092240000}"/>
    <cellStyle name="Entrada 7 4" xfId="3691" xr:uid="{00000000-0005-0000-0000-000093240000}"/>
    <cellStyle name="Entrada 7 5" xfId="3692" xr:uid="{00000000-0005-0000-0000-000094240000}"/>
    <cellStyle name="Entrada 7 6" xfId="3693" xr:uid="{00000000-0005-0000-0000-000095240000}"/>
    <cellStyle name="Entrada 7 7" xfId="3694" xr:uid="{00000000-0005-0000-0000-000096240000}"/>
    <cellStyle name="Entrada 7 8" xfId="3695" xr:uid="{00000000-0005-0000-0000-000097240000}"/>
    <cellStyle name="Entrada 7 9" xfId="3696" xr:uid="{00000000-0005-0000-0000-000098240000}"/>
    <cellStyle name="Entrada 8" xfId="3697" xr:uid="{00000000-0005-0000-0000-000099240000}"/>
    <cellStyle name="Entrada 9" xfId="3698" xr:uid="{00000000-0005-0000-0000-00009A240000}"/>
    <cellStyle name="Entrada_A.68" xfId="3699" xr:uid="{00000000-0005-0000-0000-00009B240000}"/>
    <cellStyle name="Euro" xfId="319" xr:uid="{00000000-0005-0000-0000-00009C240000}"/>
    <cellStyle name="Euro 10" xfId="320" xr:uid="{00000000-0005-0000-0000-00009D240000}"/>
    <cellStyle name="Euro 10 2" xfId="3700" xr:uid="{00000000-0005-0000-0000-00009E240000}"/>
    <cellStyle name="Euro 10 3" xfId="3701" xr:uid="{00000000-0005-0000-0000-00009F240000}"/>
    <cellStyle name="Euro 11" xfId="321" xr:uid="{00000000-0005-0000-0000-0000A0240000}"/>
    <cellStyle name="Euro 11 2" xfId="3702" xr:uid="{00000000-0005-0000-0000-0000A1240000}"/>
    <cellStyle name="Euro 11 3" xfId="3703" xr:uid="{00000000-0005-0000-0000-0000A2240000}"/>
    <cellStyle name="Euro 12" xfId="322" xr:uid="{00000000-0005-0000-0000-0000A3240000}"/>
    <cellStyle name="Euro 12 2" xfId="3704" xr:uid="{00000000-0005-0000-0000-0000A4240000}"/>
    <cellStyle name="Euro 12 3" xfId="3705" xr:uid="{00000000-0005-0000-0000-0000A5240000}"/>
    <cellStyle name="Euro 13" xfId="928" xr:uid="{00000000-0005-0000-0000-0000A6240000}"/>
    <cellStyle name="Euro 14" xfId="857" xr:uid="{00000000-0005-0000-0000-0000A7240000}"/>
    <cellStyle name="Euro 14 2" xfId="3706" xr:uid="{00000000-0005-0000-0000-0000A8240000}"/>
    <cellStyle name="Euro 14 3" xfId="5061" xr:uid="{00000000-0005-0000-0000-0000A9240000}"/>
    <cellStyle name="Euro 15" xfId="3707" xr:uid="{00000000-0005-0000-0000-0000AA240000}"/>
    <cellStyle name="Euro 15 2" xfId="5871" xr:uid="{00000000-0005-0000-0000-0000AB240000}"/>
    <cellStyle name="Euro 15 3" xfId="5746" xr:uid="{00000000-0005-0000-0000-0000AC240000}"/>
    <cellStyle name="Euro 16" xfId="7633" xr:uid="{00000000-0005-0000-0000-0000AD240000}"/>
    <cellStyle name="Euro 2" xfId="323" xr:uid="{00000000-0005-0000-0000-0000AE240000}"/>
    <cellStyle name="Euro 2 10" xfId="3708" xr:uid="{00000000-0005-0000-0000-0000AF240000}"/>
    <cellStyle name="Euro 2 11" xfId="3709" xr:uid="{00000000-0005-0000-0000-0000B0240000}"/>
    <cellStyle name="Euro 2 11 2" xfId="7634" xr:uid="{00000000-0005-0000-0000-0000B1240000}"/>
    <cellStyle name="Euro 2 2" xfId="324" xr:uid="{00000000-0005-0000-0000-0000B2240000}"/>
    <cellStyle name="Euro 2 2 2" xfId="3710" xr:uid="{00000000-0005-0000-0000-0000B3240000}"/>
    <cellStyle name="Euro 2 2 3" xfId="3711" xr:uid="{00000000-0005-0000-0000-0000B4240000}"/>
    <cellStyle name="Euro 2 3" xfId="325" xr:uid="{00000000-0005-0000-0000-0000B5240000}"/>
    <cellStyle name="Euro 2 3 2" xfId="3712" xr:uid="{00000000-0005-0000-0000-0000B6240000}"/>
    <cellStyle name="Euro 2 3 3" xfId="3713" xr:uid="{00000000-0005-0000-0000-0000B7240000}"/>
    <cellStyle name="Euro 2 4" xfId="326" xr:uid="{00000000-0005-0000-0000-0000B8240000}"/>
    <cellStyle name="Euro 2 4 2" xfId="3714" xr:uid="{00000000-0005-0000-0000-0000B9240000}"/>
    <cellStyle name="Euro 2 4 3" xfId="3715" xr:uid="{00000000-0005-0000-0000-0000BA240000}"/>
    <cellStyle name="Euro 2 5" xfId="327" xr:uid="{00000000-0005-0000-0000-0000BB240000}"/>
    <cellStyle name="Euro 2 5 2" xfId="3716" xr:uid="{00000000-0005-0000-0000-0000BC240000}"/>
    <cellStyle name="Euro 2 5 3" xfId="3717" xr:uid="{00000000-0005-0000-0000-0000BD240000}"/>
    <cellStyle name="Euro 2 6" xfId="328" xr:uid="{00000000-0005-0000-0000-0000BE240000}"/>
    <cellStyle name="Euro 2 6 2" xfId="3718" xr:uid="{00000000-0005-0000-0000-0000BF240000}"/>
    <cellStyle name="Euro 2 6 3" xfId="3719" xr:uid="{00000000-0005-0000-0000-0000C0240000}"/>
    <cellStyle name="Euro 2 7" xfId="329" xr:uid="{00000000-0005-0000-0000-0000C1240000}"/>
    <cellStyle name="Euro 2 7 2" xfId="3720" xr:uid="{00000000-0005-0000-0000-0000C2240000}"/>
    <cellStyle name="Euro 2 7 3" xfId="3721" xr:uid="{00000000-0005-0000-0000-0000C3240000}"/>
    <cellStyle name="Euro 2 8" xfId="929" xr:uid="{00000000-0005-0000-0000-0000C4240000}"/>
    <cellStyle name="Euro 2 8 2" xfId="3722" xr:uid="{00000000-0005-0000-0000-0000C5240000}"/>
    <cellStyle name="Euro 2 9" xfId="858" xr:uid="{00000000-0005-0000-0000-0000C6240000}"/>
    <cellStyle name="Euro 2_A.68" xfId="3723" xr:uid="{00000000-0005-0000-0000-0000C7240000}"/>
    <cellStyle name="Euro 3" xfId="330" xr:uid="{00000000-0005-0000-0000-0000C8240000}"/>
    <cellStyle name="Euro 3 10" xfId="3724" xr:uid="{00000000-0005-0000-0000-0000C9240000}"/>
    <cellStyle name="Euro 3 10 2" xfId="7635" xr:uid="{00000000-0005-0000-0000-0000CA240000}"/>
    <cellStyle name="Euro 3 2" xfId="331" xr:uid="{00000000-0005-0000-0000-0000CB240000}"/>
    <cellStyle name="Euro 3 2 2" xfId="3725" xr:uid="{00000000-0005-0000-0000-0000CC240000}"/>
    <cellStyle name="Euro 3 2 3" xfId="3726" xr:uid="{00000000-0005-0000-0000-0000CD240000}"/>
    <cellStyle name="Euro 3 3" xfId="332" xr:uid="{00000000-0005-0000-0000-0000CE240000}"/>
    <cellStyle name="Euro 3 3 2" xfId="3727" xr:uid="{00000000-0005-0000-0000-0000CF240000}"/>
    <cellStyle name="Euro 3 3 3" xfId="3728" xr:uid="{00000000-0005-0000-0000-0000D0240000}"/>
    <cellStyle name="Euro 3 4" xfId="333" xr:uid="{00000000-0005-0000-0000-0000D1240000}"/>
    <cellStyle name="Euro 3 4 2" xfId="3729" xr:uid="{00000000-0005-0000-0000-0000D2240000}"/>
    <cellStyle name="Euro 3 4 3" xfId="3730" xr:uid="{00000000-0005-0000-0000-0000D3240000}"/>
    <cellStyle name="Euro 3 5" xfId="334" xr:uid="{00000000-0005-0000-0000-0000D4240000}"/>
    <cellStyle name="Euro 3 5 2" xfId="3731" xr:uid="{00000000-0005-0000-0000-0000D5240000}"/>
    <cellStyle name="Euro 3 5 3" xfId="3732" xr:uid="{00000000-0005-0000-0000-0000D6240000}"/>
    <cellStyle name="Euro 3 6" xfId="335" xr:uid="{00000000-0005-0000-0000-0000D7240000}"/>
    <cellStyle name="Euro 3 6 2" xfId="3733" xr:uid="{00000000-0005-0000-0000-0000D8240000}"/>
    <cellStyle name="Euro 3 6 3" xfId="3734" xr:uid="{00000000-0005-0000-0000-0000D9240000}"/>
    <cellStyle name="Euro 3 7" xfId="336" xr:uid="{00000000-0005-0000-0000-0000DA240000}"/>
    <cellStyle name="Euro 3 7 2" xfId="3735" xr:uid="{00000000-0005-0000-0000-0000DB240000}"/>
    <cellStyle name="Euro 3 7 3" xfId="3736" xr:uid="{00000000-0005-0000-0000-0000DC240000}"/>
    <cellStyle name="Euro 3 8" xfId="1106" xr:uid="{00000000-0005-0000-0000-0000DD240000}"/>
    <cellStyle name="Euro 3 8 2" xfId="5068" xr:uid="{00000000-0005-0000-0000-0000DE240000}"/>
    <cellStyle name="Euro 3 9" xfId="1107" xr:uid="{00000000-0005-0000-0000-0000DF240000}"/>
    <cellStyle name="Euro 3 9 2" xfId="5026" xr:uid="{00000000-0005-0000-0000-0000E0240000}"/>
    <cellStyle name="Euro 3_A.68" xfId="3737" xr:uid="{00000000-0005-0000-0000-0000E1240000}"/>
    <cellStyle name="Euro 4" xfId="337" xr:uid="{00000000-0005-0000-0000-0000E2240000}"/>
    <cellStyle name="Euro 4 2" xfId="3738" xr:uid="{00000000-0005-0000-0000-0000E3240000}"/>
    <cellStyle name="Euro 4 3" xfId="3739" xr:uid="{00000000-0005-0000-0000-0000E4240000}"/>
    <cellStyle name="Euro 5" xfId="338" xr:uid="{00000000-0005-0000-0000-0000E5240000}"/>
    <cellStyle name="Euro 5 2" xfId="3740" xr:uid="{00000000-0005-0000-0000-0000E6240000}"/>
    <cellStyle name="Euro 5 3" xfId="3741" xr:uid="{00000000-0005-0000-0000-0000E7240000}"/>
    <cellStyle name="Euro 6" xfId="339" xr:uid="{00000000-0005-0000-0000-0000E8240000}"/>
    <cellStyle name="Euro 6 2" xfId="3742" xr:uid="{00000000-0005-0000-0000-0000E9240000}"/>
    <cellStyle name="Euro 6 3" xfId="3743" xr:uid="{00000000-0005-0000-0000-0000EA240000}"/>
    <cellStyle name="Euro 7" xfId="340" xr:uid="{00000000-0005-0000-0000-0000EB240000}"/>
    <cellStyle name="Euro 7 2" xfId="3744" xr:uid="{00000000-0005-0000-0000-0000EC240000}"/>
    <cellStyle name="Euro 7 3" xfId="3745" xr:uid="{00000000-0005-0000-0000-0000ED240000}"/>
    <cellStyle name="Euro 8" xfId="341" xr:uid="{00000000-0005-0000-0000-0000EE240000}"/>
    <cellStyle name="Euro 8 2" xfId="3746" xr:uid="{00000000-0005-0000-0000-0000EF240000}"/>
    <cellStyle name="Euro 8 3" xfId="3747" xr:uid="{00000000-0005-0000-0000-0000F0240000}"/>
    <cellStyle name="Euro 9" xfId="342" xr:uid="{00000000-0005-0000-0000-0000F1240000}"/>
    <cellStyle name="Euro 9 2" xfId="3748" xr:uid="{00000000-0005-0000-0000-0000F2240000}"/>
    <cellStyle name="Euro 9 3" xfId="3749" xr:uid="{00000000-0005-0000-0000-0000F3240000}"/>
    <cellStyle name="Euro_A.39" xfId="3750" xr:uid="{00000000-0005-0000-0000-0000F4240000}"/>
    <cellStyle name="Excel.Chart" xfId="5747" xr:uid="{00000000-0005-0000-0000-0000F5240000}"/>
    <cellStyle name="Explanatory Text" xfId="829" builtinId="53" customBuiltin="1"/>
    <cellStyle name="Explanatory Text 2" xfId="343" xr:uid="{00000000-0005-0000-0000-0000F7240000}"/>
    <cellStyle name="F2" xfId="344" xr:uid="{00000000-0005-0000-0000-0000F8240000}"/>
    <cellStyle name="F2 10" xfId="345" xr:uid="{00000000-0005-0000-0000-0000F9240000}"/>
    <cellStyle name="F2 11" xfId="346" xr:uid="{00000000-0005-0000-0000-0000FA240000}"/>
    <cellStyle name="F2 12" xfId="880" xr:uid="{00000000-0005-0000-0000-0000FB240000}"/>
    <cellStyle name="F2 13" xfId="5748" xr:uid="{00000000-0005-0000-0000-0000FC240000}"/>
    <cellStyle name="F2 2" xfId="347" xr:uid="{00000000-0005-0000-0000-0000FD240000}"/>
    <cellStyle name="F2 2 2" xfId="348" xr:uid="{00000000-0005-0000-0000-0000FE240000}"/>
    <cellStyle name="F2 2 3" xfId="349" xr:uid="{00000000-0005-0000-0000-0000FF240000}"/>
    <cellStyle name="F2 2 4" xfId="350" xr:uid="{00000000-0005-0000-0000-000000250000}"/>
    <cellStyle name="F2 2 5" xfId="351" xr:uid="{00000000-0005-0000-0000-000001250000}"/>
    <cellStyle name="F2 2 6" xfId="352" xr:uid="{00000000-0005-0000-0000-000002250000}"/>
    <cellStyle name="F2 2 7" xfId="353" xr:uid="{00000000-0005-0000-0000-000003250000}"/>
    <cellStyle name="F2 3" xfId="354" xr:uid="{00000000-0005-0000-0000-000004250000}"/>
    <cellStyle name="F2 4" xfId="355" xr:uid="{00000000-0005-0000-0000-000005250000}"/>
    <cellStyle name="F2 5" xfId="356" xr:uid="{00000000-0005-0000-0000-000006250000}"/>
    <cellStyle name="F2 6" xfId="357" xr:uid="{00000000-0005-0000-0000-000007250000}"/>
    <cellStyle name="F2 7" xfId="358" xr:uid="{00000000-0005-0000-0000-000008250000}"/>
    <cellStyle name="F2 8" xfId="359" xr:uid="{00000000-0005-0000-0000-000009250000}"/>
    <cellStyle name="F2 9" xfId="360" xr:uid="{00000000-0005-0000-0000-00000A250000}"/>
    <cellStyle name="F3" xfId="361" xr:uid="{00000000-0005-0000-0000-00000B250000}"/>
    <cellStyle name="F3 10" xfId="362" xr:uid="{00000000-0005-0000-0000-00000C250000}"/>
    <cellStyle name="F3 11" xfId="363" xr:uid="{00000000-0005-0000-0000-00000D250000}"/>
    <cellStyle name="F3 12" xfId="881" xr:uid="{00000000-0005-0000-0000-00000E250000}"/>
    <cellStyle name="F3 13" xfId="5749" xr:uid="{00000000-0005-0000-0000-00000F250000}"/>
    <cellStyle name="F3 2" xfId="364" xr:uid="{00000000-0005-0000-0000-000010250000}"/>
    <cellStyle name="F3 2 2" xfId="365" xr:uid="{00000000-0005-0000-0000-000011250000}"/>
    <cellStyle name="F3 2 3" xfId="366" xr:uid="{00000000-0005-0000-0000-000012250000}"/>
    <cellStyle name="F3 2 4" xfId="367" xr:uid="{00000000-0005-0000-0000-000013250000}"/>
    <cellStyle name="F3 2 5" xfId="368" xr:uid="{00000000-0005-0000-0000-000014250000}"/>
    <cellStyle name="F3 2 6" xfId="369" xr:uid="{00000000-0005-0000-0000-000015250000}"/>
    <cellStyle name="F3 2 7" xfId="370" xr:uid="{00000000-0005-0000-0000-000016250000}"/>
    <cellStyle name="F3 3" xfId="371" xr:uid="{00000000-0005-0000-0000-000017250000}"/>
    <cellStyle name="F3 4" xfId="372" xr:uid="{00000000-0005-0000-0000-000018250000}"/>
    <cellStyle name="F3 5" xfId="373" xr:uid="{00000000-0005-0000-0000-000019250000}"/>
    <cellStyle name="F3 6" xfId="374" xr:uid="{00000000-0005-0000-0000-00001A250000}"/>
    <cellStyle name="F3 7" xfId="375" xr:uid="{00000000-0005-0000-0000-00001B250000}"/>
    <cellStyle name="F3 8" xfId="376" xr:uid="{00000000-0005-0000-0000-00001C250000}"/>
    <cellStyle name="F3 9" xfId="377" xr:uid="{00000000-0005-0000-0000-00001D250000}"/>
    <cellStyle name="F4" xfId="378" xr:uid="{00000000-0005-0000-0000-00001E250000}"/>
    <cellStyle name="F4 10" xfId="379" xr:uid="{00000000-0005-0000-0000-00001F250000}"/>
    <cellStyle name="F4 11" xfId="380" xr:uid="{00000000-0005-0000-0000-000020250000}"/>
    <cellStyle name="F4 12" xfId="882" xr:uid="{00000000-0005-0000-0000-000021250000}"/>
    <cellStyle name="F4 13" xfId="5750" xr:uid="{00000000-0005-0000-0000-000022250000}"/>
    <cellStyle name="F4 2" xfId="381" xr:uid="{00000000-0005-0000-0000-000023250000}"/>
    <cellStyle name="F4 2 2" xfId="382" xr:uid="{00000000-0005-0000-0000-000024250000}"/>
    <cellStyle name="F4 2 3" xfId="383" xr:uid="{00000000-0005-0000-0000-000025250000}"/>
    <cellStyle name="F4 2 4" xfId="384" xr:uid="{00000000-0005-0000-0000-000026250000}"/>
    <cellStyle name="F4 2 5" xfId="385" xr:uid="{00000000-0005-0000-0000-000027250000}"/>
    <cellStyle name="F4 2 6" xfId="386" xr:uid="{00000000-0005-0000-0000-000028250000}"/>
    <cellStyle name="F4 2 7" xfId="387" xr:uid="{00000000-0005-0000-0000-000029250000}"/>
    <cellStyle name="F4 3" xfId="388" xr:uid="{00000000-0005-0000-0000-00002A250000}"/>
    <cellStyle name="F4 4" xfId="389" xr:uid="{00000000-0005-0000-0000-00002B250000}"/>
    <cellStyle name="F4 5" xfId="390" xr:uid="{00000000-0005-0000-0000-00002C250000}"/>
    <cellStyle name="F4 6" xfId="391" xr:uid="{00000000-0005-0000-0000-00002D250000}"/>
    <cellStyle name="F4 7" xfId="392" xr:uid="{00000000-0005-0000-0000-00002E250000}"/>
    <cellStyle name="F4 8" xfId="393" xr:uid="{00000000-0005-0000-0000-00002F250000}"/>
    <cellStyle name="F4 9" xfId="394" xr:uid="{00000000-0005-0000-0000-000030250000}"/>
    <cellStyle name="F5" xfId="395" xr:uid="{00000000-0005-0000-0000-000031250000}"/>
    <cellStyle name="F5 10" xfId="396" xr:uid="{00000000-0005-0000-0000-000032250000}"/>
    <cellStyle name="F5 11" xfId="397" xr:uid="{00000000-0005-0000-0000-000033250000}"/>
    <cellStyle name="F5 12" xfId="883" xr:uid="{00000000-0005-0000-0000-000034250000}"/>
    <cellStyle name="F5 13" xfId="5751" xr:uid="{00000000-0005-0000-0000-000035250000}"/>
    <cellStyle name="F5 2" xfId="398" xr:uid="{00000000-0005-0000-0000-000036250000}"/>
    <cellStyle name="F5 2 2" xfId="399" xr:uid="{00000000-0005-0000-0000-000037250000}"/>
    <cellStyle name="F5 2 3" xfId="400" xr:uid="{00000000-0005-0000-0000-000038250000}"/>
    <cellStyle name="F5 2 4" xfId="401" xr:uid="{00000000-0005-0000-0000-000039250000}"/>
    <cellStyle name="F5 2 5" xfId="402" xr:uid="{00000000-0005-0000-0000-00003A250000}"/>
    <cellStyle name="F5 2 6" xfId="403" xr:uid="{00000000-0005-0000-0000-00003B250000}"/>
    <cellStyle name="F5 2 7" xfId="404" xr:uid="{00000000-0005-0000-0000-00003C250000}"/>
    <cellStyle name="F5 3" xfId="405" xr:uid="{00000000-0005-0000-0000-00003D250000}"/>
    <cellStyle name="F5 4" xfId="406" xr:uid="{00000000-0005-0000-0000-00003E250000}"/>
    <cellStyle name="F5 5" xfId="407" xr:uid="{00000000-0005-0000-0000-00003F250000}"/>
    <cellStyle name="F5 6" xfId="408" xr:uid="{00000000-0005-0000-0000-000040250000}"/>
    <cellStyle name="F5 7" xfId="409" xr:uid="{00000000-0005-0000-0000-000041250000}"/>
    <cellStyle name="F5 8" xfId="410" xr:uid="{00000000-0005-0000-0000-000042250000}"/>
    <cellStyle name="F5 9" xfId="411" xr:uid="{00000000-0005-0000-0000-000043250000}"/>
    <cellStyle name="F6" xfId="412" xr:uid="{00000000-0005-0000-0000-000044250000}"/>
    <cellStyle name="F6 10" xfId="413" xr:uid="{00000000-0005-0000-0000-000045250000}"/>
    <cellStyle name="F6 11" xfId="414" xr:uid="{00000000-0005-0000-0000-000046250000}"/>
    <cellStyle name="F6 12" xfId="884" xr:uid="{00000000-0005-0000-0000-000047250000}"/>
    <cellStyle name="F6 13" xfId="5752" xr:uid="{00000000-0005-0000-0000-000048250000}"/>
    <cellStyle name="F6 2" xfId="415" xr:uid="{00000000-0005-0000-0000-000049250000}"/>
    <cellStyle name="F6 2 2" xfId="416" xr:uid="{00000000-0005-0000-0000-00004A250000}"/>
    <cellStyle name="F6 2 3" xfId="417" xr:uid="{00000000-0005-0000-0000-00004B250000}"/>
    <cellStyle name="F6 2 4" xfId="418" xr:uid="{00000000-0005-0000-0000-00004C250000}"/>
    <cellStyle name="F6 2 5" xfId="419" xr:uid="{00000000-0005-0000-0000-00004D250000}"/>
    <cellStyle name="F6 2 6" xfId="420" xr:uid="{00000000-0005-0000-0000-00004E250000}"/>
    <cellStyle name="F6 2 7" xfId="421" xr:uid="{00000000-0005-0000-0000-00004F250000}"/>
    <cellStyle name="F6 3" xfId="422" xr:uid="{00000000-0005-0000-0000-000050250000}"/>
    <cellStyle name="F6 4" xfId="423" xr:uid="{00000000-0005-0000-0000-000051250000}"/>
    <cellStyle name="F6 5" xfId="424" xr:uid="{00000000-0005-0000-0000-000052250000}"/>
    <cellStyle name="F6 6" xfId="425" xr:uid="{00000000-0005-0000-0000-000053250000}"/>
    <cellStyle name="F6 7" xfId="426" xr:uid="{00000000-0005-0000-0000-000054250000}"/>
    <cellStyle name="F6 8" xfId="427" xr:uid="{00000000-0005-0000-0000-000055250000}"/>
    <cellStyle name="F6 9" xfId="428" xr:uid="{00000000-0005-0000-0000-000056250000}"/>
    <cellStyle name="F7" xfId="429" xr:uid="{00000000-0005-0000-0000-000057250000}"/>
    <cellStyle name="F7 10" xfId="430" xr:uid="{00000000-0005-0000-0000-000058250000}"/>
    <cellStyle name="F7 11" xfId="431" xr:uid="{00000000-0005-0000-0000-000059250000}"/>
    <cellStyle name="F7 12" xfId="885" xr:uid="{00000000-0005-0000-0000-00005A250000}"/>
    <cellStyle name="F7 13" xfId="5753" xr:uid="{00000000-0005-0000-0000-00005B250000}"/>
    <cellStyle name="F7 2" xfId="432" xr:uid="{00000000-0005-0000-0000-00005C250000}"/>
    <cellStyle name="F7 2 2" xfId="433" xr:uid="{00000000-0005-0000-0000-00005D250000}"/>
    <cellStyle name="F7 2 3" xfId="434" xr:uid="{00000000-0005-0000-0000-00005E250000}"/>
    <cellStyle name="F7 2 4" xfId="435" xr:uid="{00000000-0005-0000-0000-00005F250000}"/>
    <cellStyle name="F7 2 5" xfId="436" xr:uid="{00000000-0005-0000-0000-000060250000}"/>
    <cellStyle name="F7 2 6" xfId="437" xr:uid="{00000000-0005-0000-0000-000061250000}"/>
    <cellStyle name="F7 2 7" xfId="438" xr:uid="{00000000-0005-0000-0000-000062250000}"/>
    <cellStyle name="F7 3" xfId="439" xr:uid="{00000000-0005-0000-0000-000063250000}"/>
    <cellStyle name="F7 4" xfId="440" xr:uid="{00000000-0005-0000-0000-000064250000}"/>
    <cellStyle name="F7 5" xfId="441" xr:uid="{00000000-0005-0000-0000-000065250000}"/>
    <cellStyle name="F7 6" xfId="442" xr:uid="{00000000-0005-0000-0000-000066250000}"/>
    <cellStyle name="F7 7" xfId="443" xr:uid="{00000000-0005-0000-0000-000067250000}"/>
    <cellStyle name="F7 8" xfId="444" xr:uid="{00000000-0005-0000-0000-000068250000}"/>
    <cellStyle name="F7 9" xfId="445" xr:uid="{00000000-0005-0000-0000-000069250000}"/>
    <cellStyle name="F8" xfId="446" xr:uid="{00000000-0005-0000-0000-00006A250000}"/>
    <cellStyle name="F8 10" xfId="447" xr:uid="{00000000-0005-0000-0000-00006B250000}"/>
    <cellStyle name="F8 11" xfId="448" xr:uid="{00000000-0005-0000-0000-00006C250000}"/>
    <cellStyle name="F8 12" xfId="886" xr:uid="{00000000-0005-0000-0000-00006D250000}"/>
    <cellStyle name="F8 13" xfId="5754" xr:uid="{00000000-0005-0000-0000-00006E250000}"/>
    <cellStyle name="F8 2" xfId="449" xr:uid="{00000000-0005-0000-0000-00006F250000}"/>
    <cellStyle name="F8 2 2" xfId="450" xr:uid="{00000000-0005-0000-0000-000070250000}"/>
    <cellStyle name="F8 2 3" xfId="451" xr:uid="{00000000-0005-0000-0000-000071250000}"/>
    <cellStyle name="F8 2 4" xfId="452" xr:uid="{00000000-0005-0000-0000-000072250000}"/>
    <cellStyle name="F8 2 5" xfId="453" xr:uid="{00000000-0005-0000-0000-000073250000}"/>
    <cellStyle name="F8 2 6" xfId="454" xr:uid="{00000000-0005-0000-0000-000074250000}"/>
    <cellStyle name="F8 2 7" xfId="455" xr:uid="{00000000-0005-0000-0000-000075250000}"/>
    <cellStyle name="F8 3" xfId="456" xr:uid="{00000000-0005-0000-0000-000076250000}"/>
    <cellStyle name="F8 4" xfId="457" xr:uid="{00000000-0005-0000-0000-000077250000}"/>
    <cellStyle name="F8 5" xfId="458" xr:uid="{00000000-0005-0000-0000-000078250000}"/>
    <cellStyle name="F8 6" xfId="459" xr:uid="{00000000-0005-0000-0000-000079250000}"/>
    <cellStyle name="F8 7" xfId="460" xr:uid="{00000000-0005-0000-0000-00007A250000}"/>
    <cellStyle name="F8 8" xfId="461" xr:uid="{00000000-0005-0000-0000-00007B250000}"/>
    <cellStyle name="F8 9" xfId="462" xr:uid="{00000000-0005-0000-0000-00007C250000}"/>
    <cellStyle name="Fecha" xfId="3751" xr:uid="{00000000-0005-0000-0000-00007D250000}"/>
    <cellStyle name="Fecha 2" xfId="5429" xr:uid="{00000000-0005-0000-0000-00007E250000}"/>
    <cellStyle name="Fecha 2 2" xfId="5504" xr:uid="{00000000-0005-0000-0000-00007F250000}"/>
    <cellStyle name="Fecha 2 3" xfId="5853" xr:uid="{00000000-0005-0000-0000-000080250000}"/>
    <cellStyle name="Fecha 3" xfId="5280" xr:uid="{00000000-0005-0000-0000-000081250000}"/>
    <cellStyle name="Fecha 4" xfId="5646" xr:uid="{00000000-0005-0000-0000-000082250000}"/>
    <cellStyle name="Fecha 5" xfId="5131" xr:uid="{00000000-0005-0000-0000-000083250000}"/>
    <cellStyle name="Fecha 6" xfId="5755" xr:uid="{00000000-0005-0000-0000-000084250000}"/>
    <cellStyle name="Fijo" xfId="3752" xr:uid="{00000000-0005-0000-0000-000085250000}"/>
    <cellStyle name="FIJO 10" xfId="5339" xr:uid="{00000000-0005-0000-0000-000086250000}"/>
    <cellStyle name="Fijo 11" xfId="5756" xr:uid="{00000000-0005-0000-0000-000087250000}"/>
    <cellStyle name="Fijo 12" xfId="5566" xr:uid="{00000000-0005-0000-0000-000088250000}"/>
    <cellStyle name="Fijo 13" xfId="5880" xr:uid="{00000000-0005-0000-0000-000089250000}"/>
    <cellStyle name="Fijo 14" xfId="5701" xr:uid="{00000000-0005-0000-0000-00008A250000}"/>
    <cellStyle name="Fijo 15" xfId="6053" xr:uid="{00000000-0005-0000-0000-00008B250000}"/>
    <cellStyle name="Fijo 16" xfId="5623" xr:uid="{00000000-0005-0000-0000-00008C250000}"/>
    <cellStyle name="Fijo 17" xfId="5499" xr:uid="{00000000-0005-0000-0000-00008D250000}"/>
    <cellStyle name="Fijo 2" xfId="4945" xr:uid="{00000000-0005-0000-0000-00008E250000}"/>
    <cellStyle name="Fijo 2 2" xfId="5564" xr:uid="{00000000-0005-0000-0000-00008F250000}"/>
    <cellStyle name="Fijo 2 3" xfId="5854" xr:uid="{00000000-0005-0000-0000-000090250000}"/>
    <cellStyle name="Fijo 3" xfId="5647" xr:uid="{00000000-0005-0000-0000-000091250000}"/>
    <cellStyle name="FIJO 4" xfId="5273" xr:uid="{00000000-0005-0000-0000-000092250000}"/>
    <cellStyle name="FIJO 5" xfId="5333" xr:uid="{00000000-0005-0000-0000-000093250000}"/>
    <cellStyle name="FIJO 6" xfId="5271" xr:uid="{00000000-0005-0000-0000-000094250000}"/>
    <cellStyle name="FIJO 7" xfId="5378" xr:uid="{00000000-0005-0000-0000-000095250000}"/>
    <cellStyle name="FIJO 8" xfId="5316" xr:uid="{00000000-0005-0000-0000-000096250000}"/>
    <cellStyle name="FIJO 9" xfId="5301" xr:uid="{00000000-0005-0000-0000-000097250000}"/>
    <cellStyle name="FIJO_Anuario 2006 - Final(v)-2007-2008-9 (05 ABR 10)(14abr)" xfId="5538" xr:uid="{00000000-0005-0000-0000-000098250000}"/>
    <cellStyle name="Fila a" xfId="3753" xr:uid="{00000000-0005-0000-0000-000099250000}"/>
    <cellStyle name="Fila b" xfId="3754" xr:uid="{00000000-0005-0000-0000-00009A250000}"/>
    <cellStyle name="FINANCIERO" xfId="5443" xr:uid="{00000000-0005-0000-0000-00009B250000}"/>
    <cellStyle name="Fixed" xfId="463" xr:uid="{00000000-0005-0000-0000-00009C250000}"/>
    <cellStyle name="Fixed 2" xfId="3755" xr:uid="{00000000-0005-0000-0000-00009D250000}"/>
    <cellStyle name="Fixed 2 2" xfId="5990" xr:uid="{00000000-0005-0000-0000-00009E250000}"/>
    <cellStyle name="Fixed 2 3" xfId="5885" xr:uid="{00000000-0005-0000-0000-00009F250000}"/>
    <cellStyle name="Fixed 2 4" xfId="5757" xr:uid="{00000000-0005-0000-0000-0000A0250000}"/>
    <cellStyle name="Followed Hyperlink" xfId="464" xr:uid="{00000000-0005-0000-0000-0000A1250000}"/>
    <cellStyle name="Followed Hyperlink 2" xfId="465" xr:uid="{00000000-0005-0000-0000-0000A2250000}"/>
    <cellStyle name="Followed Hyperlink 3" xfId="1108" xr:uid="{00000000-0005-0000-0000-0000A3250000}"/>
    <cellStyle name="FootnoteHeader" xfId="5561" xr:uid="{00000000-0005-0000-0000-0000A4250000}"/>
    <cellStyle name="FootnoteHeader 2" xfId="8602" xr:uid="{00000000-0005-0000-0000-0000A5250000}"/>
    <cellStyle name="FootnoteHeader 2 2" xfId="14172" xr:uid="{00000000-0005-0000-0000-0000A6250000}"/>
    <cellStyle name="FootnoteHeader 2 2 2" xfId="25270" xr:uid="{00000000-0005-0000-0000-0000A7250000}"/>
    <cellStyle name="FootnoteHeader 2 3" xfId="19744" xr:uid="{00000000-0005-0000-0000-0000A8250000}"/>
    <cellStyle name="FootnoteHeader 3" xfId="11633" xr:uid="{00000000-0005-0000-0000-0000A9250000}"/>
    <cellStyle name="FootnoteHeader 3 2" xfId="22736" xr:uid="{00000000-0005-0000-0000-0000AA250000}"/>
    <cellStyle name="FootnoteHeader 4" xfId="17210" xr:uid="{00000000-0005-0000-0000-0000AB250000}"/>
    <cellStyle name="Good" xfId="820" builtinId="26" customBuiltin="1"/>
    <cellStyle name="Good 2" xfId="466" xr:uid="{00000000-0005-0000-0000-0000AD250000}"/>
    <cellStyle name="Grey" xfId="5758" xr:uid="{00000000-0005-0000-0000-0000AE250000}"/>
    <cellStyle name="Header" xfId="1109" xr:uid="{00000000-0005-0000-0000-0000AF250000}"/>
    <cellStyle name="Header1" xfId="5388" xr:uid="{00000000-0005-0000-0000-0000B0250000}"/>
    <cellStyle name="Header1Right" xfId="5614" xr:uid="{00000000-0005-0000-0000-0000B1250000}"/>
    <cellStyle name="Header1Right 2" xfId="8631" xr:uid="{00000000-0005-0000-0000-0000B2250000}"/>
    <cellStyle name="Header1Right 2 2" xfId="14201" xr:uid="{00000000-0005-0000-0000-0000B3250000}"/>
    <cellStyle name="Header1Right 2 2 2" xfId="25299" xr:uid="{00000000-0005-0000-0000-0000B4250000}"/>
    <cellStyle name="Header1Right 2 3" xfId="19773" xr:uid="{00000000-0005-0000-0000-0000B5250000}"/>
    <cellStyle name="Header1Right 3" xfId="11662" xr:uid="{00000000-0005-0000-0000-0000B6250000}"/>
    <cellStyle name="Header1Right 3 2" xfId="22765" xr:uid="{00000000-0005-0000-0000-0000B7250000}"/>
    <cellStyle name="Header1Right 4" xfId="17239" xr:uid="{00000000-0005-0000-0000-0000B8250000}"/>
    <cellStyle name="Heading 1" xfId="816" builtinId="16" customBuiltin="1"/>
    <cellStyle name="Heading 1 2" xfId="467" xr:uid="{00000000-0005-0000-0000-0000BA250000}"/>
    <cellStyle name="Heading 1 3" xfId="5759" xr:uid="{00000000-0005-0000-0000-0000BB250000}"/>
    <cellStyle name="Heading 2" xfId="817" builtinId="17" customBuiltin="1"/>
    <cellStyle name="Heading 2 2" xfId="468" xr:uid="{00000000-0005-0000-0000-0000BD250000}"/>
    <cellStyle name="Heading 2 3" xfId="5760" xr:uid="{00000000-0005-0000-0000-0000BE250000}"/>
    <cellStyle name="Heading 3" xfId="818" builtinId="18" customBuiltin="1"/>
    <cellStyle name="Heading 3 2" xfId="469" xr:uid="{00000000-0005-0000-0000-0000C0250000}"/>
    <cellStyle name="Heading 4" xfId="819" builtinId="19" customBuiltin="1"/>
    <cellStyle name="Heading 4 2" xfId="470" xr:uid="{00000000-0005-0000-0000-0000C2250000}"/>
    <cellStyle name="Heading1" xfId="471" xr:uid="{00000000-0005-0000-0000-0000C3250000}"/>
    <cellStyle name="Heading1 2" xfId="5761" xr:uid="{00000000-0005-0000-0000-0000C4250000}"/>
    <cellStyle name="Heading2" xfId="472" xr:uid="{00000000-0005-0000-0000-0000C5250000}"/>
    <cellStyle name="Heading2 2" xfId="5762" xr:uid="{00000000-0005-0000-0000-0000C6250000}"/>
    <cellStyle name="Hipervínculo" xfId="5763" xr:uid="{00000000-0005-0000-0000-0000C7250000}"/>
    <cellStyle name="Hipervínculo 2" xfId="1110" xr:uid="{00000000-0005-0000-0000-0000C8250000}"/>
    <cellStyle name="Hipervínculo 2 2" xfId="5682" xr:uid="{00000000-0005-0000-0000-0000C9250000}"/>
    <cellStyle name="Hipervínculo 2 2 2" xfId="7603" xr:uid="{00000000-0005-0000-0000-0000CA250000}"/>
    <cellStyle name="Hipervínculo 2 3" xfId="7386" xr:uid="{00000000-0005-0000-0000-0000CB250000}"/>
    <cellStyle name="Hipervínculo 3" xfId="1111" xr:uid="{00000000-0005-0000-0000-0000CC250000}"/>
    <cellStyle name="Hipervínculo 4" xfId="1112" xr:uid="{00000000-0005-0000-0000-0000CD250000}"/>
    <cellStyle name="Hipervínculo visitado" xfId="5764" xr:uid="{00000000-0005-0000-0000-0000CE250000}"/>
    <cellStyle name="Hipervínculo_IIF" xfId="5765" xr:uid="{00000000-0005-0000-0000-0000CF250000}"/>
    <cellStyle name="Hyperlink" xfId="3756" xr:uid="{00000000-0005-0000-0000-0000D0250000}"/>
    <cellStyle name="Hyperlink 2" xfId="473" xr:uid="{00000000-0005-0000-0000-0000D1250000}"/>
    <cellStyle name="Hyperlink 2 2" xfId="3757" xr:uid="{00000000-0005-0000-0000-0000D2250000}"/>
    <cellStyle name="Hyperlink 2 2 2" xfId="5992" xr:uid="{00000000-0005-0000-0000-0000D3250000}"/>
    <cellStyle name="Hyperlink 2 3" xfId="3758" xr:uid="{00000000-0005-0000-0000-0000D4250000}"/>
    <cellStyle name="Hyperlink 2 4" xfId="4921" xr:uid="{00000000-0005-0000-0000-0000D5250000}"/>
    <cellStyle name="Hyperlink 2 5" xfId="7407" xr:uid="{00000000-0005-0000-0000-0000D6250000}"/>
    <cellStyle name="Hyperlink 3" xfId="1113" xr:uid="{00000000-0005-0000-0000-0000D7250000}"/>
    <cellStyle name="Hyperlink 3 2" xfId="3759" xr:uid="{00000000-0005-0000-0000-0000D8250000}"/>
    <cellStyle name="Hyperlink 3 3" xfId="5003" xr:uid="{00000000-0005-0000-0000-0000D9250000}"/>
    <cellStyle name="Hyperlink 3 4" xfId="7410" xr:uid="{00000000-0005-0000-0000-0000DA250000}"/>
    <cellStyle name="Hyperlink 3 5" xfId="7505" xr:uid="{00000000-0005-0000-0000-0000DB250000}"/>
    <cellStyle name="Hyperlink 4" xfId="1114" xr:uid="{00000000-0005-0000-0000-0000DC250000}"/>
    <cellStyle name="Hyperlink 4 2" xfId="5027" xr:uid="{00000000-0005-0000-0000-0000DD250000}"/>
    <cellStyle name="Hyperlink 5" xfId="5724" xr:uid="{00000000-0005-0000-0000-0000DE250000}"/>
    <cellStyle name="Hyperlink 6" xfId="7594" xr:uid="{00000000-0005-0000-0000-0000DF250000}"/>
    <cellStyle name="Hyperlink 7" xfId="7441" xr:uid="{00000000-0005-0000-0000-0000E0250000}"/>
    <cellStyle name="Hyperlink 8" xfId="8142" xr:uid="{00000000-0005-0000-0000-0000E1250000}"/>
    <cellStyle name="Hyperlink 9" xfId="10996" xr:uid="{00000000-0005-0000-0000-0000E2250000}"/>
    <cellStyle name="imf-one decimal" xfId="1115" xr:uid="{00000000-0005-0000-0000-0000E3250000}"/>
    <cellStyle name="imf-one decimal 2" xfId="5766" xr:uid="{00000000-0005-0000-0000-0000E4250000}"/>
    <cellStyle name="imf-zero decimal" xfId="1116" xr:uid="{00000000-0005-0000-0000-0000E5250000}"/>
    <cellStyle name="imf-zero decimal 2" xfId="5767" xr:uid="{00000000-0005-0000-0000-0000E6250000}"/>
    <cellStyle name="Incorrecto" xfId="474" xr:uid="{00000000-0005-0000-0000-0000E7250000}"/>
    <cellStyle name="Incorrecto 10" xfId="3760" xr:uid="{00000000-0005-0000-0000-0000E8250000}"/>
    <cellStyle name="Incorrecto 11" xfId="3761" xr:uid="{00000000-0005-0000-0000-0000E9250000}"/>
    <cellStyle name="Incorrecto 12" xfId="3762" xr:uid="{00000000-0005-0000-0000-0000EA250000}"/>
    <cellStyle name="Incorrecto 13" xfId="3763" xr:uid="{00000000-0005-0000-0000-0000EB250000}"/>
    <cellStyle name="Incorrecto 14" xfId="3764" xr:uid="{00000000-0005-0000-0000-0000EC250000}"/>
    <cellStyle name="Incorrecto 15" xfId="3765" xr:uid="{00000000-0005-0000-0000-0000ED250000}"/>
    <cellStyle name="Incorrecto 16" xfId="3766" xr:uid="{00000000-0005-0000-0000-0000EE250000}"/>
    <cellStyle name="Incorrecto 17" xfId="3767" xr:uid="{00000000-0005-0000-0000-0000EF250000}"/>
    <cellStyle name="Incorrecto 18" xfId="3768" xr:uid="{00000000-0005-0000-0000-0000F0250000}"/>
    <cellStyle name="Incorrecto 19" xfId="3769" xr:uid="{00000000-0005-0000-0000-0000F1250000}"/>
    <cellStyle name="Incorrecto 2" xfId="3770" xr:uid="{00000000-0005-0000-0000-0000F2250000}"/>
    <cellStyle name="Incorrecto 2 2" xfId="475" xr:uid="{00000000-0005-0000-0000-0000F3250000}"/>
    <cellStyle name="Incorrecto 2 3" xfId="476" xr:uid="{00000000-0005-0000-0000-0000F4250000}"/>
    <cellStyle name="Incorrecto 2 4" xfId="477" xr:uid="{00000000-0005-0000-0000-0000F5250000}"/>
    <cellStyle name="Incorrecto 2 5" xfId="478" xr:uid="{00000000-0005-0000-0000-0000F6250000}"/>
    <cellStyle name="Incorrecto 2 6" xfId="479" xr:uid="{00000000-0005-0000-0000-0000F7250000}"/>
    <cellStyle name="Incorrecto 2 7" xfId="3771" xr:uid="{00000000-0005-0000-0000-0000F8250000}"/>
    <cellStyle name="Incorrecto 20" xfId="3772" xr:uid="{00000000-0005-0000-0000-0000F9250000}"/>
    <cellStyle name="Incorrecto 21" xfId="3773" xr:uid="{00000000-0005-0000-0000-0000FA250000}"/>
    <cellStyle name="Incorrecto 22" xfId="3774" xr:uid="{00000000-0005-0000-0000-0000FB250000}"/>
    <cellStyle name="Incorrecto 23" xfId="3775" xr:uid="{00000000-0005-0000-0000-0000FC250000}"/>
    <cellStyle name="Incorrecto 24" xfId="3776" xr:uid="{00000000-0005-0000-0000-0000FD250000}"/>
    <cellStyle name="Incorrecto 25" xfId="3777" xr:uid="{00000000-0005-0000-0000-0000FE250000}"/>
    <cellStyle name="Incorrecto 3" xfId="480" xr:uid="{00000000-0005-0000-0000-0000FF250000}"/>
    <cellStyle name="Incorrecto 3 2" xfId="3778" xr:uid="{00000000-0005-0000-0000-000000260000}"/>
    <cellStyle name="Incorrecto 3 3" xfId="3779" xr:uid="{00000000-0005-0000-0000-000001260000}"/>
    <cellStyle name="Incorrecto 3 4" xfId="3780" xr:uid="{00000000-0005-0000-0000-000002260000}"/>
    <cellStyle name="Incorrecto 3 5" xfId="3781" xr:uid="{00000000-0005-0000-0000-000003260000}"/>
    <cellStyle name="Incorrecto 4" xfId="481" xr:uid="{00000000-0005-0000-0000-000004260000}"/>
    <cellStyle name="Incorrecto 4 10" xfId="3782" xr:uid="{00000000-0005-0000-0000-000005260000}"/>
    <cellStyle name="Incorrecto 4 11" xfId="3783" xr:uid="{00000000-0005-0000-0000-000006260000}"/>
    <cellStyle name="Incorrecto 4 12" xfId="3784" xr:uid="{00000000-0005-0000-0000-000007260000}"/>
    <cellStyle name="Incorrecto 4 13" xfId="3785" xr:uid="{00000000-0005-0000-0000-000008260000}"/>
    <cellStyle name="Incorrecto 4 2" xfId="3786" xr:uid="{00000000-0005-0000-0000-000009260000}"/>
    <cellStyle name="Incorrecto 4 3" xfId="3787" xr:uid="{00000000-0005-0000-0000-00000A260000}"/>
    <cellStyle name="Incorrecto 4 4" xfId="3788" xr:uid="{00000000-0005-0000-0000-00000B260000}"/>
    <cellStyle name="Incorrecto 4 5" xfId="3789" xr:uid="{00000000-0005-0000-0000-00000C260000}"/>
    <cellStyle name="Incorrecto 4 6" xfId="3790" xr:uid="{00000000-0005-0000-0000-00000D260000}"/>
    <cellStyle name="Incorrecto 4 7" xfId="3791" xr:uid="{00000000-0005-0000-0000-00000E260000}"/>
    <cellStyle name="Incorrecto 4 8" xfId="3792" xr:uid="{00000000-0005-0000-0000-00000F260000}"/>
    <cellStyle name="Incorrecto 4 9" xfId="3793" xr:uid="{00000000-0005-0000-0000-000010260000}"/>
    <cellStyle name="Incorrecto 5" xfId="3794" xr:uid="{00000000-0005-0000-0000-000011260000}"/>
    <cellStyle name="Incorrecto 5 2" xfId="3795" xr:uid="{00000000-0005-0000-0000-000012260000}"/>
    <cellStyle name="Incorrecto 5 3" xfId="3796" xr:uid="{00000000-0005-0000-0000-000013260000}"/>
    <cellStyle name="Incorrecto 5 4" xfId="3797" xr:uid="{00000000-0005-0000-0000-000014260000}"/>
    <cellStyle name="Incorrecto 5 5" xfId="3798" xr:uid="{00000000-0005-0000-0000-000015260000}"/>
    <cellStyle name="Incorrecto 5 6" xfId="3799" xr:uid="{00000000-0005-0000-0000-000016260000}"/>
    <cellStyle name="Incorrecto 5 7" xfId="3800" xr:uid="{00000000-0005-0000-0000-000017260000}"/>
    <cellStyle name="Incorrecto 5 8" xfId="3801" xr:uid="{00000000-0005-0000-0000-000018260000}"/>
    <cellStyle name="Incorrecto 5 9" xfId="3802" xr:uid="{00000000-0005-0000-0000-000019260000}"/>
    <cellStyle name="Incorrecto 6" xfId="3803" xr:uid="{00000000-0005-0000-0000-00001A260000}"/>
    <cellStyle name="Incorrecto 6 2" xfId="3804" xr:uid="{00000000-0005-0000-0000-00001B260000}"/>
    <cellStyle name="Incorrecto 6 3" xfId="3805" xr:uid="{00000000-0005-0000-0000-00001C260000}"/>
    <cellStyle name="Incorrecto 6 4" xfId="3806" xr:uid="{00000000-0005-0000-0000-00001D260000}"/>
    <cellStyle name="Incorrecto 6 5" xfId="3807" xr:uid="{00000000-0005-0000-0000-00001E260000}"/>
    <cellStyle name="Incorrecto 6 6" xfId="3808" xr:uid="{00000000-0005-0000-0000-00001F260000}"/>
    <cellStyle name="Incorrecto 6 7" xfId="3809" xr:uid="{00000000-0005-0000-0000-000020260000}"/>
    <cellStyle name="Incorrecto 6 8" xfId="3810" xr:uid="{00000000-0005-0000-0000-000021260000}"/>
    <cellStyle name="Incorrecto 6 9" xfId="3811" xr:uid="{00000000-0005-0000-0000-000022260000}"/>
    <cellStyle name="Incorrecto 7" xfId="3812" xr:uid="{00000000-0005-0000-0000-000023260000}"/>
    <cellStyle name="Incorrecto 7 2" xfId="3813" xr:uid="{00000000-0005-0000-0000-000024260000}"/>
    <cellStyle name="Incorrecto 7 3" xfId="3814" xr:uid="{00000000-0005-0000-0000-000025260000}"/>
    <cellStyle name="Incorrecto 7 4" xfId="3815" xr:uid="{00000000-0005-0000-0000-000026260000}"/>
    <cellStyle name="Incorrecto 7 5" xfId="3816" xr:uid="{00000000-0005-0000-0000-000027260000}"/>
    <cellStyle name="Incorrecto 7 6" xfId="3817" xr:uid="{00000000-0005-0000-0000-000028260000}"/>
    <cellStyle name="Incorrecto 7 7" xfId="3818" xr:uid="{00000000-0005-0000-0000-000029260000}"/>
    <cellStyle name="Incorrecto 7 8" xfId="3819" xr:uid="{00000000-0005-0000-0000-00002A260000}"/>
    <cellStyle name="Incorrecto 7 9" xfId="3820" xr:uid="{00000000-0005-0000-0000-00002B260000}"/>
    <cellStyle name="Incorrecto 8" xfId="3821" xr:uid="{00000000-0005-0000-0000-00002C260000}"/>
    <cellStyle name="Incorrecto 9" xfId="3822" xr:uid="{00000000-0005-0000-0000-00002D260000}"/>
    <cellStyle name="Input" xfId="823" builtinId="20" customBuiltin="1"/>
    <cellStyle name="Input [yellow]" xfId="5768" xr:uid="{00000000-0005-0000-0000-00002F260000}"/>
    <cellStyle name="Input 2" xfId="482" xr:uid="{00000000-0005-0000-0000-000030260000}"/>
    <cellStyle name="Linea horizontal" xfId="5769" xr:uid="{00000000-0005-0000-0000-000031260000}"/>
    <cellStyle name="Linked Cell" xfId="826" builtinId="24" customBuiltin="1"/>
    <cellStyle name="Linked Cell 2" xfId="483" xr:uid="{00000000-0005-0000-0000-000033260000}"/>
    <cellStyle name="MacroCode" xfId="5770" xr:uid="{00000000-0005-0000-0000-000034260000}"/>
    <cellStyle name="Millares [0] 10" xfId="4936" xr:uid="{00000000-0005-0000-0000-000035260000}"/>
    <cellStyle name="Millares [0] 10 2" xfId="5023" xr:uid="{00000000-0005-0000-0000-000036260000}"/>
    <cellStyle name="Millares [0] 11" xfId="5384" xr:uid="{00000000-0005-0000-0000-000037260000}"/>
    <cellStyle name="Millares [0] 11 2" xfId="5449" xr:uid="{00000000-0005-0000-0000-000038260000}"/>
    <cellStyle name="Millares [0] 12" xfId="5327" xr:uid="{00000000-0005-0000-0000-000039260000}"/>
    <cellStyle name="Millares [0] 12 2" xfId="5438" xr:uid="{00000000-0005-0000-0000-00003A260000}"/>
    <cellStyle name="Millares [0] 2" xfId="484" xr:uid="{00000000-0005-0000-0000-00003B260000}"/>
    <cellStyle name="Millares [0] 2 2" xfId="485" xr:uid="{00000000-0005-0000-0000-00003C260000}"/>
    <cellStyle name="Millares [0] 2 2 2" xfId="3823" xr:uid="{00000000-0005-0000-0000-00003D260000}"/>
    <cellStyle name="Millares [0] 2 2 2 2" xfId="5530" xr:uid="{00000000-0005-0000-0000-00003E260000}"/>
    <cellStyle name="Millares [0] 2 2 2 3" xfId="5896" xr:uid="{00000000-0005-0000-0000-00003F260000}"/>
    <cellStyle name="Millares [0] 2 2 3" xfId="3824" xr:uid="{00000000-0005-0000-0000-000040260000}"/>
    <cellStyle name="Millares [0] 2 3" xfId="486" xr:uid="{00000000-0005-0000-0000-000041260000}"/>
    <cellStyle name="Millares [0] 2 3 2" xfId="3825" xr:uid="{00000000-0005-0000-0000-000042260000}"/>
    <cellStyle name="Millares [0] 2 3 3" xfId="3826" xr:uid="{00000000-0005-0000-0000-000043260000}"/>
    <cellStyle name="Millares [0] 2 4" xfId="3827" xr:uid="{00000000-0005-0000-0000-000044260000}"/>
    <cellStyle name="Millares [0] 2 4 2" xfId="5395" xr:uid="{00000000-0005-0000-0000-000045260000}"/>
    <cellStyle name="Millares [0] 2 4 3" xfId="5849" xr:uid="{00000000-0005-0000-0000-000046260000}"/>
    <cellStyle name="Millares [0] 2 5" xfId="3828" xr:uid="{00000000-0005-0000-0000-000047260000}"/>
    <cellStyle name="Millares [0] 3" xfId="5400" xr:uid="{00000000-0005-0000-0000-000048260000}"/>
    <cellStyle name="Millares [0] 3 2" xfId="5081" xr:uid="{00000000-0005-0000-0000-000049260000}"/>
    <cellStyle name="Millares [0] 3 3" xfId="5872" xr:uid="{00000000-0005-0000-0000-00004A260000}"/>
    <cellStyle name="Millares [0] 4" xfId="5472" xr:uid="{00000000-0005-0000-0000-00004B260000}"/>
    <cellStyle name="Millares [0] 4 2" xfId="5640" xr:uid="{00000000-0005-0000-0000-00004C260000}"/>
    <cellStyle name="Millares [0] 4 3" xfId="5677" xr:uid="{00000000-0005-0000-0000-00004D260000}"/>
    <cellStyle name="Millares [0] 5" xfId="5524" xr:uid="{00000000-0005-0000-0000-00004E260000}"/>
    <cellStyle name="Millares [0] 5 2" xfId="5258" xr:uid="{00000000-0005-0000-0000-00004F260000}"/>
    <cellStyle name="Millares [0] 6" xfId="5257" xr:uid="{00000000-0005-0000-0000-000050260000}"/>
    <cellStyle name="Millares [0] 6 2" xfId="5641" xr:uid="{00000000-0005-0000-0000-000051260000}"/>
    <cellStyle name="Millares [0] 7" xfId="4961" xr:uid="{00000000-0005-0000-0000-000052260000}"/>
    <cellStyle name="Millares [0] 7 2" xfId="5404" xr:uid="{00000000-0005-0000-0000-000053260000}"/>
    <cellStyle name="Millares [0] 8" xfId="5379" xr:uid="{00000000-0005-0000-0000-000054260000}"/>
    <cellStyle name="Millares [0] 8 2" xfId="5329" xr:uid="{00000000-0005-0000-0000-000055260000}"/>
    <cellStyle name="Millares [0] 9" xfId="5364" xr:uid="{00000000-0005-0000-0000-000056260000}"/>
    <cellStyle name="Millares [0] 9 2" xfId="5415" xr:uid="{00000000-0005-0000-0000-000057260000}"/>
    <cellStyle name="Millares [0]_ACTUAL CUPOS" xfId="5771" xr:uid="{00000000-0005-0000-0000-000058260000}"/>
    <cellStyle name="Millares 10" xfId="487" xr:uid="{00000000-0005-0000-0000-000059260000}"/>
    <cellStyle name="Millares 10 2" xfId="1117" xr:uid="{00000000-0005-0000-0000-00005A260000}"/>
    <cellStyle name="Millares 10 2 2" xfId="5071" xr:uid="{00000000-0005-0000-0000-00005B260000}"/>
    <cellStyle name="Millares 10 2 2 2" xfId="5344" xr:uid="{00000000-0005-0000-0000-00005C260000}"/>
    <cellStyle name="Millares 10 2 3" xfId="5707" xr:uid="{00000000-0005-0000-0000-00005D260000}"/>
    <cellStyle name="Millares 10 3" xfId="1118" xr:uid="{00000000-0005-0000-0000-00005E260000}"/>
    <cellStyle name="Millares 10 3 2" xfId="5028" xr:uid="{00000000-0005-0000-0000-00005F260000}"/>
    <cellStyle name="Millares 10 4" xfId="3829" xr:uid="{00000000-0005-0000-0000-000060260000}"/>
    <cellStyle name="Millares 10 4 2" xfId="5899" xr:uid="{00000000-0005-0000-0000-000061260000}"/>
    <cellStyle name="Millares 10 4 3" xfId="7636" xr:uid="{00000000-0005-0000-0000-000062260000}"/>
    <cellStyle name="Millares 10 5" xfId="3830" xr:uid="{00000000-0005-0000-0000-000063260000}"/>
    <cellStyle name="Millares 10_Tablas insumos estrategicos para la mineria (2)-ingles" xfId="5263" xr:uid="{00000000-0005-0000-0000-000064260000}"/>
    <cellStyle name="Millares 11" xfId="488" xr:uid="{00000000-0005-0000-0000-000065260000}"/>
    <cellStyle name="Millares 11 2" xfId="1119" xr:uid="{00000000-0005-0000-0000-000066260000}"/>
    <cellStyle name="Millares 11 2 2" xfId="5072" xr:uid="{00000000-0005-0000-0000-000067260000}"/>
    <cellStyle name="Millares 11 3" xfId="1120" xr:uid="{00000000-0005-0000-0000-000068260000}"/>
    <cellStyle name="Millares 11 3 2" xfId="5029" xr:uid="{00000000-0005-0000-0000-000069260000}"/>
    <cellStyle name="Millares 11 4" xfId="3831" xr:uid="{00000000-0005-0000-0000-00006A260000}"/>
    <cellStyle name="Millares 11 4 2" xfId="7637" xr:uid="{00000000-0005-0000-0000-00006B260000}"/>
    <cellStyle name="Millares 11 5" xfId="3832" xr:uid="{00000000-0005-0000-0000-00006C260000}"/>
    <cellStyle name="Millares 11_Tablas insumos estrategicos para la mineria (2)-ingles" xfId="5278" xr:uid="{00000000-0005-0000-0000-00006D260000}"/>
    <cellStyle name="Millares 12" xfId="489" xr:uid="{00000000-0005-0000-0000-00006E260000}"/>
    <cellStyle name="Millares 12 2" xfId="1121" xr:uid="{00000000-0005-0000-0000-00006F260000}"/>
    <cellStyle name="Millares 12 2 2" xfId="5073" xr:uid="{00000000-0005-0000-0000-000070260000}"/>
    <cellStyle name="Millares 12 3" xfId="1122" xr:uid="{00000000-0005-0000-0000-000071260000}"/>
    <cellStyle name="Millares 12 3 2" xfId="5030" xr:uid="{00000000-0005-0000-0000-000072260000}"/>
    <cellStyle name="Millares 12 4" xfId="3833" xr:uid="{00000000-0005-0000-0000-000073260000}"/>
    <cellStyle name="Millares 12 4 2" xfId="7638" xr:uid="{00000000-0005-0000-0000-000074260000}"/>
    <cellStyle name="Millares 12 5" xfId="3834" xr:uid="{00000000-0005-0000-0000-000075260000}"/>
    <cellStyle name="Millares 12_Tablas insumos estrategicos para la mineria (2)-ingles" xfId="5287" xr:uid="{00000000-0005-0000-0000-000076260000}"/>
    <cellStyle name="Millares 13" xfId="490" xr:uid="{00000000-0005-0000-0000-000077260000}"/>
    <cellStyle name="Millares 13 2" xfId="1123" xr:uid="{00000000-0005-0000-0000-000078260000}"/>
    <cellStyle name="Millares 13 2 2" xfId="5074" xr:uid="{00000000-0005-0000-0000-000079260000}"/>
    <cellStyle name="Millares 13 3" xfId="1124" xr:uid="{00000000-0005-0000-0000-00007A260000}"/>
    <cellStyle name="Millares 13 3 2" xfId="5031" xr:uid="{00000000-0005-0000-0000-00007B260000}"/>
    <cellStyle name="Millares 13 4" xfId="3835" xr:uid="{00000000-0005-0000-0000-00007C260000}"/>
    <cellStyle name="Millares 13 4 2" xfId="7639" xr:uid="{00000000-0005-0000-0000-00007D260000}"/>
    <cellStyle name="Millares 13 5" xfId="3836" xr:uid="{00000000-0005-0000-0000-00007E260000}"/>
    <cellStyle name="Millares 14" xfId="491" xr:uid="{00000000-0005-0000-0000-00007F260000}"/>
    <cellStyle name="Millares 14 2" xfId="1125" xr:uid="{00000000-0005-0000-0000-000080260000}"/>
    <cellStyle name="Millares 14 2 2" xfId="5075" xr:uid="{00000000-0005-0000-0000-000081260000}"/>
    <cellStyle name="Millares 14 3" xfId="1126" xr:uid="{00000000-0005-0000-0000-000082260000}"/>
    <cellStyle name="Millares 14 3 2" xfId="5032" xr:uid="{00000000-0005-0000-0000-000083260000}"/>
    <cellStyle name="Millares 14 4" xfId="3837" xr:uid="{00000000-0005-0000-0000-000084260000}"/>
    <cellStyle name="Millares 14 4 2" xfId="7640" xr:uid="{00000000-0005-0000-0000-000085260000}"/>
    <cellStyle name="Millares 14 5" xfId="3838" xr:uid="{00000000-0005-0000-0000-000086260000}"/>
    <cellStyle name="Millares 15" xfId="492" xr:uid="{00000000-0005-0000-0000-000087260000}"/>
    <cellStyle name="Millares 15 2" xfId="1127" xr:uid="{00000000-0005-0000-0000-000088260000}"/>
    <cellStyle name="Millares 15 2 2" xfId="5076" xr:uid="{00000000-0005-0000-0000-000089260000}"/>
    <cellStyle name="Millares 15 3" xfId="1128" xr:uid="{00000000-0005-0000-0000-00008A260000}"/>
    <cellStyle name="Millares 15 3 2" xfId="5033" xr:uid="{00000000-0005-0000-0000-00008B260000}"/>
    <cellStyle name="Millares 15 4" xfId="3839" xr:uid="{00000000-0005-0000-0000-00008C260000}"/>
    <cellStyle name="Millares 15 4 2" xfId="7641" xr:uid="{00000000-0005-0000-0000-00008D260000}"/>
    <cellStyle name="Millares 15 5" xfId="3840" xr:uid="{00000000-0005-0000-0000-00008E260000}"/>
    <cellStyle name="Millares 16" xfId="493" xr:uid="{00000000-0005-0000-0000-00008F260000}"/>
    <cellStyle name="Millares 16 2" xfId="1129" xr:uid="{00000000-0005-0000-0000-000090260000}"/>
    <cellStyle name="Millares 16 2 2" xfId="5077" xr:uid="{00000000-0005-0000-0000-000091260000}"/>
    <cellStyle name="Millares 16 3" xfId="1130" xr:uid="{00000000-0005-0000-0000-000092260000}"/>
    <cellStyle name="Millares 16 3 2" xfId="5034" xr:uid="{00000000-0005-0000-0000-000093260000}"/>
    <cellStyle name="Millares 16 4" xfId="3841" xr:uid="{00000000-0005-0000-0000-000094260000}"/>
    <cellStyle name="Millares 16 4 2" xfId="7642" xr:uid="{00000000-0005-0000-0000-000095260000}"/>
    <cellStyle name="Millares 16 5" xfId="3842" xr:uid="{00000000-0005-0000-0000-000096260000}"/>
    <cellStyle name="Millares 17" xfId="494" xr:uid="{00000000-0005-0000-0000-000097260000}"/>
    <cellStyle name="Millares 17 2" xfId="1131" xr:uid="{00000000-0005-0000-0000-000098260000}"/>
    <cellStyle name="Millares 17 2 2" xfId="5078" xr:uid="{00000000-0005-0000-0000-000099260000}"/>
    <cellStyle name="Millares 17 3" xfId="1132" xr:uid="{00000000-0005-0000-0000-00009A260000}"/>
    <cellStyle name="Millares 17 3 2" xfId="5035" xr:uid="{00000000-0005-0000-0000-00009B260000}"/>
    <cellStyle name="Millares 17 4" xfId="3843" xr:uid="{00000000-0005-0000-0000-00009C260000}"/>
    <cellStyle name="Millares 17 4 2" xfId="3844" xr:uid="{00000000-0005-0000-0000-00009D260000}"/>
    <cellStyle name="Millares 17 4 3" xfId="7643" xr:uid="{00000000-0005-0000-0000-00009E260000}"/>
    <cellStyle name="Millares 17 5" xfId="3845" xr:uid="{00000000-0005-0000-0000-00009F260000}"/>
    <cellStyle name="Millares 18" xfId="495" xr:uid="{00000000-0005-0000-0000-0000A0260000}"/>
    <cellStyle name="Millares 18 2" xfId="496" xr:uid="{00000000-0005-0000-0000-0000A1260000}"/>
    <cellStyle name="Millares 18 2 2" xfId="3846" xr:uid="{00000000-0005-0000-0000-0000A2260000}"/>
    <cellStyle name="Millares 18 2 2 2" xfId="3847" xr:uid="{00000000-0005-0000-0000-0000A3260000}"/>
    <cellStyle name="Millares 18 2 3" xfId="3848" xr:uid="{00000000-0005-0000-0000-0000A4260000}"/>
    <cellStyle name="Millares 18 2 3 2" xfId="3849" xr:uid="{00000000-0005-0000-0000-0000A5260000}"/>
    <cellStyle name="Millares 18 2 4" xfId="3850" xr:uid="{00000000-0005-0000-0000-0000A6260000}"/>
    <cellStyle name="Millares 18 2 5" xfId="3851" xr:uid="{00000000-0005-0000-0000-0000A7260000}"/>
    <cellStyle name="Millares 18 3" xfId="1133" xr:uid="{00000000-0005-0000-0000-0000A8260000}"/>
    <cellStyle name="Millares 18 3 2" xfId="5079" xr:uid="{00000000-0005-0000-0000-0000A9260000}"/>
    <cellStyle name="Millares 18 4" xfId="1134" xr:uid="{00000000-0005-0000-0000-0000AA260000}"/>
    <cellStyle name="Millares 18 4 2" xfId="5036" xr:uid="{00000000-0005-0000-0000-0000AB260000}"/>
    <cellStyle name="Millares 18 5" xfId="3852" xr:uid="{00000000-0005-0000-0000-0000AC260000}"/>
    <cellStyle name="Millares 18 5 2" xfId="7644" xr:uid="{00000000-0005-0000-0000-0000AD260000}"/>
    <cellStyle name="Millares 19" xfId="497" xr:uid="{00000000-0005-0000-0000-0000AE260000}"/>
    <cellStyle name="Millares 19 10" xfId="7493" xr:uid="{00000000-0005-0000-0000-0000AF260000}"/>
    <cellStyle name="Millares 19 10 2" xfId="13153" xr:uid="{00000000-0005-0000-0000-0000B0260000}"/>
    <cellStyle name="Millares 19 10 2 2" xfId="24252" xr:uid="{00000000-0005-0000-0000-0000B1260000}"/>
    <cellStyle name="Millares 19 10 3" xfId="18727" xr:uid="{00000000-0005-0000-0000-0000B2260000}"/>
    <cellStyle name="Millares 19 11" xfId="10601" xr:uid="{00000000-0005-0000-0000-0000B3260000}"/>
    <cellStyle name="Millares 19 11 2" xfId="21717" xr:uid="{00000000-0005-0000-0000-0000B4260000}"/>
    <cellStyle name="Millares 19 12" xfId="16198" xr:uid="{00000000-0005-0000-0000-0000B5260000}"/>
    <cellStyle name="Millares 19 2" xfId="775" xr:uid="{00000000-0005-0000-0000-0000B6260000}"/>
    <cellStyle name="Millares 19 2 10" xfId="10117" xr:uid="{00000000-0005-0000-0000-0000B7260000}"/>
    <cellStyle name="Millares 19 2 10 2" xfId="15668" xr:uid="{00000000-0005-0000-0000-0000B8260000}"/>
    <cellStyle name="Millares 19 2 10 2 2" xfId="26766" xr:uid="{00000000-0005-0000-0000-0000B9260000}"/>
    <cellStyle name="Millares 19 2 10 3" xfId="21240" xr:uid="{00000000-0005-0000-0000-0000BA260000}"/>
    <cellStyle name="Millares 19 2 11" xfId="10646" xr:uid="{00000000-0005-0000-0000-0000BB260000}"/>
    <cellStyle name="Millares 19 2 11 2" xfId="21762" xr:uid="{00000000-0005-0000-0000-0000BC260000}"/>
    <cellStyle name="Millares 19 2 12" xfId="16242" xr:uid="{00000000-0005-0000-0000-0000BD260000}"/>
    <cellStyle name="Millares 19 2 13" xfId="27307" xr:uid="{00000000-0005-0000-0000-0000BE260000}"/>
    <cellStyle name="Millares 19 2 2" xfId="959" xr:uid="{00000000-0005-0000-0000-0000BF260000}"/>
    <cellStyle name="Millares 19 2 2 2" xfId="5215" xr:uid="{00000000-0005-0000-0000-0000C0260000}"/>
    <cellStyle name="Millares 19 2 2 2 2" xfId="6805" xr:uid="{00000000-0005-0000-0000-0000C1260000}"/>
    <cellStyle name="Millares 19 2 2 2 2 2" xfId="9468" xr:uid="{00000000-0005-0000-0000-0000C2260000}"/>
    <cellStyle name="Millares 19 2 2 2 2 2 2" xfId="15038" xr:uid="{00000000-0005-0000-0000-0000C3260000}"/>
    <cellStyle name="Millares 19 2 2 2 2 2 2 2" xfId="26136" xr:uid="{00000000-0005-0000-0000-0000C4260000}"/>
    <cellStyle name="Millares 19 2 2 2 2 2 3" xfId="20610" xr:uid="{00000000-0005-0000-0000-0000C5260000}"/>
    <cellStyle name="Millares 19 2 2 2 2 3" xfId="12505" xr:uid="{00000000-0005-0000-0000-0000C6260000}"/>
    <cellStyle name="Millares 19 2 2 2 2 3 2" xfId="23604" xr:uid="{00000000-0005-0000-0000-0000C7260000}"/>
    <cellStyle name="Millares 19 2 2 2 2 4" xfId="18079" xr:uid="{00000000-0005-0000-0000-0000C8260000}"/>
    <cellStyle name="Millares 19 2 2 2 3" xfId="8448" xr:uid="{00000000-0005-0000-0000-0000C9260000}"/>
    <cellStyle name="Millares 19 2 2 2 3 2" xfId="14018" xr:uid="{00000000-0005-0000-0000-0000CA260000}"/>
    <cellStyle name="Millares 19 2 2 2 3 2 2" xfId="25116" xr:uid="{00000000-0005-0000-0000-0000CB260000}"/>
    <cellStyle name="Millares 19 2 2 2 3 3" xfId="19590" xr:uid="{00000000-0005-0000-0000-0000CC260000}"/>
    <cellStyle name="Millares 19 2 2 2 4" xfId="11479" xr:uid="{00000000-0005-0000-0000-0000CD260000}"/>
    <cellStyle name="Millares 19 2 2 2 4 2" xfId="22582" xr:uid="{00000000-0005-0000-0000-0000CE260000}"/>
    <cellStyle name="Millares 19 2 2 2 5" xfId="17056" xr:uid="{00000000-0005-0000-0000-0000CF260000}"/>
    <cellStyle name="Millares 19 2 2 3" xfId="6237" xr:uid="{00000000-0005-0000-0000-0000D0260000}"/>
    <cellStyle name="Millares 19 2 2 3 2" xfId="8902" xr:uid="{00000000-0005-0000-0000-0000D1260000}"/>
    <cellStyle name="Millares 19 2 2 3 2 2" xfId="14472" xr:uid="{00000000-0005-0000-0000-0000D2260000}"/>
    <cellStyle name="Millares 19 2 2 3 2 2 2" xfId="25570" xr:uid="{00000000-0005-0000-0000-0000D3260000}"/>
    <cellStyle name="Millares 19 2 2 3 2 3" xfId="20044" xr:uid="{00000000-0005-0000-0000-0000D4260000}"/>
    <cellStyle name="Millares 19 2 2 3 3" xfId="11939" xr:uid="{00000000-0005-0000-0000-0000D5260000}"/>
    <cellStyle name="Millares 19 2 2 3 3 2" xfId="23038" xr:uid="{00000000-0005-0000-0000-0000D6260000}"/>
    <cellStyle name="Millares 19 2 2 3 4" xfId="17513" xr:uid="{00000000-0005-0000-0000-0000D7260000}"/>
    <cellStyle name="Millares 19 2 2 4" xfId="7276" xr:uid="{00000000-0005-0000-0000-0000D8260000}"/>
    <cellStyle name="Millares 19 2 2 4 2" xfId="9929" xr:uid="{00000000-0005-0000-0000-0000D9260000}"/>
    <cellStyle name="Millares 19 2 2 4 2 2" xfId="15499" xr:uid="{00000000-0005-0000-0000-0000DA260000}"/>
    <cellStyle name="Millares 19 2 2 4 2 2 2" xfId="26597" xr:uid="{00000000-0005-0000-0000-0000DB260000}"/>
    <cellStyle name="Millares 19 2 2 4 2 3" xfId="21071" xr:uid="{00000000-0005-0000-0000-0000DC260000}"/>
    <cellStyle name="Millares 19 2 2 4 3" xfId="12966" xr:uid="{00000000-0005-0000-0000-0000DD260000}"/>
    <cellStyle name="Millares 19 2 2 4 3 2" xfId="24065" xr:uid="{00000000-0005-0000-0000-0000DE260000}"/>
    <cellStyle name="Millares 19 2 2 4 4" xfId="18540" xr:uid="{00000000-0005-0000-0000-0000DF260000}"/>
    <cellStyle name="Millares 19 2 2 5" xfId="7964" xr:uid="{00000000-0005-0000-0000-0000E0260000}"/>
    <cellStyle name="Millares 19 2 2 5 2" xfId="13567" xr:uid="{00000000-0005-0000-0000-0000E1260000}"/>
    <cellStyle name="Millares 19 2 2 5 2 2" xfId="24666" xr:uid="{00000000-0005-0000-0000-0000E2260000}"/>
    <cellStyle name="Millares 19 2 2 5 3" xfId="19141" xr:uid="{00000000-0005-0000-0000-0000E3260000}"/>
    <cellStyle name="Millares 19 2 2 6" xfId="10479" xr:uid="{00000000-0005-0000-0000-0000E4260000}"/>
    <cellStyle name="Millares 19 2 2 6 2" xfId="16025" xr:uid="{00000000-0005-0000-0000-0000E5260000}"/>
    <cellStyle name="Millares 19 2 2 6 2 2" xfId="27123" xr:uid="{00000000-0005-0000-0000-0000E6260000}"/>
    <cellStyle name="Millares 19 2 2 6 3" xfId="21597" xr:uid="{00000000-0005-0000-0000-0000E7260000}"/>
    <cellStyle name="Millares 19 2 2 7" xfId="10755" xr:uid="{00000000-0005-0000-0000-0000E8260000}"/>
    <cellStyle name="Millares 19 2 2 7 2" xfId="21870" xr:uid="{00000000-0005-0000-0000-0000E9260000}"/>
    <cellStyle name="Millares 19 2 2 8" xfId="16350" xr:uid="{00000000-0005-0000-0000-0000EA260000}"/>
    <cellStyle name="Millares 19 2 2 9" xfId="27554" xr:uid="{00000000-0005-0000-0000-0000EB260000}"/>
    <cellStyle name="Millares 19 2 3" xfId="3853" xr:uid="{00000000-0005-0000-0000-0000EC260000}"/>
    <cellStyle name="Millares 19 2 3 2" xfId="6639" xr:uid="{00000000-0005-0000-0000-0000ED260000}"/>
    <cellStyle name="Millares 19 2 3 2 2" xfId="9302" xr:uid="{00000000-0005-0000-0000-0000EE260000}"/>
    <cellStyle name="Millares 19 2 3 2 2 2" xfId="14872" xr:uid="{00000000-0005-0000-0000-0000EF260000}"/>
    <cellStyle name="Millares 19 2 3 2 2 2 2" xfId="25970" xr:uid="{00000000-0005-0000-0000-0000F0260000}"/>
    <cellStyle name="Millares 19 2 3 2 2 3" xfId="20444" xr:uid="{00000000-0005-0000-0000-0000F1260000}"/>
    <cellStyle name="Millares 19 2 3 2 3" xfId="12339" xr:uid="{00000000-0005-0000-0000-0000F2260000}"/>
    <cellStyle name="Millares 19 2 3 2 3 2" xfId="23438" xr:uid="{00000000-0005-0000-0000-0000F3260000}"/>
    <cellStyle name="Millares 19 2 3 2 4" xfId="17913" xr:uid="{00000000-0005-0000-0000-0000F4260000}"/>
    <cellStyle name="Millares 19 2 3 3" xfId="7110" xr:uid="{00000000-0005-0000-0000-0000F5260000}"/>
    <cellStyle name="Millares 19 2 3 3 2" xfId="9763" xr:uid="{00000000-0005-0000-0000-0000F6260000}"/>
    <cellStyle name="Millares 19 2 3 3 2 2" xfId="15333" xr:uid="{00000000-0005-0000-0000-0000F7260000}"/>
    <cellStyle name="Millares 19 2 3 3 2 2 2" xfId="26431" xr:uid="{00000000-0005-0000-0000-0000F8260000}"/>
    <cellStyle name="Millares 19 2 3 3 2 3" xfId="20905" xr:uid="{00000000-0005-0000-0000-0000F9260000}"/>
    <cellStyle name="Millares 19 2 3 3 3" xfId="12800" xr:uid="{00000000-0005-0000-0000-0000FA260000}"/>
    <cellStyle name="Millares 19 2 3 3 3 2" xfId="23899" xr:uid="{00000000-0005-0000-0000-0000FB260000}"/>
    <cellStyle name="Millares 19 2 3 3 4" xfId="18374" xr:uid="{00000000-0005-0000-0000-0000FC260000}"/>
    <cellStyle name="Millares 19 2 3 4" xfId="7806" xr:uid="{00000000-0005-0000-0000-0000FD260000}"/>
    <cellStyle name="Millares 19 2 3 4 2" xfId="13410" xr:uid="{00000000-0005-0000-0000-0000FE260000}"/>
    <cellStyle name="Millares 19 2 3 4 2 2" xfId="24509" xr:uid="{00000000-0005-0000-0000-0000FF260000}"/>
    <cellStyle name="Millares 19 2 3 4 3" xfId="18984" xr:uid="{00000000-0005-0000-0000-000000270000}"/>
    <cellStyle name="Millares 19 2 3 5" xfId="10313" xr:uid="{00000000-0005-0000-0000-000001270000}"/>
    <cellStyle name="Millares 19 2 3 5 2" xfId="15859" xr:uid="{00000000-0005-0000-0000-000002270000}"/>
    <cellStyle name="Millares 19 2 3 5 2 2" xfId="26957" xr:uid="{00000000-0005-0000-0000-000003270000}"/>
    <cellStyle name="Millares 19 2 3 5 3" xfId="21431" xr:uid="{00000000-0005-0000-0000-000004270000}"/>
    <cellStyle name="Millares 19 2 3 6" xfId="10997" xr:uid="{00000000-0005-0000-0000-000005270000}"/>
    <cellStyle name="Millares 19 2 3 6 2" xfId="22106" xr:uid="{00000000-0005-0000-0000-000006270000}"/>
    <cellStyle name="Millares 19 2 3 7" xfId="16580" xr:uid="{00000000-0005-0000-0000-000007270000}"/>
    <cellStyle name="Millares 19 2 3 8" xfId="27388" xr:uid="{00000000-0005-0000-0000-000008270000}"/>
    <cellStyle name="Millares 19 2 4" xfId="3854" xr:uid="{00000000-0005-0000-0000-000009270000}"/>
    <cellStyle name="Millares 19 2 4 2" xfId="6558" xr:uid="{00000000-0005-0000-0000-00000A270000}"/>
    <cellStyle name="Millares 19 2 4 2 2" xfId="9221" xr:uid="{00000000-0005-0000-0000-00000B270000}"/>
    <cellStyle name="Millares 19 2 4 2 2 2" xfId="14791" xr:uid="{00000000-0005-0000-0000-00000C270000}"/>
    <cellStyle name="Millares 19 2 4 2 2 2 2" xfId="25889" xr:uid="{00000000-0005-0000-0000-00000D270000}"/>
    <cellStyle name="Millares 19 2 4 2 2 3" xfId="20363" xr:uid="{00000000-0005-0000-0000-00000E270000}"/>
    <cellStyle name="Millares 19 2 4 2 3" xfId="12258" xr:uid="{00000000-0005-0000-0000-00000F270000}"/>
    <cellStyle name="Millares 19 2 4 2 3 2" xfId="23357" xr:uid="{00000000-0005-0000-0000-000010270000}"/>
    <cellStyle name="Millares 19 2 4 2 4" xfId="17832" xr:uid="{00000000-0005-0000-0000-000011270000}"/>
    <cellStyle name="Millares 19 2 4 3" xfId="7733" xr:uid="{00000000-0005-0000-0000-000012270000}"/>
    <cellStyle name="Millares 19 2 4 3 2" xfId="13338" xr:uid="{00000000-0005-0000-0000-000013270000}"/>
    <cellStyle name="Millares 19 2 4 3 2 2" xfId="24437" xr:uid="{00000000-0005-0000-0000-000014270000}"/>
    <cellStyle name="Millares 19 2 4 3 3" xfId="18912" xr:uid="{00000000-0005-0000-0000-000015270000}"/>
    <cellStyle name="Millares 19 2 4 4" xfId="10232" xr:uid="{00000000-0005-0000-0000-000016270000}"/>
    <cellStyle name="Millares 19 2 4 4 2" xfId="15778" xr:uid="{00000000-0005-0000-0000-000017270000}"/>
    <cellStyle name="Millares 19 2 4 4 2 2" xfId="26876" xr:uid="{00000000-0005-0000-0000-000018270000}"/>
    <cellStyle name="Millares 19 2 4 4 3" xfId="21350" xr:uid="{00000000-0005-0000-0000-000019270000}"/>
    <cellStyle name="Millares 19 2 4 5" xfId="10998" xr:uid="{00000000-0005-0000-0000-00001A270000}"/>
    <cellStyle name="Millares 19 2 4 5 2" xfId="22107" xr:uid="{00000000-0005-0000-0000-00001B270000}"/>
    <cellStyle name="Millares 19 2 4 6" xfId="16581" xr:uid="{00000000-0005-0000-0000-00001C270000}"/>
    <cellStyle name="Millares 19 2 5" xfId="3855" xr:uid="{00000000-0005-0000-0000-00001D270000}"/>
    <cellStyle name="Millares 19 2 5 2" xfId="6460" xr:uid="{00000000-0005-0000-0000-00001E270000}"/>
    <cellStyle name="Millares 19 2 5 2 2" xfId="9123" xr:uid="{00000000-0005-0000-0000-00001F270000}"/>
    <cellStyle name="Millares 19 2 5 2 2 2" xfId="14693" xr:uid="{00000000-0005-0000-0000-000020270000}"/>
    <cellStyle name="Millares 19 2 5 2 2 2 2" xfId="25791" xr:uid="{00000000-0005-0000-0000-000021270000}"/>
    <cellStyle name="Millares 19 2 5 2 2 3" xfId="20265" xr:uid="{00000000-0005-0000-0000-000022270000}"/>
    <cellStyle name="Millares 19 2 5 2 3" xfId="12160" xr:uid="{00000000-0005-0000-0000-000023270000}"/>
    <cellStyle name="Millares 19 2 5 2 3 2" xfId="23259" xr:uid="{00000000-0005-0000-0000-000024270000}"/>
    <cellStyle name="Millares 19 2 5 2 4" xfId="17734" xr:uid="{00000000-0005-0000-0000-000025270000}"/>
    <cellStyle name="Millares 19 2 5 3" xfId="8143" xr:uid="{00000000-0005-0000-0000-000026270000}"/>
    <cellStyle name="Millares 19 2 5 3 2" xfId="13713" xr:uid="{00000000-0005-0000-0000-000027270000}"/>
    <cellStyle name="Millares 19 2 5 3 2 2" xfId="24811" xr:uid="{00000000-0005-0000-0000-000028270000}"/>
    <cellStyle name="Millares 19 2 5 3 3" xfId="19285" xr:uid="{00000000-0005-0000-0000-000029270000}"/>
    <cellStyle name="Millares 19 2 5 4" xfId="10999" xr:uid="{00000000-0005-0000-0000-00002A270000}"/>
    <cellStyle name="Millares 19 2 5 4 2" xfId="22108" xr:uid="{00000000-0005-0000-0000-00002B270000}"/>
    <cellStyle name="Millares 19 2 5 5" xfId="16582" xr:uid="{00000000-0005-0000-0000-00002C270000}"/>
    <cellStyle name="Millares 19 2 6" xfId="5352" xr:uid="{00000000-0005-0000-0000-00002D270000}"/>
    <cellStyle name="Millares 19 2 6 2" xfId="8513" xr:uid="{00000000-0005-0000-0000-00002E270000}"/>
    <cellStyle name="Millares 19 2 6 2 2" xfId="14083" xr:uid="{00000000-0005-0000-0000-00002F270000}"/>
    <cellStyle name="Millares 19 2 6 2 2 2" xfId="25181" xr:uid="{00000000-0005-0000-0000-000030270000}"/>
    <cellStyle name="Millares 19 2 6 2 3" xfId="19655" xr:uid="{00000000-0005-0000-0000-000031270000}"/>
    <cellStyle name="Millares 19 2 6 3" xfId="11544" xr:uid="{00000000-0005-0000-0000-000032270000}"/>
    <cellStyle name="Millares 19 2 6 3 2" xfId="22647" xr:uid="{00000000-0005-0000-0000-000033270000}"/>
    <cellStyle name="Millares 19 2 6 4" xfId="17121" xr:uid="{00000000-0005-0000-0000-000034270000}"/>
    <cellStyle name="Millares 19 2 7" xfId="6117" xr:uid="{00000000-0005-0000-0000-000035270000}"/>
    <cellStyle name="Millares 19 2 7 2" xfId="8782" xr:uid="{00000000-0005-0000-0000-000036270000}"/>
    <cellStyle name="Millares 19 2 7 2 2" xfId="14352" xr:uid="{00000000-0005-0000-0000-000037270000}"/>
    <cellStyle name="Millares 19 2 7 2 2 2" xfId="25450" xr:uid="{00000000-0005-0000-0000-000038270000}"/>
    <cellStyle name="Millares 19 2 7 2 3" xfId="19924" xr:uid="{00000000-0005-0000-0000-000039270000}"/>
    <cellStyle name="Millares 19 2 7 3" xfId="11819" xr:uid="{00000000-0005-0000-0000-00003A270000}"/>
    <cellStyle name="Millares 19 2 7 3 2" xfId="22918" xr:uid="{00000000-0005-0000-0000-00003B270000}"/>
    <cellStyle name="Millares 19 2 7 4" xfId="17393" xr:uid="{00000000-0005-0000-0000-00003C270000}"/>
    <cellStyle name="Millares 19 2 8" xfId="7028" xr:uid="{00000000-0005-0000-0000-00003D270000}"/>
    <cellStyle name="Millares 19 2 8 2" xfId="9682" xr:uid="{00000000-0005-0000-0000-00003E270000}"/>
    <cellStyle name="Millares 19 2 8 2 2" xfId="15252" xr:uid="{00000000-0005-0000-0000-00003F270000}"/>
    <cellStyle name="Millares 19 2 8 2 2 2" xfId="26350" xr:uid="{00000000-0005-0000-0000-000040270000}"/>
    <cellStyle name="Millares 19 2 8 2 3" xfId="20824" xr:uid="{00000000-0005-0000-0000-000041270000}"/>
    <cellStyle name="Millares 19 2 8 3" xfId="12719" xr:uid="{00000000-0005-0000-0000-000042270000}"/>
    <cellStyle name="Millares 19 2 8 3 2" xfId="23818" xr:uid="{00000000-0005-0000-0000-000043270000}"/>
    <cellStyle name="Millares 19 2 8 4" xfId="18293" xr:uid="{00000000-0005-0000-0000-000044270000}"/>
    <cellStyle name="Millares 19 2 9" xfId="7494" xr:uid="{00000000-0005-0000-0000-000045270000}"/>
    <cellStyle name="Millares 19 2 9 2" xfId="13154" xr:uid="{00000000-0005-0000-0000-000046270000}"/>
    <cellStyle name="Millares 19 2 9 2 2" xfId="24253" xr:uid="{00000000-0005-0000-0000-000047270000}"/>
    <cellStyle name="Millares 19 2 9 3" xfId="18728" xr:uid="{00000000-0005-0000-0000-000048270000}"/>
    <cellStyle name="Millares 19 3" xfId="1005" xr:uid="{00000000-0005-0000-0000-000049270000}"/>
    <cellStyle name="Millares 19 3 10" xfId="16396" xr:uid="{00000000-0005-0000-0000-00004A270000}"/>
    <cellStyle name="Millares 19 3 11" xfId="27263" xr:uid="{00000000-0005-0000-0000-00004B270000}"/>
    <cellStyle name="Millares 19 3 2" xfId="3856" xr:uid="{00000000-0005-0000-0000-00004C270000}"/>
    <cellStyle name="Millares 19 3 2 2" xfId="6851" xr:uid="{00000000-0005-0000-0000-00004D270000}"/>
    <cellStyle name="Millares 19 3 2 2 2" xfId="9514" xr:uid="{00000000-0005-0000-0000-00004E270000}"/>
    <cellStyle name="Millares 19 3 2 2 2 2" xfId="15084" xr:uid="{00000000-0005-0000-0000-00004F270000}"/>
    <cellStyle name="Millares 19 3 2 2 2 2 2" xfId="26182" xr:uid="{00000000-0005-0000-0000-000050270000}"/>
    <cellStyle name="Millares 19 3 2 2 2 3" xfId="20656" xr:uid="{00000000-0005-0000-0000-000051270000}"/>
    <cellStyle name="Millares 19 3 2 2 3" xfId="12551" xr:uid="{00000000-0005-0000-0000-000052270000}"/>
    <cellStyle name="Millares 19 3 2 2 3 2" xfId="23650" xr:uid="{00000000-0005-0000-0000-000053270000}"/>
    <cellStyle name="Millares 19 3 2 2 4" xfId="18125" xr:uid="{00000000-0005-0000-0000-000054270000}"/>
    <cellStyle name="Millares 19 3 2 3" xfId="7322" xr:uid="{00000000-0005-0000-0000-000055270000}"/>
    <cellStyle name="Millares 19 3 2 3 2" xfId="9975" xr:uid="{00000000-0005-0000-0000-000056270000}"/>
    <cellStyle name="Millares 19 3 2 3 2 2" xfId="15545" xr:uid="{00000000-0005-0000-0000-000057270000}"/>
    <cellStyle name="Millares 19 3 2 3 2 2 2" xfId="26643" xr:uid="{00000000-0005-0000-0000-000058270000}"/>
    <cellStyle name="Millares 19 3 2 3 2 3" xfId="21117" xr:uid="{00000000-0005-0000-0000-000059270000}"/>
    <cellStyle name="Millares 19 3 2 3 3" xfId="13012" xr:uid="{00000000-0005-0000-0000-00005A270000}"/>
    <cellStyle name="Millares 19 3 2 3 3 2" xfId="24111" xr:uid="{00000000-0005-0000-0000-00005B270000}"/>
    <cellStyle name="Millares 19 3 2 3 4" xfId="18586" xr:uid="{00000000-0005-0000-0000-00005C270000}"/>
    <cellStyle name="Millares 19 3 2 4" xfId="8010" xr:uid="{00000000-0005-0000-0000-00005D270000}"/>
    <cellStyle name="Millares 19 3 2 4 2" xfId="13613" xr:uid="{00000000-0005-0000-0000-00005E270000}"/>
    <cellStyle name="Millares 19 3 2 4 2 2" xfId="24712" xr:uid="{00000000-0005-0000-0000-00005F270000}"/>
    <cellStyle name="Millares 19 3 2 4 3" xfId="19187" xr:uid="{00000000-0005-0000-0000-000060270000}"/>
    <cellStyle name="Millares 19 3 2 5" xfId="10525" xr:uid="{00000000-0005-0000-0000-000061270000}"/>
    <cellStyle name="Millares 19 3 2 5 2" xfId="16071" xr:uid="{00000000-0005-0000-0000-000062270000}"/>
    <cellStyle name="Millares 19 3 2 5 2 2" xfId="27169" xr:uid="{00000000-0005-0000-0000-000063270000}"/>
    <cellStyle name="Millares 19 3 2 5 3" xfId="21643" xr:uid="{00000000-0005-0000-0000-000064270000}"/>
    <cellStyle name="Millares 19 3 2 6" xfId="11000" xr:uid="{00000000-0005-0000-0000-000065270000}"/>
    <cellStyle name="Millares 19 3 2 6 2" xfId="22109" xr:uid="{00000000-0005-0000-0000-000066270000}"/>
    <cellStyle name="Millares 19 3 2 7" xfId="16583" xr:uid="{00000000-0005-0000-0000-000067270000}"/>
    <cellStyle name="Millares 19 3 2 8" xfId="27600" xr:uid="{00000000-0005-0000-0000-000068270000}"/>
    <cellStyle name="Millares 19 3 3" xfId="3857" xr:uid="{00000000-0005-0000-0000-000069270000}"/>
    <cellStyle name="Millares 19 3 3 2" xfId="6514" xr:uid="{00000000-0005-0000-0000-00006A270000}"/>
    <cellStyle name="Millares 19 3 3 2 2" xfId="9177" xr:uid="{00000000-0005-0000-0000-00006B270000}"/>
    <cellStyle name="Millares 19 3 3 2 2 2" xfId="14747" xr:uid="{00000000-0005-0000-0000-00006C270000}"/>
    <cellStyle name="Millares 19 3 3 2 2 2 2" xfId="25845" xr:uid="{00000000-0005-0000-0000-00006D270000}"/>
    <cellStyle name="Millares 19 3 3 2 2 3" xfId="20319" xr:uid="{00000000-0005-0000-0000-00006E270000}"/>
    <cellStyle name="Millares 19 3 3 2 3" xfId="12214" xr:uid="{00000000-0005-0000-0000-00006F270000}"/>
    <cellStyle name="Millares 19 3 3 2 3 2" xfId="23313" xr:uid="{00000000-0005-0000-0000-000070270000}"/>
    <cellStyle name="Millares 19 3 3 2 4" xfId="17788" xr:uid="{00000000-0005-0000-0000-000071270000}"/>
    <cellStyle name="Millares 19 3 3 3" xfId="8144" xr:uid="{00000000-0005-0000-0000-000072270000}"/>
    <cellStyle name="Millares 19 3 3 3 2" xfId="13714" xr:uid="{00000000-0005-0000-0000-000073270000}"/>
    <cellStyle name="Millares 19 3 3 3 2 2" xfId="24812" xr:uid="{00000000-0005-0000-0000-000074270000}"/>
    <cellStyle name="Millares 19 3 3 3 3" xfId="19286" xr:uid="{00000000-0005-0000-0000-000075270000}"/>
    <cellStyle name="Millares 19 3 3 4" xfId="11001" xr:uid="{00000000-0005-0000-0000-000076270000}"/>
    <cellStyle name="Millares 19 3 3 4 2" xfId="22110" xr:uid="{00000000-0005-0000-0000-000077270000}"/>
    <cellStyle name="Millares 19 3 3 5" xfId="16584" xr:uid="{00000000-0005-0000-0000-000078270000}"/>
    <cellStyle name="Millares 19 3 4" xfId="5093" xr:uid="{00000000-0005-0000-0000-000079270000}"/>
    <cellStyle name="Millares 19 3 4 2" xfId="8366" xr:uid="{00000000-0005-0000-0000-00007A270000}"/>
    <cellStyle name="Millares 19 3 4 2 2" xfId="13936" xr:uid="{00000000-0005-0000-0000-00007B270000}"/>
    <cellStyle name="Millares 19 3 4 2 2 2" xfId="25034" xr:uid="{00000000-0005-0000-0000-00007C270000}"/>
    <cellStyle name="Millares 19 3 4 2 3" xfId="19508" xr:uid="{00000000-0005-0000-0000-00007D270000}"/>
    <cellStyle name="Millares 19 3 4 3" xfId="11395" xr:uid="{00000000-0005-0000-0000-00007E270000}"/>
    <cellStyle name="Millares 19 3 4 3 2" xfId="22500" xr:uid="{00000000-0005-0000-0000-00007F270000}"/>
    <cellStyle name="Millares 19 3 4 4" xfId="16974" xr:uid="{00000000-0005-0000-0000-000080270000}"/>
    <cellStyle name="Millares 19 3 5" xfId="6283" xr:uid="{00000000-0005-0000-0000-000081270000}"/>
    <cellStyle name="Millares 19 3 5 2" xfId="8948" xr:uid="{00000000-0005-0000-0000-000082270000}"/>
    <cellStyle name="Millares 19 3 5 2 2" xfId="14518" xr:uid="{00000000-0005-0000-0000-000083270000}"/>
    <cellStyle name="Millares 19 3 5 2 2 2" xfId="25616" xr:uid="{00000000-0005-0000-0000-000084270000}"/>
    <cellStyle name="Millares 19 3 5 2 3" xfId="20090" xr:uid="{00000000-0005-0000-0000-000085270000}"/>
    <cellStyle name="Millares 19 3 5 3" xfId="11985" xr:uid="{00000000-0005-0000-0000-000086270000}"/>
    <cellStyle name="Millares 19 3 5 3 2" xfId="23084" xr:uid="{00000000-0005-0000-0000-000087270000}"/>
    <cellStyle name="Millares 19 3 5 4" xfId="17559" xr:uid="{00000000-0005-0000-0000-000088270000}"/>
    <cellStyle name="Millares 19 3 6" xfId="6981" xr:uid="{00000000-0005-0000-0000-000089270000}"/>
    <cellStyle name="Millares 19 3 6 2" xfId="9635" xr:uid="{00000000-0005-0000-0000-00008A270000}"/>
    <cellStyle name="Millares 19 3 6 2 2" xfId="15205" xr:uid="{00000000-0005-0000-0000-00008B270000}"/>
    <cellStyle name="Millares 19 3 6 2 2 2" xfId="26303" xr:uid="{00000000-0005-0000-0000-00008C270000}"/>
    <cellStyle name="Millares 19 3 6 2 3" xfId="20777" xr:uid="{00000000-0005-0000-0000-00008D270000}"/>
    <cellStyle name="Millares 19 3 6 3" xfId="12672" xr:uid="{00000000-0005-0000-0000-00008E270000}"/>
    <cellStyle name="Millares 19 3 6 3 2" xfId="23771" xr:uid="{00000000-0005-0000-0000-00008F270000}"/>
    <cellStyle name="Millares 19 3 6 4" xfId="18246" xr:uid="{00000000-0005-0000-0000-000090270000}"/>
    <cellStyle name="Millares 19 3 7" xfId="7621" xr:uid="{00000000-0005-0000-0000-000091270000}"/>
    <cellStyle name="Millares 19 3 7 2" xfId="13260" xr:uid="{00000000-0005-0000-0000-000092270000}"/>
    <cellStyle name="Millares 19 3 7 2 2" xfId="24359" xr:uid="{00000000-0005-0000-0000-000093270000}"/>
    <cellStyle name="Millares 19 3 7 3" xfId="18834" xr:uid="{00000000-0005-0000-0000-000094270000}"/>
    <cellStyle name="Millares 19 3 8" xfId="10187" xr:uid="{00000000-0005-0000-0000-000095270000}"/>
    <cellStyle name="Millares 19 3 8 2" xfId="15734" xr:uid="{00000000-0005-0000-0000-000096270000}"/>
    <cellStyle name="Millares 19 3 8 2 2" xfId="26832" xr:uid="{00000000-0005-0000-0000-000097270000}"/>
    <cellStyle name="Millares 19 3 8 3" xfId="21306" xr:uid="{00000000-0005-0000-0000-000098270000}"/>
    <cellStyle name="Millares 19 3 9" xfId="10801" xr:uid="{00000000-0005-0000-0000-000099270000}"/>
    <cellStyle name="Millares 19 3 9 2" xfId="21916" xr:uid="{00000000-0005-0000-0000-00009A270000}"/>
    <cellStyle name="Millares 19 4" xfId="887" xr:uid="{00000000-0005-0000-0000-00009B270000}"/>
    <cellStyle name="Millares 19 4 10" xfId="27495" xr:uid="{00000000-0005-0000-0000-00009C270000}"/>
    <cellStyle name="Millares 19 4 2" xfId="3858" xr:uid="{00000000-0005-0000-0000-00009D270000}"/>
    <cellStyle name="Millares 19 4 2 2" xfId="6746" xr:uid="{00000000-0005-0000-0000-00009E270000}"/>
    <cellStyle name="Millares 19 4 2 2 2" xfId="9409" xr:uid="{00000000-0005-0000-0000-00009F270000}"/>
    <cellStyle name="Millares 19 4 2 2 2 2" xfId="14979" xr:uid="{00000000-0005-0000-0000-0000A0270000}"/>
    <cellStyle name="Millares 19 4 2 2 2 2 2" xfId="26077" xr:uid="{00000000-0005-0000-0000-0000A1270000}"/>
    <cellStyle name="Millares 19 4 2 2 2 3" xfId="20551" xr:uid="{00000000-0005-0000-0000-0000A2270000}"/>
    <cellStyle name="Millares 19 4 2 2 3" xfId="12446" xr:uid="{00000000-0005-0000-0000-0000A3270000}"/>
    <cellStyle name="Millares 19 4 2 2 3 2" xfId="23545" xr:uid="{00000000-0005-0000-0000-0000A4270000}"/>
    <cellStyle name="Millares 19 4 2 2 4" xfId="18020" xr:uid="{00000000-0005-0000-0000-0000A5270000}"/>
    <cellStyle name="Millares 19 4 2 3" xfId="8145" xr:uid="{00000000-0005-0000-0000-0000A6270000}"/>
    <cellStyle name="Millares 19 4 2 3 2" xfId="13715" xr:uid="{00000000-0005-0000-0000-0000A7270000}"/>
    <cellStyle name="Millares 19 4 2 3 2 2" xfId="24813" xr:uid="{00000000-0005-0000-0000-0000A8270000}"/>
    <cellStyle name="Millares 19 4 2 3 3" xfId="19287" xr:uid="{00000000-0005-0000-0000-0000A9270000}"/>
    <cellStyle name="Millares 19 4 2 4" xfId="11002" xr:uid="{00000000-0005-0000-0000-0000AA270000}"/>
    <cellStyle name="Millares 19 4 2 4 2" xfId="22111" xr:uid="{00000000-0005-0000-0000-0000AB270000}"/>
    <cellStyle name="Millares 19 4 2 5" xfId="16585" xr:uid="{00000000-0005-0000-0000-0000AC270000}"/>
    <cellStyle name="Millares 19 4 3" xfId="5481" xr:uid="{00000000-0005-0000-0000-0000AD270000}"/>
    <cellStyle name="Millares 19 4 4" xfId="6177" xr:uid="{00000000-0005-0000-0000-0000AE270000}"/>
    <cellStyle name="Millares 19 4 4 2" xfId="8842" xr:uid="{00000000-0005-0000-0000-0000AF270000}"/>
    <cellStyle name="Millares 19 4 4 2 2" xfId="14412" xr:uid="{00000000-0005-0000-0000-0000B0270000}"/>
    <cellStyle name="Millares 19 4 4 2 2 2" xfId="25510" xr:uid="{00000000-0005-0000-0000-0000B1270000}"/>
    <cellStyle name="Millares 19 4 4 2 3" xfId="19984" xr:uid="{00000000-0005-0000-0000-0000B2270000}"/>
    <cellStyle name="Millares 19 4 4 3" xfId="11879" xr:uid="{00000000-0005-0000-0000-0000B3270000}"/>
    <cellStyle name="Millares 19 4 4 3 2" xfId="22978" xr:uid="{00000000-0005-0000-0000-0000B4270000}"/>
    <cellStyle name="Millares 19 4 4 4" xfId="17453" xr:uid="{00000000-0005-0000-0000-0000B5270000}"/>
    <cellStyle name="Millares 19 4 5" xfId="7217" xr:uid="{00000000-0005-0000-0000-0000B6270000}"/>
    <cellStyle name="Millares 19 4 5 2" xfId="9870" xr:uid="{00000000-0005-0000-0000-0000B7270000}"/>
    <cellStyle name="Millares 19 4 5 2 2" xfId="15440" xr:uid="{00000000-0005-0000-0000-0000B8270000}"/>
    <cellStyle name="Millares 19 4 5 2 2 2" xfId="26538" xr:uid="{00000000-0005-0000-0000-0000B9270000}"/>
    <cellStyle name="Millares 19 4 5 2 3" xfId="21012" xr:uid="{00000000-0005-0000-0000-0000BA270000}"/>
    <cellStyle name="Millares 19 4 5 3" xfId="12907" xr:uid="{00000000-0005-0000-0000-0000BB270000}"/>
    <cellStyle name="Millares 19 4 5 3 2" xfId="24006" xr:uid="{00000000-0005-0000-0000-0000BC270000}"/>
    <cellStyle name="Millares 19 4 5 4" xfId="18481" xr:uid="{00000000-0005-0000-0000-0000BD270000}"/>
    <cellStyle name="Millares 19 4 6" xfId="7905" xr:uid="{00000000-0005-0000-0000-0000BE270000}"/>
    <cellStyle name="Millares 19 4 6 2" xfId="13508" xr:uid="{00000000-0005-0000-0000-0000BF270000}"/>
    <cellStyle name="Millares 19 4 6 2 2" xfId="24607" xr:uid="{00000000-0005-0000-0000-0000C0270000}"/>
    <cellStyle name="Millares 19 4 6 3" xfId="19082" xr:uid="{00000000-0005-0000-0000-0000C1270000}"/>
    <cellStyle name="Millares 19 4 7" xfId="10420" xr:uid="{00000000-0005-0000-0000-0000C2270000}"/>
    <cellStyle name="Millares 19 4 7 2" xfId="15966" xr:uid="{00000000-0005-0000-0000-0000C3270000}"/>
    <cellStyle name="Millares 19 4 7 2 2" xfId="27064" xr:uid="{00000000-0005-0000-0000-0000C4270000}"/>
    <cellStyle name="Millares 19 4 7 3" xfId="21538" xr:uid="{00000000-0005-0000-0000-0000C5270000}"/>
    <cellStyle name="Millares 19 4 8" xfId="10695" xr:uid="{00000000-0005-0000-0000-0000C6270000}"/>
    <cellStyle name="Millares 19 4 8 2" xfId="21810" xr:uid="{00000000-0005-0000-0000-0000C7270000}"/>
    <cellStyle name="Millares 19 4 9" xfId="16290" xr:uid="{00000000-0005-0000-0000-0000C8270000}"/>
    <cellStyle name="Millares 19 5" xfId="3859" xr:uid="{00000000-0005-0000-0000-0000C9270000}"/>
    <cellStyle name="Millares 19 5 2" xfId="3860" xr:uid="{00000000-0005-0000-0000-0000CA270000}"/>
    <cellStyle name="Millares 19 5 2 2" xfId="8146" xr:uid="{00000000-0005-0000-0000-0000CB270000}"/>
    <cellStyle name="Millares 19 5 2 2 2" xfId="13716" xr:uid="{00000000-0005-0000-0000-0000CC270000}"/>
    <cellStyle name="Millares 19 5 2 2 2 2" xfId="24814" xr:uid="{00000000-0005-0000-0000-0000CD270000}"/>
    <cellStyle name="Millares 19 5 2 2 3" xfId="19288" xr:uid="{00000000-0005-0000-0000-0000CE270000}"/>
    <cellStyle name="Millares 19 5 2 3" xfId="11003" xr:uid="{00000000-0005-0000-0000-0000CF270000}"/>
    <cellStyle name="Millares 19 5 2 3 2" xfId="22112" xr:uid="{00000000-0005-0000-0000-0000D0270000}"/>
    <cellStyle name="Millares 19 5 2 4" xfId="16586" xr:uid="{00000000-0005-0000-0000-0000D1270000}"/>
    <cellStyle name="Millares 19 5 3" xfId="5244" xr:uid="{00000000-0005-0000-0000-0000D2270000}"/>
    <cellStyle name="Millares 19 5 4" xfId="6638" xr:uid="{00000000-0005-0000-0000-0000D3270000}"/>
    <cellStyle name="Millares 19 5 4 2" xfId="9301" xr:uid="{00000000-0005-0000-0000-0000D4270000}"/>
    <cellStyle name="Millares 19 5 4 2 2" xfId="14871" xr:uid="{00000000-0005-0000-0000-0000D5270000}"/>
    <cellStyle name="Millares 19 5 4 2 2 2" xfId="25969" xr:uid="{00000000-0005-0000-0000-0000D6270000}"/>
    <cellStyle name="Millares 19 5 4 2 3" xfId="20443" xr:uid="{00000000-0005-0000-0000-0000D7270000}"/>
    <cellStyle name="Millares 19 5 4 3" xfId="12338" xr:uid="{00000000-0005-0000-0000-0000D8270000}"/>
    <cellStyle name="Millares 19 5 4 3 2" xfId="23437" xr:uid="{00000000-0005-0000-0000-0000D9270000}"/>
    <cellStyle name="Millares 19 5 4 4" xfId="17912" xr:uid="{00000000-0005-0000-0000-0000DA270000}"/>
    <cellStyle name="Millares 19 5 5" xfId="7109" xr:uid="{00000000-0005-0000-0000-0000DB270000}"/>
    <cellStyle name="Millares 19 5 5 2" xfId="9762" xr:uid="{00000000-0005-0000-0000-0000DC270000}"/>
    <cellStyle name="Millares 19 5 5 2 2" xfId="15332" xr:uid="{00000000-0005-0000-0000-0000DD270000}"/>
    <cellStyle name="Millares 19 5 5 2 2 2" xfId="26430" xr:uid="{00000000-0005-0000-0000-0000DE270000}"/>
    <cellStyle name="Millares 19 5 5 2 3" xfId="20904" xr:uid="{00000000-0005-0000-0000-0000DF270000}"/>
    <cellStyle name="Millares 19 5 5 3" xfId="12799" xr:uid="{00000000-0005-0000-0000-0000E0270000}"/>
    <cellStyle name="Millares 19 5 5 3 2" xfId="23898" xr:uid="{00000000-0005-0000-0000-0000E1270000}"/>
    <cellStyle name="Millares 19 5 5 4" xfId="18373" xr:uid="{00000000-0005-0000-0000-0000E2270000}"/>
    <cellStyle name="Millares 19 5 6" xfId="7805" xr:uid="{00000000-0005-0000-0000-0000E3270000}"/>
    <cellStyle name="Millares 19 5 6 2" xfId="13409" xr:uid="{00000000-0005-0000-0000-0000E4270000}"/>
    <cellStyle name="Millares 19 5 6 2 2" xfId="24508" xr:uid="{00000000-0005-0000-0000-0000E5270000}"/>
    <cellStyle name="Millares 19 5 6 3" xfId="18983" xr:uid="{00000000-0005-0000-0000-0000E6270000}"/>
    <cellStyle name="Millares 19 5 7" xfId="10312" xr:uid="{00000000-0005-0000-0000-0000E7270000}"/>
    <cellStyle name="Millares 19 5 7 2" xfId="15858" xr:uid="{00000000-0005-0000-0000-0000E8270000}"/>
    <cellStyle name="Millares 19 5 7 2 2" xfId="26956" xr:uid="{00000000-0005-0000-0000-0000E9270000}"/>
    <cellStyle name="Millares 19 5 7 3" xfId="21430" xr:uid="{00000000-0005-0000-0000-0000EA270000}"/>
    <cellStyle name="Millares 19 5 8" xfId="27387" xr:uid="{00000000-0005-0000-0000-0000EB270000}"/>
    <cellStyle name="Millares 19 6" xfId="3861" xr:uid="{00000000-0005-0000-0000-0000EC270000}"/>
    <cellStyle name="Millares 19 7" xfId="3862" xr:uid="{00000000-0005-0000-0000-0000ED270000}"/>
    <cellStyle name="Millares 19 7 2" xfId="5833" xr:uid="{00000000-0005-0000-0000-0000EE270000}"/>
    <cellStyle name="Millares 19 7 3" xfId="8147" xr:uid="{00000000-0005-0000-0000-0000EF270000}"/>
    <cellStyle name="Millares 19 7 3 2" xfId="13717" xr:uid="{00000000-0005-0000-0000-0000F0270000}"/>
    <cellStyle name="Millares 19 7 3 2 2" xfId="24815" xr:uid="{00000000-0005-0000-0000-0000F1270000}"/>
    <cellStyle name="Millares 19 7 3 3" xfId="19289" xr:uid="{00000000-0005-0000-0000-0000F2270000}"/>
    <cellStyle name="Millares 19 7 4" xfId="11004" xr:uid="{00000000-0005-0000-0000-0000F3270000}"/>
    <cellStyle name="Millares 19 7 4 2" xfId="22113" xr:uid="{00000000-0005-0000-0000-0000F4270000}"/>
    <cellStyle name="Millares 19 7 5" xfId="16587" xr:uid="{00000000-0005-0000-0000-0000F5270000}"/>
    <cellStyle name="Millares 19 8" xfId="5608" xr:uid="{00000000-0005-0000-0000-0000F6270000}"/>
    <cellStyle name="Millares 19 8 2" xfId="8626" xr:uid="{00000000-0005-0000-0000-0000F7270000}"/>
    <cellStyle name="Millares 19 8 2 2" xfId="14196" xr:uid="{00000000-0005-0000-0000-0000F8270000}"/>
    <cellStyle name="Millares 19 8 2 2 2" xfId="25294" xr:uid="{00000000-0005-0000-0000-0000F9270000}"/>
    <cellStyle name="Millares 19 8 2 3" xfId="19768" xr:uid="{00000000-0005-0000-0000-0000FA270000}"/>
    <cellStyle name="Millares 19 8 3" xfId="11657" xr:uid="{00000000-0005-0000-0000-0000FB270000}"/>
    <cellStyle name="Millares 19 8 3 2" xfId="22760" xr:uid="{00000000-0005-0000-0000-0000FC270000}"/>
    <cellStyle name="Millares 19 8 4" xfId="17234" xr:uid="{00000000-0005-0000-0000-0000FD270000}"/>
    <cellStyle name="Millares 19 9" xfId="6072" xr:uid="{00000000-0005-0000-0000-0000FE270000}"/>
    <cellStyle name="Millares 19 9 2" xfId="8738" xr:uid="{00000000-0005-0000-0000-0000FF270000}"/>
    <cellStyle name="Millares 19 9 2 2" xfId="14308" xr:uid="{00000000-0005-0000-0000-000000280000}"/>
    <cellStyle name="Millares 19 9 2 2 2" xfId="25406" xr:uid="{00000000-0005-0000-0000-000001280000}"/>
    <cellStyle name="Millares 19 9 2 3" xfId="19880" xr:uid="{00000000-0005-0000-0000-000002280000}"/>
    <cellStyle name="Millares 19 9 3" xfId="11775" xr:uid="{00000000-0005-0000-0000-000003280000}"/>
    <cellStyle name="Millares 19 9 3 2" xfId="22874" xr:uid="{00000000-0005-0000-0000-000004280000}"/>
    <cellStyle name="Millares 19 9 4" xfId="17349" xr:uid="{00000000-0005-0000-0000-000005280000}"/>
    <cellStyle name="Millares 2" xfId="2" xr:uid="{00000000-0005-0000-0000-000006280000}"/>
    <cellStyle name="Millares 2 10" xfId="498" xr:uid="{00000000-0005-0000-0000-000007280000}"/>
    <cellStyle name="Millares 2 10 2" xfId="3863" xr:uid="{00000000-0005-0000-0000-000008280000}"/>
    <cellStyle name="Millares 2 10 3" xfId="3864" xr:uid="{00000000-0005-0000-0000-000009280000}"/>
    <cellStyle name="Millares 2 11" xfId="499" xr:uid="{00000000-0005-0000-0000-00000A280000}"/>
    <cellStyle name="Millares 2 11 2" xfId="3865" xr:uid="{00000000-0005-0000-0000-00000B280000}"/>
    <cellStyle name="Millares 2 11 3" xfId="3866" xr:uid="{00000000-0005-0000-0000-00000C280000}"/>
    <cellStyle name="Millares 2 12" xfId="500" xr:uid="{00000000-0005-0000-0000-00000D280000}"/>
    <cellStyle name="Millares 2 12 2" xfId="3867" xr:uid="{00000000-0005-0000-0000-00000E280000}"/>
    <cellStyle name="Millares 2 12 3" xfId="3868" xr:uid="{00000000-0005-0000-0000-00000F280000}"/>
    <cellStyle name="Millares 2 13" xfId="501" xr:uid="{00000000-0005-0000-0000-000010280000}"/>
    <cellStyle name="Millares 2 13 2" xfId="3869" xr:uid="{00000000-0005-0000-0000-000011280000}"/>
    <cellStyle name="Millares 2 13 3" xfId="3870" xr:uid="{00000000-0005-0000-0000-000012280000}"/>
    <cellStyle name="Millares 2 14" xfId="502" xr:uid="{00000000-0005-0000-0000-000013280000}"/>
    <cellStyle name="Millares 2 14 2" xfId="3871" xr:uid="{00000000-0005-0000-0000-000014280000}"/>
    <cellStyle name="Millares 2 14 3" xfId="3872" xr:uid="{00000000-0005-0000-0000-000015280000}"/>
    <cellStyle name="Millares 2 15" xfId="503" xr:uid="{00000000-0005-0000-0000-000016280000}"/>
    <cellStyle name="Millares 2 16" xfId="504" xr:uid="{00000000-0005-0000-0000-000017280000}"/>
    <cellStyle name="Millares 2 17" xfId="505" xr:uid="{00000000-0005-0000-0000-000018280000}"/>
    <cellStyle name="Millares 2 17 2" xfId="3873" xr:uid="{00000000-0005-0000-0000-000019280000}"/>
    <cellStyle name="Millares 2 17 3" xfId="3874" xr:uid="{00000000-0005-0000-0000-00001A280000}"/>
    <cellStyle name="Millares 2 18" xfId="506" xr:uid="{00000000-0005-0000-0000-00001B280000}"/>
    <cellStyle name="Millares 2 18 10" xfId="6982" xr:uid="{00000000-0005-0000-0000-00001C280000}"/>
    <cellStyle name="Millares 2 18 10 2" xfId="9636" xr:uid="{00000000-0005-0000-0000-00001D280000}"/>
    <cellStyle name="Millares 2 18 10 2 2" xfId="15206" xr:uid="{00000000-0005-0000-0000-00001E280000}"/>
    <cellStyle name="Millares 2 18 10 2 2 2" xfId="26304" xr:uid="{00000000-0005-0000-0000-00001F280000}"/>
    <cellStyle name="Millares 2 18 10 2 3" xfId="20778" xr:uid="{00000000-0005-0000-0000-000020280000}"/>
    <cellStyle name="Millares 2 18 10 3" xfId="12673" xr:uid="{00000000-0005-0000-0000-000021280000}"/>
    <cellStyle name="Millares 2 18 10 3 2" xfId="23772" xr:uid="{00000000-0005-0000-0000-000022280000}"/>
    <cellStyle name="Millares 2 18 10 4" xfId="18247" xr:uid="{00000000-0005-0000-0000-000023280000}"/>
    <cellStyle name="Millares 2 18 11" xfId="7498" xr:uid="{00000000-0005-0000-0000-000024280000}"/>
    <cellStyle name="Millares 2 18 11 2" xfId="13157" xr:uid="{00000000-0005-0000-0000-000025280000}"/>
    <cellStyle name="Millares 2 18 11 2 2" xfId="24256" xr:uid="{00000000-0005-0000-0000-000026280000}"/>
    <cellStyle name="Millares 2 18 11 3" xfId="18731" xr:uid="{00000000-0005-0000-0000-000027280000}"/>
    <cellStyle name="Millares 2 18 12" xfId="10058" xr:uid="{00000000-0005-0000-0000-000028280000}"/>
    <cellStyle name="Millares 2 18 12 2" xfId="15612" xr:uid="{00000000-0005-0000-0000-000029280000}"/>
    <cellStyle name="Millares 2 18 12 2 2" xfId="26710" xr:uid="{00000000-0005-0000-0000-00002A280000}"/>
    <cellStyle name="Millares 2 18 12 3" xfId="21184" xr:uid="{00000000-0005-0000-0000-00002B280000}"/>
    <cellStyle name="Millares 2 18 13" xfId="10602" xr:uid="{00000000-0005-0000-0000-00002C280000}"/>
    <cellStyle name="Millares 2 18 13 2" xfId="21718" xr:uid="{00000000-0005-0000-0000-00002D280000}"/>
    <cellStyle name="Millares 2 18 14" xfId="16199" xr:uid="{00000000-0005-0000-0000-00002E280000}"/>
    <cellStyle name="Millares 2 18 15" xfId="27264" xr:uid="{00000000-0005-0000-0000-00002F280000}"/>
    <cellStyle name="Millares 2 18 2" xfId="776" xr:uid="{00000000-0005-0000-0000-000030280000}"/>
    <cellStyle name="Millares 2 18 2 10" xfId="10118" xr:uid="{00000000-0005-0000-0000-000031280000}"/>
    <cellStyle name="Millares 2 18 2 10 2" xfId="15669" xr:uid="{00000000-0005-0000-0000-000032280000}"/>
    <cellStyle name="Millares 2 18 2 10 2 2" xfId="26767" xr:uid="{00000000-0005-0000-0000-000033280000}"/>
    <cellStyle name="Millares 2 18 2 10 3" xfId="21241" xr:uid="{00000000-0005-0000-0000-000034280000}"/>
    <cellStyle name="Millares 2 18 2 11" xfId="10647" xr:uid="{00000000-0005-0000-0000-000035280000}"/>
    <cellStyle name="Millares 2 18 2 11 2" xfId="21763" xr:uid="{00000000-0005-0000-0000-000036280000}"/>
    <cellStyle name="Millares 2 18 2 12" xfId="16243" xr:uid="{00000000-0005-0000-0000-000037280000}"/>
    <cellStyle name="Millares 2 18 2 13" xfId="27308" xr:uid="{00000000-0005-0000-0000-000038280000}"/>
    <cellStyle name="Millares 2 18 2 2" xfId="960" xr:uid="{00000000-0005-0000-0000-000039280000}"/>
    <cellStyle name="Millares 2 18 2 2 2" xfId="5216" xr:uid="{00000000-0005-0000-0000-00003A280000}"/>
    <cellStyle name="Millares 2 18 2 2 2 2" xfId="6806" xr:uid="{00000000-0005-0000-0000-00003B280000}"/>
    <cellStyle name="Millares 2 18 2 2 2 2 2" xfId="9469" xr:uid="{00000000-0005-0000-0000-00003C280000}"/>
    <cellStyle name="Millares 2 18 2 2 2 2 2 2" xfId="15039" xr:uid="{00000000-0005-0000-0000-00003D280000}"/>
    <cellStyle name="Millares 2 18 2 2 2 2 2 2 2" xfId="26137" xr:uid="{00000000-0005-0000-0000-00003E280000}"/>
    <cellStyle name="Millares 2 18 2 2 2 2 2 3" xfId="20611" xr:uid="{00000000-0005-0000-0000-00003F280000}"/>
    <cellStyle name="Millares 2 18 2 2 2 2 3" xfId="12506" xr:uid="{00000000-0005-0000-0000-000040280000}"/>
    <cellStyle name="Millares 2 18 2 2 2 2 3 2" xfId="23605" xr:uid="{00000000-0005-0000-0000-000041280000}"/>
    <cellStyle name="Millares 2 18 2 2 2 2 4" xfId="18080" xr:uid="{00000000-0005-0000-0000-000042280000}"/>
    <cellStyle name="Millares 2 18 2 2 2 3" xfId="8449" xr:uid="{00000000-0005-0000-0000-000043280000}"/>
    <cellStyle name="Millares 2 18 2 2 2 3 2" xfId="14019" xr:uid="{00000000-0005-0000-0000-000044280000}"/>
    <cellStyle name="Millares 2 18 2 2 2 3 2 2" xfId="25117" xr:uid="{00000000-0005-0000-0000-000045280000}"/>
    <cellStyle name="Millares 2 18 2 2 2 3 3" xfId="19591" xr:uid="{00000000-0005-0000-0000-000046280000}"/>
    <cellStyle name="Millares 2 18 2 2 2 4" xfId="11480" xr:uid="{00000000-0005-0000-0000-000047280000}"/>
    <cellStyle name="Millares 2 18 2 2 2 4 2" xfId="22583" xr:uid="{00000000-0005-0000-0000-000048280000}"/>
    <cellStyle name="Millares 2 18 2 2 2 5" xfId="17057" xr:uid="{00000000-0005-0000-0000-000049280000}"/>
    <cellStyle name="Millares 2 18 2 2 3" xfId="6238" xr:uid="{00000000-0005-0000-0000-00004A280000}"/>
    <cellStyle name="Millares 2 18 2 2 3 2" xfId="8903" xr:uid="{00000000-0005-0000-0000-00004B280000}"/>
    <cellStyle name="Millares 2 18 2 2 3 2 2" xfId="14473" xr:uid="{00000000-0005-0000-0000-00004C280000}"/>
    <cellStyle name="Millares 2 18 2 2 3 2 2 2" xfId="25571" xr:uid="{00000000-0005-0000-0000-00004D280000}"/>
    <cellStyle name="Millares 2 18 2 2 3 2 3" xfId="20045" xr:uid="{00000000-0005-0000-0000-00004E280000}"/>
    <cellStyle name="Millares 2 18 2 2 3 3" xfId="11940" xr:uid="{00000000-0005-0000-0000-00004F280000}"/>
    <cellStyle name="Millares 2 18 2 2 3 3 2" xfId="23039" xr:uid="{00000000-0005-0000-0000-000050280000}"/>
    <cellStyle name="Millares 2 18 2 2 3 4" xfId="17514" xr:uid="{00000000-0005-0000-0000-000051280000}"/>
    <cellStyle name="Millares 2 18 2 2 4" xfId="7277" xr:uid="{00000000-0005-0000-0000-000052280000}"/>
    <cellStyle name="Millares 2 18 2 2 4 2" xfId="9930" xr:uid="{00000000-0005-0000-0000-000053280000}"/>
    <cellStyle name="Millares 2 18 2 2 4 2 2" xfId="15500" xr:uid="{00000000-0005-0000-0000-000054280000}"/>
    <cellStyle name="Millares 2 18 2 2 4 2 2 2" xfId="26598" xr:uid="{00000000-0005-0000-0000-000055280000}"/>
    <cellStyle name="Millares 2 18 2 2 4 2 3" xfId="21072" xr:uid="{00000000-0005-0000-0000-000056280000}"/>
    <cellStyle name="Millares 2 18 2 2 4 3" xfId="12967" xr:uid="{00000000-0005-0000-0000-000057280000}"/>
    <cellStyle name="Millares 2 18 2 2 4 3 2" xfId="24066" xr:uid="{00000000-0005-0000-0000-000058280000}"/>
    <cellStyle name="Millares 2 18 2 2 4 4" xfId="18541" xr:uid="{00000000-0005-0000-0000-000059280000}"/>
    <cellStyle name="Millares 2 18 2 2 5" xfId="7965" xr:uid="{00000000-0005-0000-0000-00005A280000}"/>
    <cellStyle name="Millares 2 18 2 2 5 2" xfId="13568" xr:uid="{00000000-0005-0000-0000-00005B280000}"/>
    <cellStyle name="Millares 2 18 2 2 5 2 2" xfId="24667" xr:uid="{00000000-0005-0000-0000-00005C280000}"/>
    <cellStyle name="Millares 2 18 2 2 5 3" xfId="19142" xr:uid="{00000000-0005-0000-0000-00005D280000}"/>
    <cellStyle name="Millares 2 18 2 2 6" xfId="10480" xr:uid="{00000000-0005-0000-0000-00005E280000}"/>
    <cellStyle name="Millares 2 18 2 2 6 2" xfId="16026" xr:uid="{00000000-0005-0000-0000-00005F280000}"/>
    <cellStyle name="Millares 2 18 2 2 6 2 2" xfId="27124" xr:uid="{00000000-0005-0000-0000-000060280000}"/>
    <cellStyle name="Millares 2 18 2 2 6 3" xfId="21598" xr:uid="{00000000-0005-0000-0000-000061280000}"/>
    <cellStyle name="Millares 2 18 2 2 7" xfId="10756" xr:uid="{00000000-0005-0000-0000-000062280000}"/>
    <cellStyle name="Millares 2 18 2 2 7 2" xfId="21871" xr:uid="{00000000-0005-0000-0000-000063280000}"/>
    <cellStyle name="Millares 2 18 2 2 8" xfId="16351" xr:uid="{00000000-0005-0000-0000-000064280000}"/>
    <cellStyle name="Millares 2 18 2 2 9" xfId="27555" xr:uid="{00000000-0005-0000-0000-000065280000}"/>
    <cellStyle name="Millares 2 18 2 3" xfId="3875" xr:uid="{00000000-0005-0000-0000-000066280000}"/>
    <cellStyle name="Millares 2 18 2 3 2" xfId="6641" xr:uid="{00000000-0005-0000-0000-000067280000}"/>
    <cellStyle name="Millares 2 18 2 3 2 2" xfId="9304" xr:uid="{00000000-0005-0000-0000-000068280000}"/>
    <cellStyle name="Millares 2 18 2 3 2 2 2" xfId="14874" xr:uid="{00000000-0005-0000-0000-000069280000}"/>
    <cellStyle name="Millares 2 18 2 3 2 2 2 2" xfId="25972" xr:uid="{00000000-0005-0000-0000-00006A280000}"/>
    <cellStyle name="Millares 2 18 2 3 2 2 3" xfId="20446" xr:uid="{00000000-0005-0000-0000-00006B280000}"/>
    <cellStyle name="Millares 2 18 2 3 2 3" xfId="12341" xr:uid="{00000000-0005-0000-0000-00006C280000}"/>
    <cellStyle name="Millares 2 18 2 3 2 3 2" xfId="23440" xr:uid="{00000000-0005-0000-0000-00006D280000}"/>
    <cellStyle name="Millares 2 18 2 3 2 4" xfId="17915" xr:uid="{00000000-0005-0000-0000-00006E280000}"/>
    <cellStyle name="Millares 2 18 2 3 3" xfId="7112" xr:uid="{00000000-0005-0000-0000-00006F280000}"/>
    <cellStyle name="Millares 2 18 2 3 3 2" xfId="9765" xr:uid="{00000000-0005-0000-0000-000070280000}"/>
    <cellStyle name="Millares 2 18 2 3 3 2 2" xfId="15335" xr:uid="{00000000-0005-0000-0000-000071280000}"/>
    <cellStyle name="Millares 2 18 2 3 3 2 2 2" xfId="26433" xr:uid="{00000000-0005-0000-0000-000072280000}"/>
    <cellStyle name="Millares 2 18 2 3 3 2 3" xfId="20907" xr:uid="{00000000-0005-0000-0000-000073280000}"/>
    <cellStyle name="Millares 2 18 2 3 3 3" xfId="12802" xr:uid="{00000000-0005-0000-0000-000074280000}"/>
    <cellStyle name="Millares 2 18 2 3 3 3 2" xfId="23901" xr:uid="{00000000-0005-0000-0000-000075280000}"/>
    <cellStyle name="Millares 2 18 2 3 3 4" xfId="18376" xr:uid="{00000000-0005-0000-0000-000076280000}"/>
    <cellStyle name="Millares 2 18 2 3 4" xfId="7808" xr:uid="{00000000-0005-0000-0000-000077280000}"/>
    <cellStyle name="Millares 2 18 2 3 4 2" xfId="13412" xr:uid="{00000000-0005-0000-0000-000078280000}"/>
    <cellStyle name="Millares 2 18 2 3 4 2 2" xfId="24511" xr:uid="{00000000-0005-0000-0000-000079280000}"/>
    <cellStyle name="Millares 2 18 2 3 4 3" xfId="18986" xr:uid="{00000000-0005-0000-0000-00007A280000}"/>
    <cellStyle name="Millares 2 18 2 3 5" xfId="10315" xr:uid="{00000000-0005-0000-0000-00007B280000}"/>
    <cellStyle name="Millares 2 18 2 3 5 2" xfId="15861" xr:uid="{00000000-0005-0000-0000-00007C280000}"/>
    <cellStyle name="Millares 2 18 2 3 5 2 2" xfId="26959" xr:uid="{00000000-0005-0000-0000-00007D280000}"/>
    <cellStyle name="Millares 2 18 2 3 5 3" xfId="21433" xr:uid="{00000000-0005-0000-0000-00007E280000}"/>
    <cellStyle name="Millares 2 18 2 3 6" xfId="11005" xr:uid="{00000000-0005-0000-0000-00007F280000}"/>
    <cellStyle name="Millares 2 18 2 3 6 2" xfId="22114" xr:uid="{00000000-0005-0000-0000-000080280000}"/>
    <cellStyle name="Millares 2 18 2 3 7" xfId="16588" xr:uid="{00000000-0005-0000-0000-000081280000}"/>
    <cellStyle name="Millares 2 18 2 3 8" xfId="27390" xr:uid="{00000000-0005-0000-0000-000082280000}"/>
    <cellStyle name="Millares 2 18 2 4" xfId="3876" xr:uid="{00000000-0005-0000-0000-000083280000}"/>
    <cellStyle name="Millares 2 18 2 4 2" xfId="6559" xr:uid="{00000000-0005-0000-0000-000084280000}"/>
    <cellStyle name="Millares 2 18 2 4 2 2" xfId="9222" xr:uid="{00000000-0005-0000-0000-000085280000}"/>
    <cellStyle name="Millares 2 18 2 4 2 2 2" xfId="14792" xr:uid="{00000000-0005-0000-0000-000086280000}"/>
    <cellStyle name="Millares 2 18 2 4 2 2 2 2" xfId="25890" xr:uid="{00000000-0005-0000-0000-000087280000}"/>
    <cellStyle name="Millares 2 18 2 4 2 2 3" xfId="20364" xr:uid="{00000000-0005-0000-0000-000088280000}"/>
    <cellStyle name="Millares 2 18 2 4 2 3" xfId="12259" xr:uid="{00000000-0005-0000-0000-000089280000}"/>
    <cellStyle name="Millares 2 18 2 4 2 3 2" xfId="23358" xr:uid="{00000000-0005-0000-0000-00008A280000}"/>
    <cellStyle name="Millares 2 18 2 4 2 4" xfId="17833" xr:uid="{00000000-0005-0000-0000-00008B280000}"/>
    <cellStyle name="Millares 2 18 2 4 3" xfId="7734" xr:uid="{00000000-0005-0000-0000-00008C280000}"/>
    <cellStyle name="Millares 2 18 2 4 3 2" xfId="13339" xr:uid="{00000000-0005-0000-0000-00008D280000}"/>
    <cellStyle name="Millares 2 18 2 4 3 2 2" xfId="24438" xr:uid="{00000000-0005-0000-0000-00008E280000}"/>
    <cellStyle name="Millares 2 18 2 4 3 3" xfId="18913" xr:uid="{00000000-0005-0000-0000-00008F280000}"/>
    <cellStyle name="Millares 2 18 2 4 4" xfId="10233" xr:uid="{00000000-0005-0000-0000-000090280000}"/>
    <cellStyle name="Millares 2 18 2 4 4 2" xfId="15779" xr:uid="{00000000-0005-0000-0000-000091280000}"/>
    <cellStyle name="Millares 2 18 2 4 4 2 2" xfId="26877" xr:uid="{00000000-0005-0000-0000-000092280000}"/>
    <cellStyle name="Millares 2 18 2 4 4 3" xfId="21351" xr:uid="{00000000-0005-0000-0000-000093280000}"/>
    <cellStyle name="Millares 2 18 2 4 5" xfId="11006" xr:uid="{00000000-0005-0000-0000-000094280000}"/>
    <cellStyle name="Millares 2 18 2 4 5 2" xfId="22115" xr:uid="{00000000-0005-0000-0000-000095280000}"/>
    <cellStyle name="Millares 2 18 2 4 6" xfId="16589" xr:uid="{00000000-0005-0000-0000-000096280000}"/>
    <cellStyle name="Millares 2 18 2 5" xfId="3877" xr:uid="{00000000-0005-0000-0000-000097280000}"/>
    <cellStyle name="Millares 2 18 2 5 2" xfId="6461" xr:uid="{00000000-0005-0000-0000-000098280000}"/>
    <cellStyle name="Millares 2 18 2 5 2 2" xfId="9124" xr:uid="{00000000-0005-0000-0000-000099280000}"/>
    <cellStyle name="Millares 2 18 2 5 2 2 2" xfId="14694" xr:uid="{00000000-0005-0000-0000-00009A280000}"/>
    <cellStyle name="Millares 2 18 2 5 2 2 2 2" xfId="25792" xr:uid="{00000000-0005-0000-0000-00009B280000}"/>
    <cellStyle name="Millares 2 18 2 5 2 2 3" xfId="20266" xr:uid="{00000000-0005-0000-0000-00009C280000}"/>
    <cellStyle name="Millares 2 18 2 5 2 3" xfId="12161" xr:uid="{00000000-0005-0000-0000-00009D280000}"/>
    <cellStyle name="Millares 2 18 2 5 2 3 2" xfId="23260" xr:uid="{00000000-0005-0000-0000-00009E280000}"/>
    <cellStyle name="Millares 2 18 2 5 2 4" xfId="17735" xr:uid="{00000000-0005-0000-0000-00009F280000}"/>
    <cellStyle name="Millares 2 18 2 5 3" xfId="8148" xr:uid="{00000000-0005-0000-0000-0000A0280000}"/>
    <cellStyle name="Millares 2 18 2 5 3 2" xfId="13718" xr:uid="{00000000-0005-0000-0000-0000A1280000}"/>
    <cellStyle name="Millares 2 18 2 5 3 2 2" xfId="24816" xr:uid="{00000000-0005-0000-0000-0000A2280000}"/>
    <cellStyle name="Millares 2 18 2 5 3 3" xfId="19290" xr:uid="{00000000-0005-0000-0000-0000A3280000}"/>
    <cellStyle name="Millares 2 18 2 5 4" xfId="11007" xr:uid="{00000000-0005-0000-0000-0000A4280000}"/>
    <cellStyle name="Millares 2 18 2 5 4 2" xfId="22116" xr:uid="{00000000-0005-0000-0000-0000A5280000}"/>
    <cellStyle name="Millares 2 18 2 5 5" xfId="16590" xr:uid="{00000000-0005-0000-0000-0000A6280000}"/>
    <cellStyle name="Millares 2 18 2 6" xfId="5545" xr:uid="{00000000-0005-0000-0000-0000A7280000}"/>
    <cellStyle name="Millares 2 18 2 6 2" xfId="8593" xr:uid="{00000000-0005-0000-0000-0000A8280000}"/>
    <cellStyle name="Millares 2 18 2 6 2 2" xfId="14163" xr:uid="{00000000-0005-0000-0000-0000A9280000}"/>
    <cellStyle name="Millares 2 18 2 6 2 2 2" xfId="25261" xr:uid="{00000000-0005-0000-0000-0000AA280000}"/>
    <cellStyle name="Millares 2 18 2 6 2 3" xfId="19735" xr:uid="{00000000-0005-0000-0000-0000AB280000}"/>
    <cellStyle name="Millares 2 18 2 6 3" xfId="11624" xr:uid="{00000000-0005-0000-0000-0000AC280000}"/>
    <cellStyle name="Millares 2 18 2 6 3 2" xfId="22727" xr:uid="{00000000-0005-0000-0000-0000AD280000}"/>
    <cellStyle name="Millares 2 18 2 6 4" xfId="17201" xr:uid="{00000000-0005-0000-0000-0000AE280000}"/>
    <cellStyle name="Millares 2 18 2 7" xfId="6118" xr:uid="{00000000-0005-0000-0000-0000AF280000}"/>
    <cellStyle name="Millares 2 18 2 7 2" xfId="8783" xr:uid="{00000000-0005-0000-0000-0000B0280000}"/>
    <cellStyle name="Millares 2 18 2 7 2 2" xfId="14353" xr:uid="{00000000-0005-0000-0000-0000B1280000}"/>
    <cellStyle name="Millares 2 18 2 7 2 2 2" xfId="25451" xr:uid="{00000000-0005-0000-0000-0000B2280000}"/>
    <cellStyle name="Millares 2 18 2 7 2 3" xfId="19925" xr:uid="{00000000-0005-0000-0000-0000B3280000}"/>
    <cellStyle name="Millares 2 18 2 7 3" xfId="11820" xr:uid="{00000000-0005-0000-0000-0000B4280000}"/>
    <cellStyle name="Millares 2 18 2 7 3 2" xfId="22919" xr:uid="{00000000-0005-0000-0000-0000B5280000}"/>
    <cellStyle name="Millares 2 18 2 7 4" xfId="17394" xr:uid="{00000000-0005-0000-0000-0000B6280000}"/>
    <cellStyle name="Millares 2 18 2 8" xfId="7029" xr:uid="{00000000-0005-0000-0000-0000B7280000}"/>
    <cellStyle name="Millares 2 18 2 8 2" xfId="9683" xr:uid="{00000000-0005-0000-0000-0000B8280000}"/>
    <cellStyle name="Millares 2 18 2 8 2 2" xfId="15253" xr:uid="{00000000-0005-0000-0000-0000B9280000}"/>
    <cellStyle name="Millares 2 18 2 8 2 2 2" xfId="26351" xr:uid="{00000000-0005-0000-0000-0000BA280000}"/>
    <cellStyle name="Millares 2 18 2 8 2 3" xfId="20825" xr:uid="{00000000-0005-0000-0000-0000BB280000}"/>
    <cellStyle name="Millares 2 18 2 8 3" xfId="12720" xr:uid="{00000000-0005-0000-0000-0000BC280000}"/>
    <cellStyle name="Millares 2 18 2 8 3 2" xfId="23819" xr:uid="{00000000-0005-0000-0000-0000BD280000}"/>
    <cellStyle name="Millares 2 18 2 8 4" xfId="18294" xr:uid="{00000000-0005-0000-0000-0000BE280000}"/>
    <cellStyle name="Millares 2 18 2 9" xfId="7499" xr:uid="{00000000-0005-0000-0000-0000BF280000}"/>
    <cellStyle name="Millares 2 18 2 9 2" xfId="13158" xr:uid="{00000000-0005-0000-0000-0000C0280000}"/>
    <cellStyle name="Millares 2 18 2 9 2 2" xfId="24257" xr:uid="{00000000-0005-0000-0000-0000C1280000}"/>
    <cellStyle name="Millares 2 18 2 9 3" xfId="18732" xr:uid="{00000000-0005-0000-0000-0000C2280000}"/>
    <cellStyle name="Millares 2 18 3" xfId="1006" xr:uid="{00000000-0005-0000-0000-0000C3280000}"/>
    <cellStyle name="Millares 2 18 3 10" xfId="27601" xr:uid="{00000000-0005-0000-0000-0000C4280000}"/>
    <cellStyle name="Millares 2 18 3 2" xfId="3878" xr:uid="{00000000-0005-0000-0000-0000C5280000}"/>
    <cellStyle name="Millares 2 18 3 2 2" xfId="6852" xr:uid="{00000000-0005-0000-0000-0000C6280000}"/>
    <cellStyle name="Millares 2 18 3 2 2 2" xfId="9515" xr:uid="{00000000-0005-0000-0000-0000C7280000}"/>
    <cellStyle name="Millares 2 18 3 2 2 2 2" xfId="15085" xr:uid="{00000000-0005-0000-0000-0000C8280000}"/>
    <cellStyle name="Millares 2 18 3 2 2 2 2 2" xfId="26183" xr:uid="{00000000-0005-0000-0000-0000C9280000}"/>
    <cellStyle name="Millares 2 18 3 2 2 2 3" xfId="20657" xr:uid="{00000000-0005-0000-0000-0000CA280000}"/>
    <cellStyle name="Millares 2 18 3 2 2 3" xfId="12552" xr:uid="{00000000-0005-0000-0000-0000CB280000}"/>
    <cellStyle name="Millares 2 18 3 2 2 3 2" xfId="23651" xr:uid="{00000000-0005-0000-0000-0000CC280000}"/>
    <cellStyle name="Millares 2 18 3 2 2 4" xfId="18126" xr:uid="{00000000-0005-0000-0000-0000CD280000}"/>
    <cellStyle name="Millares 2 18 3 2 3" xfId="8149" xr:uid="{00000000-0005-0000-0000-0000CE280000}"/>
    <cellStyle name="Millares 2 18 3 2 3 2" xfId="13719" xr:uid="{00000000-0005-0000-0000-0000CF280000}"/>
    <cellStyle name="Millares 2 18 3 2 3 2 2" xfId="24817" xr:uid="{00000000-0005-0000-0000-0000D0280000}"/>
    <cellStyle name="Millares 2 18 3 2 3 3" xfId="19291" xr:uid="{00000000-0005-0000-0000-0000D1280000}"/>
    <cellStyle name="Millares 2 18 3 2 4" xfId="11008" xr:uid="{00000000-0005-0000-0000-0000D2280000}"/>
    <cellStyle name="Millares 2 18 3 2 4 2" xfId="22117" xr:uid="{00000000-0005-0000-0000-0000D3280000}"/>
    <cellStyle name="Millares 2 18 3 2 5" xfId="16591" xr:uid="{00000000-0005-0000-0000-0000D4280000}"/>
    <cellStyle name="Millares 2 18 3 3" xfId="5124" xr:uid="{00000000-0005-0000-0000-0000D5280000}"/>
    <cellStyle name="Millares 2 18 3 3 2" xfId="8378" xr:uid="{00000000-0005-0000-0000-0000D6280000}"/>
    <cellStyle name="Millares 2 18 3 3 2 2" xfId="13948" xr:uid="{00000000-0005-0000-0000-0000D7280000}"/>
    <cellStyle name="Millares 2 18 3 3 2 2 2" xfId="25046" xr:uid="{00000000-0005-0000-0000-0000D8280000}"/>
    <cellStyle name="Millares 2 18 3 3 2 3" xfId="19520" xr:uid="{00000000-0005-0000-0000-0000D9280000}"/>
    <cellStyle name="Millares 2 18 3 3 3" xfId="11408" xr:uid="{00000000-0005-0000-0000-0000DA280000}"/>
    <cellStyle name="Millares 2 18 3 3 3 2" xfId="22512" xr:uid="{00000000-0005-0000-0000-0000DB280000}"/>
    <cellStyle name="Millares 2 18 3 3 4" xfId="16986" xr:uid="{00000000-0005-0000-0000-0000DC280000}"/>
    <cellStyle name="Millares 2 18 3 4" xfId="6284" xr:uid="{00000000-0005-0000-0000-0000DD280000}"/>
    <cellStyle name="Millares 2 18 3 4 2" xfId="8949" xr:uid="{00000000-0005-0000-0000-0000DE280000}"/>
    <cellStyle name="Millares 2 18 3 4 2 2" xfId="14519" xr:uid="{00000000-0005-0000-0000-0000DF280000}"/>
    <cellStyle name="Millares 2 18 3 4 2 2 2" xfId="25617" xr:uid="{00000000-0005-0000-0000-0000E0280000}"/>
    <cellStyle name="Millares 2 18 3 4 2 3" xfId="20091" xr:uid="{00000000-0005-0000-0000-0000E1280000}"/>
    <cellStyle name="Millares 2 18 3 4 3" xfId="11986" xr:uid="{00000000-0005-0000-0000-0000E2280000}"/>
    <cellStyle name="Millares 2 18 3 4 3 2" xfId="23085" xr:uid="{00000000-0005-0000-0000-0000E3280000}"/>
    <cellStyle name="Millares 2 18 3 4 4" xfId="17560" xr:uid="{00000000-0005-0000-0000-0000E4280000}"/>
    <cellStyle name="Millares 2 18 3 5" xfId="7323" xr:uid="{00000000-0005-0000-0000-0000E5280000}"/>
    <cellStyle name="Millares 2 18 3 5 2" xfId="9976" xr:uid="{00000000-0005-0000-0000-0000E6280000}"/>
    <cellStyle name="Millares 2 18 3 5 2 2" xfId="15546" xr:uid="{00000000-0005-0000-0000-0000E7280000}"/>
    <cellStyle name="Millares 2 18 3 5 2 2 2" xfId="26644" xr:uid="{00000000-0005-0000-0000-0000E8280000}"/>
    <cellStyle name="Millares 2 18 3 5 2 3" xfId="21118" xr:uid="{00000000-0005-0000-0000-0000E9280000}"/>
    <cellStyle name="Millares 2 18 3 5 3" xfId="13013" xr:uid="{00000000-0005-0000-0000-0000EA280000}"/>
    <cellStyle name="Millares 2 18 3 5 3 2" xfId="24112" xr:uid="{00000000-0005-0000-0000-0000EB280000}"/>
    <cellStyle name="Millares 2 18 3 5 4" xfId="18587" xr:uid="{00000000-0005-0000-0000-0000EC280000}"/>
    <cellStyle name="Millares 2 18 3 6" xfId="8011" xr:uid="{00000000-0005-0000-0000-0000ED280000}"/>
    <cellStyle name="Millares 2 18 3 6 2" xfId="13614" xr:uid="{00000000-0005-0000-0000-0000EE280000}"/>
    <cellStyle name="Millares 2 18 3 6 2 2" xfId="24713" xr:uid="{00000000-0005-0000-0000-0000EF280000}"/>
    <cellStyle name="Millares 2 18 3 6 3" xfId="19188" xr:uid="{00000000-0005-0000-0000-0000F0280000}"/>
    <cellStyle name="Millares 2 18 3 7" xfId="10526" xr:uid="{00000000-0005-0000-0000-0000F1280000}"/>
    <cellStyle name="Millares 2 18 3 7 2" xfId="16072" xr:uid="{00000000-0005-0000-0000-0000F2280000}"/>
    <cellStyle name="Millares 2 18 3 7 2 2" xfId="27170" xr:uid="{00000000-0005-0000-0000-0000F3280000}"/>
    <cellStyle name="Millares 2 18 3 7 3" xfId="21644" xr:uid="{00000000-0005-0000-0000-0000F4280000}"/>
    <cellStyle name="Millares 2 18 3 8" xfId="10802" xr:uid="{00000000-0005-0000-0000-0000F5280000}"/>
    <cellStyle name="Millares 2 18 3 8 2" xfId="21917" xr:uid="{00000000-0005-0000-0000-0000F6280000}"/>
    <cellStyle name="Millares 2 18 3 9" xfId="16397" xr:uid="{00000000-0005-0000-0000-0000F7280000}"/>
    <cellStyle name="Millares 2 18 4" xfId="888" xr:uid="{00000000-0005-0000-0000-0000F8280000}"/>
    <cellStyle name="Millares 2 18 4 10" xfId="27496" xr:uid="{00000000-0005-0000-0000-0000F9280000}"/>
    <cellStyle name="Millares 2 18 4 2" xfId="3879" xr:uid="{00000000-0005-0000-0000-0000FA280000}"/>
    <cellStyle name="Millares 2 18 4 2 2" xfId="6747" xr:uid="{00000000-0005-0000-0000-0000FB280000}"/>
    <cellStyle name="Millares 2 18 4 2 2 2" xfId="9410" xr:uid="{00000000-0005-0000-0000-0000FC280000}"/>
    <cellStyle name="Millares 2 18 4 2 2 2 2" xfId="14980" xr:uid="{00000000-0005-0000-0000-0000FD280000}"/>
    <cellStyle name="Millares 2 18 4 2 2 2 2 2" xfId="26078" xr:uid="{00000000-0005-0000-0000-0000FE280000}"/>
    <cellStyle name="Millares 2 18 4 2 2 2 3" xfId="20552" xr:uid="{00000000-0005-0000-0000-0000FF280000}"/>
    <cellStyle name="Millares 2 18 4 2 2 3" xfId="12447" xr:uid="{00000000-0005-0000-0000-000000290000}"/>
    <cellStyle name="Millares 2 18 4 2 2 3 2" xfId="23546" xr:uid="{00000000-0005-0000-0000-000001290000}"/>
    <cellStyle name="Millares 2 18 4 2 2 4" xfId="18021" xr:uid="{00000000-0005-0000-0000-000002290000}"/>
    <cellStyle name="Millares 2 18 4 2 3" xfId="8150" xr:uid="{00000000-0005-0000-0000-000003290000}"/>
    <cellStyle name="Millares 2 18 4 2 3 2" xfId="13720" xr:uid="{00000000-0005-0000-0000-000004290000}"/>
    <cellStyle name="Millares 2 18 4 2 3 2 2" xfId="24818" xr:uid="{00000000-0005-0000-0000-000005290000}"/>
    <cellStyle name="Millares 2 18 4 2 3 3" xfId="19292" xr:uid="{00000000-0005-0000-0000-000006290000}"/>
    <cellStyle name="Millares 2 18 4 2 4" xfId="11009" xr:uid="{00000000-0005-0000-0000-000007290000}"/>
    <cellStyle name="Millares 2 18 4 2 4 2" xfId="22118" xr:uid="{00000000-0005-0000-0000-000008290000}"/>
    <cellStyle name="Millares 2 18 4 2 5" xfId="16592" xr:uid="{00000000-0005-0000-0000-000009290000}"/>
    <cellStyle name="Millares 2 18 4 3" xfId="5482" xr:uid="{00000000-0005-0000-0000-00000A290000}"/>
    <cellStyle name="Millares 2 18 4 4" xfId="6178" xr:uid="{00000000-0005-0000-0000-00000B290000}"/>
    <cellStyle name="Millares 2 18 4 4 2" xfId="8843" xr:uid="{00000000-0005-0000-0000-00000C290000}"/>
    <cellStyle name="Millares 2 18 4 4 2 2" xfId="14413" xr:uid="{00000000-0005-0000-0000-00000D290000}"/>
    <cellStyle name="Millares 2 18 4 4 2 2 2" xfId="25511" xr:uid="{00000000-0005-0000-0000-00000E290000}"/>
    <cellStyle name="Millares 2 18 4 4 2 3" xfId="19985" xr:uid="{00000000-0005-0000-0000-00000F290000}"/>
    <cellStyle name="Millares 2 18 4 4 3" xfId="11880" xr:uid="{00000000-0005-0000-0000-000010290000}"/>
    <cellStyle name="Millares 2 18 4 4 3 2" xfId="22979" xr:uid="{00000000-0005-0000-0000-000011290000}"/>
    <cellStyle name="Millares 2 18 4 4 4" xfId="17454" xr:uid="{00000000-0005-0000-0000-000012290000}"/>
    <cellStyle name="Millares 2 18 4 5" xfId="7218" xr:uid="{00000000-0005-0000-0000-000013290000}"/>
    <cellStyle name="Millares 2 18 4 5 2" xfId="9871" xr:uid="{00000000-0005-0000-0000-000014290000}"/>
    <cellStyle name="Millares 2 18 4 5 2 2" xfId="15441" xr:uid="{00000000-0005-0000-0000-000015290000}"/>
    <cellStyle name="Millares 2 18 4 5 2 2 2" xfId="26539" xr:uid="{00000000-0005-0000-0000-000016290000}"/>
    <cellStyle name="Millares 2 18 4 5 2 3" xfId="21013" xr:uid="{00000000-0005-0000-0000-000017290000}"/>
    <cellStyle name="Millares 2 18 4 5 3" xfId="12908" xr:uid="{00000000-0005-0000-0000-000018290000}"/>
    <cellStyle name="Millares 2 18 4 5 3 2" xfId="24007" xr:uid="{00000000-0005-0000-0000-000019290000}"/>
    <cellStyle name="Millares 2 18 4 5 4" xfId="18482" xr:uid="{00000000-0005-0000-0000-00001A290000}"/>
    <cellStyle name="Millares 2 18 4 6" xfId="7906" xr:uid="{00000000-0005-0000-0000-00001B290000}"/>
    <cellStyle name="Millares 2 18 4 6 2" xfId="13509" xr:uid="{00000000-0005-0000-0000-00001C290000}"/>
    <cellStyle name="Millares 2 18 4 6 2 2" xfId="24608" xr:uid="{00000000-0005-0000-0000-00001D290000}"/>
    <cellStyle name="Millares 2 18 4 6 3" xfId="19083" xr:uid="{00000000-0005-0000-0000-00001E290000}"/>
    <cellStyle name="Millares 2 18 4 7" xfId="10421" xr:uid="{00000000-0005-0000-0000-00001F290000}"/>
    <cellStyle name="Millares 2 18 4 7 2" xfId="15967" xr:uid="{00000000-0005-0000-0000-000020290000}"/>
    <cellStyle name="Millares 2 18 4 7 2 2" xfId="27065" xr:uid="{00000000-0005-0000-0000-000021290000}"/>
    <cellStyle name="Millares 2 18 4 7 3" xfId="21539" xr:uid="{00000000-0005-0000-0000-000022290000}"/>
    <cellStyle name="Millares 2 18 4 8" xfId="10696" xr:uid="{00000000-0005-0000-0000-000023290000}"/>
    <cellStyle name="Millares 2 18 4 8 2" xfId="21811" xr:uid="{00000000-0005-0000-0000-000024290000}"/>
    <cellStyle name="Millares 2 18 4 9" xfId="16291" xr:uid="{00000000-0005-0000-0000-000025290000}"/>
    <cellStyle name="Millares 2 18 5" xfId="3880" xr:uid="{00000000-0005-0000-0000-000026290000}"/>
    <cellStyle name="Millares 2 18 5 2" xfId="3881" xr:uid="{00000000-0005-0000-0000-000027290000}"/>
    <cellStyle name="Millares 2 18 5 2 2" xfId="8151" xr:uid="{00000000-0005-0000-0000-000028290000}"/>
    <cellStyle name="Millares 2 18 5 2 2 2" xfId="13721" xr:uid="{00000000-0005-0000-0000-000029290000}"/>
    <cellStyle name="Millares 2 18 5 2 2 2 2" xfId="24819" xr:uid="{00000000-0005-0000-0000-00002A290000}"/>
    <cellStyle name="Millares 2 18 5 2 2 3" xfId="19293" xr:uid="{00000000-0005-0000-0000-00002B290000}"/>
    <cellStyle name="Millares 2 18 5 2 3" xfId="11010" xr:uid="{00000000-0005-0000-0000-00002C290000}"/>
    <cellStyle name="Millares 2 18 5 2 3 2" xfId="22119" xr:uid="{00000000-0005-0000-0000-00002D290000}"/>
    <cellStyle name="Millares 2 18 5 2 4" xfId="16593" xr:uid="{00000000-0005-0000-0000-00002E290000}"/>
    <cellStyle name="Millares 2 18 5 3" xfId="6640" xr:uid="{00000000-0005-0000-0000-00002F290000}"/>
    <cellStyle name="Millares 2 18 5 3 2" xfId="9303" xr:uid="{00000000-0005-0000-0000-000030290000}"/>
    <cellStyle name="Millares 2 18 5 3 2 2" xfId="14873" xr:uid="{00000000-0005-0000-0000-000031290000}"/>
    <cellStyle name="Millares 2 18 5 3 2 2 2" xfId="25971" xr:uid="{00000000-0005-0000-0000-000032290000}"/>
    <cellStyle name="Millares 2 18 5 3 2 3" xfId="20445" xr:uid="{00000000-0005-0000-0000-000033290000}"/>
    <cellStyle name="Millares 2 18 5 3 3" xfId="12340" xr:uid="{00000000-0005-0000-0000-000034290000}"/>
    <cellStyle name="Millares 2 18 5 3 3 2" xfId="23439" xr:uid="{00000000-0005-0000-0000-000035290000}"/>
    <cellStyle name="Millares 2 18 5 3 4" xfId="17914" xr:uid="{00000000-0005-0000-0000-000036290000}"/>
    <cellStyle name="Millares 2 18 5 4" xfId="7111" xr:uid="{00000000-0005-0000-0000-000037290000}"/>
    <cellStyle name="Millares 2 18 5 4 2" xfId="9764" xr:uid="{00000000-0005-0000-0000-000038290000}"/>
    <cellStyle name="Millares 2 18 5 4 2 2" xfId="15334" xr:uid="{00000000-0005-0000-0000-000039290000}"/>
    <cellStyle name="Millares 2 18 5 4 2 2 2" xfId="26432" xr:uid="{00000000-0005-0000-0000-00003A290000}"/>
    <cellStyle name="Millares 2 18 5 4 2 3" xfId="20906" xr:uid="{00000000-0005-0000-0000-00003B290000}"/>
    <cellStyle name="Millares 2 18 5 4 3" xfId="12801" xr:uid="{00000000-0005-0000-0000-00003C290000}"/>
    <cellStyle name="Millares 2 18 5 4 3 2" xfId="23900" xr:uid="{00000000-0005-0000-0000-00003D290000}"/>
    <cellStyle name="Millares 2 18 5 4 4" xfId="18375" xr:uid="{00000000-0005-0000-0000-00003E290000}"/>
    <cellStyle name="Millares 2 18 5 5" xfId="7807" xr:uid="{00000000-0005-0000-0000-00003F290000}"/>
    <cellStyle name="Millares 2 18 5 5 2" xfId="13411" xr:uid="{00000000-0005-0000-0000-000040290000}"/>
    <cellStyle name="Millares 2 18 5 5 2 2" xfId="24510" xr:uid="{00000000-0005-0000-0000-000041290000}"/>
    <cellStyle name="Millares 2 18 5 5 3" xfId="18985" xr:uid="{00000000-0005-0000-0000-000042290000}"/>
    <cellStyle name="Millares 2 18 5 6" xfId="10314" xr:uid="{00000000-0005-0000-0000-000043290000}"/>
    <cellStyle name="Millares 2 18 5 6 2" xfId="15860" xr:uid="{00000000-0005-0000-0000-000044290000}"/>
    <cellStyle name="Millares 2 18 5 6 2 2" xfId="26958" xr:uid="{00000000-0005-0000-0000-000045290000}"/>
    <cellStyle name="Millares 2 18 5 6 3" xfId="21432" xr:uid="{00000000-0005-0000-0000-000046290000}"/>
    <cellStyle name="Millares 2 18 5 7" xfId="27389" xr:uid="{00000000-0005-0000-0000-000047290000}"/>
    <cellStyle name="Millares 2 18 6" xfId="3882" xr:uid="{00000000-0005-0000-0000-000048290000}"/>
    <cellStyle name="Millares 2 18 6 2" xfId="3883" xr:uid="{00000000-0005-0000-0000-000049290000}"/>
    <cellStyle name="Millares 2 18 6 2 2" xfId="8152" xr:uid="{00000000-0005-0000-0000-00004A290000}"/>
    <cellStyle name="Millares 2 18 6 2 2 2" xfId="13722" xr:uid="{00000000-0005-0000-0000-00004B290000}"/>
    <cellStyle name="Millares 2 18 6 2 2 2 2" xfId="24820" xr:uid="{00000000-0005-0000-0000-00004C290000}"/>
    <cellStyle name="Millares 2 18 6 2 2 3" xfId="19294" xr:uid="{00000000-0005-0000-0000-00004D290000}"/>
    <cellStyle name="Millares 2 18 6 2 3" xfId="11011" xr:uid="{00000000-0005-0000-0000-00004E290000}"/>
    <cellStyle name="Millares 2 18 6 2 3 2" xfId="22120" xr:uid="{00000000-0005-0000-0000-00004F290000}"/>
    <cellStyle name="Millares 2 18 6 2 4" xfId="16594" xr:uid="{00000000-0005-0000-0000-000050290000}"/>
    <cellStyle name="Millares 2 18 6 3" xfId="6515" xr:uid="{00000000-0005-0000-0000-000051290000}"/>
    <cellStyle name="Millares 2 18 6 3 2" xfId="9178" xr:uid="{00000000-0005-0000-0000-000052290000}"/>
    <cellStyle name="Millares 2 18 6 3 2 2" xfId="14748" xr:uid="{00000000-0005-0000-0000-000053290000}"/>
    <cellStyle name="Millares 2 18 6 3 2 2 2" xfId="25846" xr:uid="{00000000-0005-0000-0000-000054290000}"/>
    <cellStyle name="Millares 2 18 6 3 2 3" xfId="20320" xr:uid="{00000000-0005-0000-0000-000055290000}"/>
    <cellStyle name="Millares 2 18 6 3 3" xfId="12215" xr:uid="{00000000-0005-0000-0000-000056290000}"/>
    <cellStyle name="Millares 2 18 6 3 3 2" xfId="23314" xr:uid="{00000000-0005-0000-0000-000057290000}"/>
    <cellStyle name="Millares 2 18 6 3 4" xfId="17789" xr:uid="{00000000-0005-0000-0000-000058290000}"/>
    <cellStyle name="Millares 2 18 6 4" xfId="7689" xr:uid="{00000000-0005-0000-0000-000059290000}"/>
    <cellStyle name="Millares 2 18 6 4 2" xfId="13297" xr:uid="{00000000-0005-0000-0000-00005A290000}"/>
    <cellStyle name="Millares 2 18 6 4 2 2" xfId="24396" xr:uid="{00000000-0005-0000-0000-00005B290000}"/>
    <cellStyle name="Millares 2 18 6 4 3" xfId="18871" xr:uid="{00000000-0005-0000-0000-00005C290000}"/>
    <cellStyle name="Millares 2 18 6 5" xfId="10188" xr:uid="{00000000-0005-0000-0000-00005D290000}"/>
    <cellStyle name="Millares 2 18 6 5 2" xfId="15735" xr:uid="{00000000-0005-0000-0000-00005E290000}"/>
    <cellStyle name="Millares 2 18 6 5 2 2" xfId="26833" xr:uid="{00000000-0005-0000-0000-00005F290000}"/>
    <cellStyle name="Millares 2 18 6 5 3" xfId="21307" xr:uid="{00000000-0005-0000-0000-000060290000}"/>
    <cellStyle name="Millares 2 18 7" xfId="3884" xr:uid="{00000000-0005-0000-0000-000061290000}"/>
    <cellStyle name="Millares 2 18 7 2" xfId="6404" xr:uid="{00000000-0005-0000-0000-000062290000}"/>
    <cellStyle name="Millares 2 18 7 2 2" xfId="9067" xr:uid="{00000000-0005-0000-0000-000063290000}"/>
    <cellStyle name="Millares 2 18 7 2 2 2" xfId="14637" xr:uid="{00000000-0005-0000-0000-000064290000}"/>
    <cellStyle name="Millares 2 18 7 2 2 2 2" xfId="25735" xr:uid="{00000000-0005-0000-0000-000065290000}"/>
    <cellStyle name="Millares 2 18 7 2 2 3" xfId="20209" xr:uid="{00000000-0005-0000-0000-000066290000}"/>
    <cellStyle name="Millares 2 18 7 2 3" xfId="12104" xr:uid="{00000000-0005-0000-0000-000067290000}"/>
    <cellStyle name="Millares 2 18 7 2 3 2" xfId="23203" xr:uid="{00000000-0005-0000-0000-000068290000}"/>
    <cellStyle name="Millares 2 18 7 2 4" xfId="17678" xr:uid="{00000000-0005-0000-0000-000069290000}"/>
    <cellStyle name="Millares 2 18 7 3" xfId="8153" xr:uid="{00000000-0005-0000-0000-00006A290000}"/>
    <cellStyle name="Millares 2 18 7 3 2" xfId="13723" xr:uid="{00000000-0005-0000-0000-00006B290000}"/>
    <cellStyle name="Millares 2 18 7 3 2 2" xfId="24821" xr:uid="{00000000-0005-0000-0000-00006C290000}"/>
    <cellStyle name="Millares 2 18 7 3 3" xfId="19295" xr:uid="{00000000-0005-0000-0000-00006D290000}"/>
    <cellStyle name="Millares 2 18 7 4" xfId="11012" xr:uid="{00000000-0005-0000-0000-00006E290000}"/>
    <cellStyle name="Millares 2 18 7 4 2" xfId="22121" xr:uid="{00000000-0005-0000-0000-00006F290000}"/>
    <cellStyle name="Millares 2 18 7 5" xfId="16595" xr:uid="{00000000-0005-0000-0000-000070290000}"/>
    <cellStyle name="Millares 2 18 8" xfId="5574" xr:uid="{00000000-0005-0000-0000-000071290000}"/>
    <cellStyle name="Millares 2 18 8 2" xfId="8605" xr:uid="{00000000-0005-0000-0000-000072290000}"/>
    <cellStyle name="Millares 2 18 8 2 2" xfId="14175" xr:uid="{00000000-0005-0000-0000-000073290000}"/>
    <cellStyle name="Millares 2 18 8 2 2 2" xfId="25273" xr:uid="{00000000-0005-0000-0000-000074290000}"/>
    <cellStyle name="Millares 2 18 8 2 3" xfId="19747" xr:uid="{00000000-0005-0000-0000-000075290000}"/>
    <cellStyle name="Millares 2 18 8 3" xfId="11636" xr:uid="{00000000-0005-0000-0000-000076290000}"/>
    <cellStyle name="Millares 2 18 8 3 2" xfId="22739" xr:uid="{00000000-0005-0000-0000-000077290000}"/>
    <cellStyle name="Millares 2 18 8 4" xfId="17213" xr:uid="{00000000-0005-0000-0000-000078290000}"/>
    <cellStyle name="Millares 2 18 9" xfId="6073" xr:uid="{00000000-0005-0000-0000-000079290000}"/>
    <cellStyle name="Millares 2 18 9 2" xfId="8739" xr:uid="{00000000-0005-0000-0000-00007A290000}"/>
    <cellStyle name="Millares 2 18 9 2 2" xfId="14309" xr:uid="{00000000-0005-0000-0000-00007B290000}"/>
    <cellStyle name="Millares 2 18 9 2 2 2" xfId="25407" xr:uid="{00000000-0005-0000-0000-00007C290000}"/>
    <cellStyle name="Millares 2 18 9 2 3" xfId="19881" xr:uid="{00000000-0005-0000-0000-00007D290000}"/>
    <cellStyle name="Millares 2 18 9 3" xfId="11776" xr:uid="{00000000-0005-0000-0000-00007E290000}"/>
    <cellStyle name="Millares 2 18 9 3 2" xfId="22875" xr:uid="{00000000-0005-0000-0000-00007F290000}"/>
    <cellStyle name="Millares 2 18 9 4" xfId="17350" xr:uid="{00000000-0005-0000-0000-000080290000}"/>
    <cellStyle name="Millares 2 19" xfId="507" xr:uid="{00000000-0005-0000-0000-000081290000}"/>
    <cellStyle name="Millares 2 19 10" xfId="6983" xr:uid="{00000000-0005-0000-0000-000082290000}"/>
    <cellStyle name="Millares 2 19 10 2" xfId="9637" xr:uid="{00000000-0005-0000-0000-000083290000}"/>
    <cellStyle name="Millares 2 19 10 2 2" xfId="15207" xr:uid="{00000000-0005-0000-0000-000084290000}"/>
    <cellStyle name="Millares 2 19 10 2 2 2" xfId="26305" xr:uid="{00000000-0005-0000-0000-000085290000}"/>
    <cellStyle name="Millares 2 19 10 2 3" xfId="20779" xr:uid="{00000000-0005-0000-0000-000086290000}"/>
    <cellStyle name="Millares 2 19 10 3" xfId="12674" xr:uid="{00000000-0005-0000-0000-000087290000}"/>
    <cellStyle name="Millares 2 19 10 3 2" xfId="23773" xr:uid="{00000000-0005-0000-0000-000088290000}"/>
    <cellStyle name="Millares 2 19 10 4" xfId="18248" xr:uid="{00000000-0005-0000-0000-000089290000}"/>
    <cellStyle name="Millares 2 19 11" xfId="7500" xr:uid="{00000000-0005-0000-0000-00008A290000}"/>
    <cellStyle name="Millares 2 19 11 2" xfId="13159" xr:uid="{00000000-0005-0000-0000-00008B290000}"/>
    <cellStyle name="Millares 2 19 11 2 2" xfId="24258" xr:uid="{00000000-0005-0000-0000-00008C290000}"/>
    <cellStyle name="Millares 2 19 11 3" xfId="18733" xr:uid="{00000000-0005-0000-0000-00008D290000}"/>
    <cellStyle name="Millares 2 19 12" xfId="10059" xr:uid="{00000000-0005-0000-0000-00008E290000}"/>
    <cellStyle name="Millares 2 19 12 2" xfId="15613" xr:uid="{00000000-0005-0000-0000-00008F290000}"/>
    <cellStyle name="Millares 2 19 12 2 2" xfId="26711" xr:uid="{00000000-0005-0000-0000-000090290000}"/>
    <cellStyle name="Millares 2 19 12 3" xfId="21185" xr:uid="{00000000-0005-0000-0000-000091290000}"/>
    <cellStyle name="Millares 2 19 13" xfId="10603" xr:uid="{00000000-0005-0000-0000-000092290000}"/>
    <cellStyle name="Millares 2 19 13 2" xfId="21719" xr:uid="{00000000-0005-0000-0000-000093290000}"/>
    <cellStyle name="Millares 2 19 14" xfId="16200" xr:uid="{00000000-0005-0000-0000-000094290000}"/>
    <cellStyle name="Millares 2 19 15" xfId="27265" xr:uid="{00000000-0005-0000-0000-000095290000}"/>
    <cellStyle name="Millares 2 19 2" xfId="777" xr:uid="{00000000-0005-0000-0000-000096290000}"/>
    <cellStyle name="Millares 2 19 2 10" xfId="10119" xr:uid="{00000000-0005-0000-0000-000097290000}"/>
    <cellStyle name="Millares 2 19 2 10 2" xfId="15670" xr:uid="{00000000-0005-0000-0000-000098290000}"/>
    <cellStyle name="Millares 2 19 2 10 2 2" xfId="26768" xr:uid="{00000000-0005-0000-0000-000099290000}"/>
    <cellStyle name="Millares 2 19 2 10 3" xfId="21242" xr:uid="{00000000-0005-0000-0000-00009A290000}"/>
    <cellStyle name="Millares 2 19 2 11" xfId="10648" xr:uid="{00000000-0005-0000-0000-00009B290000}"/>
    <cellStyle name="Millares 2 19 2 11 2" xfId="21764" xr:uid="{00000000-0005-0000-0000-00009C290000}"/>
    <cellStyle name="Millares 2 19 2 12" xfId="16244" xr:uid="{00000000-0005-0000-0000-00009D290000}"/>
    <cellStyle name="Millares 2 19 2 13" xfId="27309" xr:uid="{00000000-0005-0000-0000-00009E290000}"/>
    <cellStyle name="Millares 2 19 2 2" xfId="961" xr:uid="{00000000-0005-0000-0000-00009F290000}"/>
    <cellStyle name="Millares 2 19 2 2 2" xfId="5217" xr:uid="{00000000-0005-0000-0000-0000A0290000}"/>
    <cellStyle name="Millares 2 19 2 2 2 2" xfId="6807" xr:uid="{00000000-0005-0000-0000-0000A1290000}"/>
    <cellStyle name="Millares 2 19 2 2 2 2 2" xfId="9470" xr:uid="{00000000-0005-0000-0000-0000A2290000}"/>
    <cellStyle name="Millares 2 19 2 2 2 2 2 2" xfId="15040" xr:uid="{00000000-0005-0000-0000-0000A3290000}"/>
    <cellStyle name="Millares 2 19 2 2 2 2 2 2 2" xfId="26138" xr:uid="{00000000-0005-0000-0000-0000A4290000}"/>
    <cellStyle name="Millares 2 19 2 2 2 2 2 3" xfId="20612" xr:uid="{00000000-0005-0000-0000-0000A5290000}"/>
    <cellStyle name="Millares 2 19 2 2 2 2 3" xfId="12507" xr:uid="{00000000-0005-0000-0000-0000A6290000}"/>
    <cellStyle name="Millares 2 19 2 2 2 2 3 2" xfId="23606" xr:uid="{00000000-0005-0000-0000-0000A7290000}"/>
    <cellStyle name="Millares 2 19 2 2 2 2 4" xfId="18081" xr:uid="{00000000-0005-0000-0000-0000A8290000}"/>
    <cellStyle name="Millares 2 19 2 2 2 3" xfId="8450" xr:uid="{00000000-0005-0000-0000-0000A9290000}"/>
    <cellStyle name="Millares 2 19 2 2 2 3 2" xfId="14020" xr:uid="{00000000-0005-0000-0000-0000AA290000}"/>
    <cellStyle name="Millares 2 19 2 2 2 3 2 2" xfId="25118" xr:uid="{00000000-0005-0000-0000-0000AB290000}"/>
    <cellStyle name="Millares 2 19 2 2 2 3 3" xfId="19592" xr:uid="{00000000-0005-0000-0000-0000AC290000}"/>
    <cellStyle name="Millares 2 19 2 2 2 4" xfId="11481" xr:uid="{00000000-0005-0000-0000-0000AD290000}"/>
    <cellStyle name="Millares 2 19 2 2 2 4 2" xfId="22584" xr:uid="{00000000-0005-0000-0000-0000AE290000}"/>
    <cellStyle name="Millares 2 19 2 2 2 5" xfId="17058" xr:uid="{00000000-0005-0000-0000-0000AF290000}"/>
    <cellStyle name="Millares 2 19 2 2 3" xfId="6239" xr:uid="{00000000-0005-0000-0000-0000B0290000}"/>
    <cellStyle name="Millares 2 19 2 2 3 2" xfId="8904" xr:uid="{00000000-0005-0000-0000-0000B1290000}"/>
    <cellStyle name="Millares 2 19 2 2 3 2 2" xfId="14474" xr:uid="{00000000-0005-0000-0000-0000B2290000}"/>
    <cellStyle name="Millares 2 19 2 2 3 2 2 2" xfId="25572" xr:uid="{00000000-0005-0000-0000-0000B3290000}"/>
    <cellStyle name="Millares 2 19 2 2 3 2 3" xfId="20046" xr:uid="{00000000-0005-0000-0000-0000B4290000}"/>
    <cellStyle name="Millares 2 19 2 2 3 3" xfId="11941" xr:uid="{00000000-0005-0000-0000-0000B5290000}"/>
    <cellStyle name="Millares 2 19 2 2 3 3 2" xfId="23040" xr:uid="{00000000-0005-0000-0000-0000B6290000}"/>
    <cellStyle name="Millares 2 19 2 2 3 4" xfId="17515" xr:uid="{00000000-0005-0000-0000-0000B7290000}"/>
    <cellStyle name="Millares 2 19 2 2 4" xfId="7278" xr:uid="{00000000-0005-0000-0000-0000B8290000}"/>
    <cellStyle name="Millares 2 19 2 2 4 2" xfId="9931" xr:uid="{00000000-0005-0000-0000-0000B9290000}"/>
    <cellStyle name="Millares 2 19 2 2 4 2 2" xfId="15501" xr:uid="{00000000-0005-0000-0000-0000BA290000}"/>
    <cellStyle name="Millares 2 19 2 2 4 2 2 2" xfId="26599" xr:uid="{00000000-0005-0000-0000-0000BB290000}"/>
    <cellStyle name="Millares 2 19 2 2 4 2 3" xfId="21073" xr:uid="{00000000-0005-0000-0000-0000BC290000}"/>
    <cellStyle name="Millares 2 19 2 2 4 3" xfId="12968" xr:uid="{00000000-0005-0000-0000-0000BD290000}"/>
    <cellStyle name="Millares 2 19 2 2 4 3 2" xfId="24067" xr:uid="{00000000-0005-0000-0000-0000BE290000}"/>
    <cellStyle name="Millares 2 19 2 2 4 4" xfId="18542" xr:uid="{00000000-0005-0000-0000-0000BF290000}"/>
    <cellStyle name="Millares 2 19 2 2 5" xfId="7966" xr:uid="{00000000-0005-0000-0000-0000C0290000}"/>
    <cellStyle name="Millares 2 19 2 2 5 2" xfId="13569" xr:uid="{00000000-0005-0000-0000-0000C1290000}"/>
    <cellStyle name="Millares 2 19 2 2 5 2 2" xfId="24668" xr:uid="{00000000-0005-0000-0000-0000C2290000}"/>
    <cellStyle name="Millares 2 19 2 2 5 3" xfId="19143" xr:uid="{00000000-0005-0000-0000-0000C3290000}"/>
    <cellStyle name="Millares 2 19 2 2 6" xfId="10481" xr:uid="{00000000-0005-0000-0000-0000C4290000}"/>
    <cellStyle name="Millares 2 19 2 2 6 2" xfId="16027" xr:uid="{00000000-0005-0000-0000-0000C5290000}"/>
    <cellStyle name="Millares 2 19 2 2 6 2 2" xfId="27125" xr:uid="{00000000-0005-0000-0000-0000C6290000}"/>
    <cellStyle name="Millares 2 19 2 2 6 3" xfId="21599" xr:uid="{00000000-0005-0000-0000-0000C7290000}"/>
    <cellStyle name="Millares 2 19 2 2 7" xfId="10757" xr:uid="{00000000-0005-0000-0000-0000C8290000}"/>
    <cellStyle name="Millares 2 19 2 2 7 2" xfId="21872" xr:uid="{00000000-0005-0000-0000-0000C9290000}"/>
    <cellStyle name="Millares 2 19 2 2 8" xfId="16352" xr:uid="{00000000-0005-0000-0000-0000CA290000}"/>
    <cellStyle name="Millares 2 19 2 2 9" xfId="27556" xr:uid="{00000000-0005-0000-0000-0000CB290000}"/>
    <cellStyle name="Millares 2 19 2 3" xfId="3885" xr:uid="{00000000-0005-0000-0000-0000CC290000}"/>
    <cellStyle name="Millares 2 19 2 3 2" xfId="6643" xr:uid="{00000000-0005-0000-0000-0000CD290000}"/>
    <cellStyle name="Millares 2 19 2 3 2 2" xfId="9306" xr:uid="{00000000-0005-0000-0000-0000CE290000}"/>
    <cellStyle name="Millares 2 19 2 3 2 2 2" xfId="14876" xr:uid="{00000000-0005-0000-0000-0000CF290000}"/>
    <cellStyle name="Millares 2 19 2 3 2 2 2 2" xfId="25974" xr:uid="{00000000-0005-0000-0000-0000D0290000}"/>
    <cellStyle name="Millares 2 19 2 3 2 2 3" xfId="20448" xr:uid="{00000000-0005-0000-0000-0000D1290000}"/>
    <cellStyle name="Millares 2 19 2 3 2 3" xfId="12343" xr:uid="{00000000-0005-0000-0000-0000D2290000}"/>
    <cellStyle name="Millares 2 19 2 3 2 3 2" xfId="23442" xr:uid="{00000000-0005-0000-0000-0000D3290000}"/>
    <cellStyle name="Millares 2 19 2 3 2 4" xfId="17917" xr:uid="{00000000-0005-0000-0000-0000D4290000}"/>
    <cellStyle name="Millares 2 19 2 3 3" xfId="7114" xr:uid="{00000000-0005-0000-0000-0000D5290000}"/>
    <cellStyle name="Millares 2 19 2 3 3 2" xfId="9767" xr:uid="{00000000-0005-0000-0000-0000D6290000}"/>
    <cellStyle name="Millares 2 19 2 3 3 2 2" xfId="15337" xr:uid="{00000000-0005-0000-0000-0000D7290000}"/>
    <cellStyle name="Millares 2 19 2 3 3 2 2 2" xfId="26435" xr:uid="{00000000-0005-0000-0000-0000D8290000}"/>
    <cellStyle name="Millares 2 19 2 3 3 2 3" xfId="20909" xr:uid="{00000000-0005-0000-0000-0000D9290000}"/>
    <cellStyle name="Millares 2 19 2 3 3 3" xfId="12804" xr:uid="{00000000-0005-0000-0000-0000DA290000}"/>
    <cellStyle name="Millares 2 19 2 3 3 3 2" xfId="23903" xr:uid="{00000000-0005-0000-0000-0000DB290000}"/>
    <cellStyle name="Millares 2 19 2 3 3 4" xfId="18378" xr:uid="{00000000-0005-0000-0000-0000DC290000}"/>
    <cellStyle name="Millares 2 19 2 3 4" xfId="7810" xr:uid="{00000000-0005-0000-0000-0000DD290000}"/>
    <cellStyle name="Millares 2 19 2 3 4 2" xfId="13414" xr:uid="{00000000-0005-0000-0000-0000DE290000}"/>
    <cellStyle name="Millares 2 19 2 3 4 2 2" xfId="24513" xr:uid="{00000000-0005-0000-0000-0000DF290000}"/>
    <cellStyle name="Millares 2 19 2 3 4 3" xfId="18988" xr:uid="{00000000-0005-0000-0000-0000E0290000}"/>
    <cellStyle name="Millares 2 19 2 3 5" xfId="10317" xr:uid="{00000000-0005-0000-0000-0000E1290000}"/>
    <cellStyle name="Millares 2 19 2 3 5 2" xfId="15863" xr:uid="{00000000-0005-0000-0000-0000E2290000}"/>
    <cellStyle name="Millares 2 19 2 3 5 2 2" xfId="26961" xr:uid="{00000000-0005-0000-0000-0000E3290000}"/>
    <cellStyle name="Millares 2 19 2 3 5 3" xfId="21435" xr:uid="{00000000-0005-0000-0000-0000E4290000}"/>
    <cellStyle name="Millares 2 19 2 3 6" xfId="11013" xr:uid="{00000000-0005-0000-0000-0000E5290000}"/>
    <cellStyle name="Millares 2 19 2 3 6 2" xfId="22122" xr:uid="{00000000-0005-0000-0000-0000E6290000}"/>
    <cellStyle name="Millares 2 19 2 3 7" xfId="16596" xr:uid="{00000000-0005-0000-0000-0000E7290000}"/>
    <cellStyle name="Millares 2 19 2 3 8" xfId="27392" xr:uid="{00000000-0005-0000-0000-0000E8290000}"/>
    <cellStyle name="Millares 2 19 2 4" xfId="3886" xr:uid="{00000000-0005-0000-0000-0000E9290000}"/>
    <cellStyle name="Millares 2 19 2 4 2" xfId="6560" xr:uid="{00000000-0005-0000-0000-0000EA290000}"/>
    <cellStyle name="Millares 2 19 2 4 2 2" xfId="9223" xr:uid="{00000000-0005-0000-0000-0000EB290000}"/>
    <cellStyle name="Millares 2 19 2 4 2 2 2" xfId="14793" xr:uid="{00000000-0005-0000-0000-0000EC290000}"/>
    <cellStyle name="Millares 2 19 2 4 2 2 2 2" xfId="25891" xr:uid="{00000000-0005-0000-0000-0000ED290000}"/>
    <cellStyle name="Millares 2 19 2 4 2 2 3" xfId="20365" xr:uid="{00000000-0005-0000-0000-0000EE290000}"/>
    <cellStyle name="Millares 2 19 2 4 2 3" xfId="12260" xr:uid="{00000000-0005-0000-0000-0000EF290000}"/>
    <cellStyle name="Millares 2 19 2 4 2 3 2" xfId="23359" xr:uid="{00000000-0005-0000-0000-0000F0290000}"/>
    <cellStyle name="Millares 2 19 2 4 2 4" xfId="17834" xr:uid="{00000000-0005-0000-0000-0000F1290000}"/>
    <cellStyle name="Millares 2 19 2 4 3" xfId="7735" xr:uid="{00000000-0005-0000-0000-0000F2290000}"/>
    <cellStyle name="Millares 2 19 2 4 3 2" xfId="13340" xr:uid="{00000000-0005-0000-0000-0000F3290000}"/>
    <cellStyle name="Millares 2 19 2 4 3 2 2" xfId="24439" xr:uid="{00000000-0005-0000-0000-0000F4290000}"/>
    <cellStyle name="Millares 2 19 2 4 3 3" xfId="18914" xr:uid="{00000000-0005-0000-0000-0000F5290000}"/>
    <cellStyle name="Millares 2 19 2 4 4" xfId="10234" xr:uid="{00000000-0005-0000-0000-0000F6290000}"/>
    <cellStyle name="Millares 2 19 2 4 4 2" xfId="15780" xr:uid="{00000000-0005-0000-0000-0000F7290000}"/>
    <cellStyle name="Millares 2 19 2 4 4 2 2" xfId="26878" xr:uid="{00000000-0005-0000-0000-0000F8290000}"/>
    <cellStyle name="Millares 2 19 2 4 4 3" xfId="21352" xr:uid="{00000000-0005-0000-0000-0000F9290000}"/>
    <cellStyle name="Millares 2 19 2 4 5" xfId="11014" xr:uid="{00000000-0005-0000-0000-0000FA290000}"/>
    <cellStyle name="Millares 2 19 2 4 5 2" xfId="22123" xr:uid="{00000000-0005-0000-0000-0000FB290000}"/>
    <cellStyle name="Millares 2 19 2 4 6" xfId="16597" xr:uid="{00000000-0005-0000-0000-0000FC290000}"/>
    <cellStyle name="Millares 2 19 2 5" xfId="3887" xr:uid="{00000000-0005-0000-0000-0000FD290000}"/>
    <cellStyle name="Millares 2 19 2 5 2" xfId="6462" xr:uid="{00000000-0005-0000-0000-0000FE290000}"/>
    <cellStyle name="Millares 2 19 2 5 2 2" xfId="9125" xr:uid="{00000000-0005-0000-0000-0000FF290000}"/>
    <cellStyle name="Millares 2 19 2 5 2 2 2" xfId="14695" xr:uid="{00000000-0005-0000-0000-0000002A0000}"/>
    <cellStyle name="Millares 2 19 2 5 2 2 2 2" xfId="25793" xr:uid="{00000000-0005-0000-0000-0000012A0000}"/>
    <cellStyle name="Millares 2 19 2 5 2 2 3" xfId="20267" xr:uid="{00000000-0005-0000-0000-0000022A0000}"/>
    <cellStyle name="Millares 2 19 2 5 2 3" xfId="12162" xr:uid="{00000000-0005-0000-0000-0000032A0000}"/>
    <cellStyle name="Millares 2 19 2 5 2 3 2" xfId="23261" xr:uid="{00000000-0005-0000-0000-0000042A0000}"/>
    <cellStyle name="Millares 2 19 2 5 2 4" xfId="17736" xr:uid="{00000000-0005-0000-0000-0000052A0000}"/>
    <cellStyle name="Millares 2 19 2 5 3" xfId="8154" xr:uid="{00000000-0005-0000-0000-0000062A0000}"/>
    <cellStyle name="Millares 2 19 2 5 3 2" xfId="13724" xr:uid="{00000000-0005-0000-0000-0000072A0000}"/>
    <cellStyle name="Millares 2 19 2 5 3 2 2" xfId="24822" xr:uid="{00000000-0005-0000-0000-0000082A0000}"/>
    <cellStyle name="Millares 2 19 2 5 3 3" xfId="19296" xr:uid="{00000000-0005-0000-0000-0000092A0000}"/>
    <cellStyle name="Millares 2 19 2 5 4" xfId="11015" xr:uid="{00000000-0005-0000-0000-00000A2A0000}"/>
    <cellStyle name="Millares 2 19 2 5 4 2" xfId="22124" xr:uid="{00000000-0005-0000-0000-00000B2A0000}"/>
    <cellStyle name="Millares 2 19 2 5 5" xfId="16598" xr:uid="{00000000-0005-0000-0000-00000C2A0000}"/>
    <cellStyle name="Millares 2 19 2 6" xfId="5539" xr:uid="{00000000-0005-0000-0000-00000D2A0000}"/>
    <cellStyle name="Millares 2 19 2 6 2" xfId="8590" xr:uid="{00000000-0005-0000-0000-00000E2A0000}"/>
    <cellStyle name="Millares 2 19 2 6 2 2" xfId="14160" xr:uid="{00000000-0005-0000-0000-00000F2A0000}"/>
    <cellStyle name="Millares 2 19 2 6 2 2 2" xfId="25258" xr:uid="{00000000-0005-0000-0000-0000102A0000}"/>
    <cellStyle name="Millares 2 19 2 6 2 3" xfId="19732" xr:uid="{00000000-0005-0000-0000-0000112A0000}"/>
    <cellStyle name="Millares 2 19 2 6 3" xfId="11621" xr:uid="{00000000-0005-0000-0000-0000122A0000}"/>
    <cellStyle name="Millares 2 19 2 6 3 2" xfId="22724" xr:uid="{00000000-0005-0000-0000-0000132A0000}"/>
    <cellStyle name="Millares 2 19 2 6 4" xfId="17198" xr:uid="{00000000-0005-0000-0000-0000142A0000}"/>
    <cellStyle name="Millares 2 19 2 7" xfId="6119" xr:uid="{00000000-0005-0000-0000-0000152A0000}"/>
    <cellStyle name="Millares 2 19 2 7 2" xfId="8784" xr:uid="{00000000-0005-0000-0000-0000162A0000}"/>
    <cellStyle name="Millares 2 19 2 7 2 2" xfId="14354" xr:uid="{00000000-0005-0000-0000-0000172A0000}"/>
    <cellStyle name="Millares 2 19 2 7 2 2 2" xfId="25452" xr:uid="{00000000-0005-0000-0000-0000182A0000}"/>
    <cellStyle name="Millares 2 19 2 7 2 3" xfId="19926" xr:uid="{00000000-0005-0000-0000-0000192A0000}"/>
    <cellStyle name="Millares 2 19 2 7 3" xfId="11821" xr:uid="{00000000-0005-0000-0000-00001A2A0000}"/>
    <cellStyle name="Millares 2 19 2 7 3 2" xfId="22920" xr:uid="{00000000-0005-0000-0000-00001B2A0000}"/>
    <cellStyle name="Millares 2 19 2 7 4" xfId="17395" xr:uid="{00000000-0005-0000-0000-00001C2A0000}"/>
    <cellStyle name="Millares 2 19 2 8" xfId="7030" xr:uid="{00000000-0005-0000-0000-00001D2A0000}"/>
    <cellStyle name="Millares 2 19 2 8 2" xfId="9684" xr:uid="{00000000-0005-0000-0000-00001E2A0000}"/>
    <cellStyle name="Millares 2 19 2 8 2 2" xfId="15254" xr:uid="{00000000-0005-0000-0000-00001F2A0000}"/>
    <cellStyle name="Millares 2 19 2 8 2 2 2" xfId="26352" xr:uid="{00000000-0005-0000-0000-0000202A0000}"/>
    <cellStyle name="Millares 2 19 2 8 2 3" xfId="20826" xr:uid="{00000000-0005-0000-0000-0000212A0000}"/>
    <cellStyle name="Millares 2 19 2 8 3" xfId="12721" xr:uid="{00000000-0005-0000-0000-0000222A0000}"/>
    <cellStyle name="Millares 2 19 2 8 3 2" xfId="23820" xr:uid="{00000000-0005-0000-0000-0000232A0000}"/>
    <cellStyle name="Millares 2 19 2 8 4" xfId="18295" xr:uid="{00000000-0005-0000-0000-0000242A0000}"/>
    <cellStyle name="Millares 2 19 2 9" xfId="7501" xr:uid="{00000000-0005-0000-0000-0000252A0000}"/>
    <cellStyle name="Millares 2 19 2 9 2" xfId="13160" xr:uid="{00000000-0005-0000-0000-0000262A0000}"/>
    <cellStyle name="Millares 2 19 2 9 2 2" xfId="24259" xr:uid="{00000000-0005-0000-0000-0000272A0000}"/>
    <cellStyle name="Millares 2 19 2 9 3" xfId="18734" xr:uid="{00000000-0005-0000-0000-0000282A0000}"/>
    <cellStyle name="Millares 2 19 3" xfId="1007" xr:uid="{00000000-0005-0000-0000-0000292A0000}"/>
    <cellStyle name="Millares 2 19 3 10" xfId="27602" xr:uid="{00000000-0005-0000-0000-00002A2A0000}"/>
    <cellStyle name="Millares 2 19 3 2" xfId="3888" xr:uid="{00000000-0005-0000-0000-00002B2A0000}"/>
    <cellStyle name="Millares 2 19 3 2 2" xfId="6853" xr:uid="{00000000-0005-0000-0000-00002C2A0000}"/>
    <cellStyle name="Millares 2 19 3 2 2 2" xfId="9516" xr:uid="{00000000-0005-0000-0000-00002D2A0000}"/>
    <cellStyle name="Millares 2 19 3 2 2 2 2" xfId="15086" xr:uid="{00000000-0005-0000-0000-00002E2A0000}"/>
    <cellStyle name="Millares 2 19 3 2 2 2 2 2" xfId="26184" xr:uid="{00000000-0005-0000-0000-00002F2A0000}"/>
    <cellStyle name="Millares 2 19 3 2 2 2 3" xfId="20658" xr:uid="{00000000-0005-0000-0000-0000302A0000}"/>
    <cellStyle name="Millares 2 19 3 2 2 3" xfId="12553" xr:uid="{00000000-0005-0000-0000-0000312A0000}"/>
    <cellStyle name="Millares 2 19 3 2 2 3 2" xfId="23652" xr:uid="{00000000-0005-0000-0000-0000322A0000}"/>
    <cellStyle name="Millares 2 19 3 2 2 4" xfId="18127" xr:uid="{00000000-0005-0000-0000-0000332A0000}"/>
    <cellStyle name="Millares 2 19 3 2 3" xfId="8155" xr:uid="{00000000-0005-0000-0000-0000342A0000}"/>
    <cellStyle name="Millares 2 19 3 2 3 2" xfId="13725" xr:uid="{00000000-0005-0000-0000-0000352A0000}"/>
    <cellStyle name="Millares 2 19 3 2 3 2 2" xfId="24823" xr:uid="{00000000-0005-0000-0000-0000362A0000}"/>
    <cellStyle name="Millares 2 19 3 2 3 3" xfId="19297" xr:uid="{00000000-0005-0000-0000-0000372A0000}"/>
    <cellStyle name="Millares 2 19 3 2 4" xfId="11016" xr:uid="{00000000-0005-0000-0000-0000382A0000}"/>
    <cellStyle name="Millares 2 19 3 2 4 2" xfId="22125" xr:uid="{00000000-0005-0000-0000-0000392A0000}"/>
    <cellStyle name="Millares 2 19 3 2 5" xfId="16599" xr:uid="{00000000-0005-0000-0000-00003A2A0000}"/>
    <cellStyle name="Millares 2 19 3 3" xfId="5638" xr:uid="{00000000-0005-0000-0000-00003B2A0000}"/>
    <cellStyle name="Millares 2 19 3 3 2" xfId="8644" xr:uid="{00000000-0005-0000-0000-00003C2A0000}"/>
    <cellStyle name="Millares 2 19 3 3 2 2" xfId="14214" xr:uid="{00000000-0005-0000-0000-00003D2A0000}"/>
    <cellStyle name="Millares 2 19 3 3 2 2 2" xfId="25312" xr:uid="{00000000-0005-0000-0000-00003E2A0000}"/>
    <cellStyle name="Millares 2 19 3 3 2 3" xfId="19786" xr:uid="{00000000-0005-0000-0000-00003F2A0000}"/>
    <cellStyle name="Millares 2 19 3 3 3" xfId="11675" xr:uid="{00000000-0005-0000-0000-0000402A0000}"/>
    <cellStyle name="Millares 2 19 3 3 3 2" xfId="22778" xr:uid="{00000000-0005-0000-0000-0000412A0000}"/>
    <cellStyle name="Millares 2 19 3 3 4" xfId="17252" xr:uid="{00000000-0005-0000-0000-0000422A0000}"/>
    <cellStyle name="Millares 2 19 3 4" xfId="6285" xr:uid="{00000000-0005-0000-0000-0000432A0000}"/>
    <cellStyle name="Millares 2 19 3 4 2" xfId="8950" xr:uid="{00000000-0005-0000-0000-0000442A0000}"/>
    <cellStyle name="Millares 2 19 3 4 2 2" xfId="14520" xr:uid="{00000000-0005-0000-0000-0000452A0000}"/>
    <cellStyle name="Millares 2 19 3 4 2 2 2" xfId="25618" xr:uid="{00000000-0005-0000-0000-0000462A0000}"/>
    <cellStyle name="Millares 2 19 3 4 2 3" xfId="20092" xr:uid="{00000000-0005-0000-0000-0000472A0000}"/>
    <cellStyle name="Millares 2 19 3 4 3" xfId="11987" xr:uid="{00000000-0005-0000-0000-0000482A0000}"/>
    <cellStyle name="Millares 2 19 3 4 3 2" xfId="23086" xr:uid="{00000000-0005-0000-0000-0000492A0000}"/>
    <cellStyle name="Millares 2 19 3 4 4" xfId="17561" xr:uid="{00000000-0005-0000-0000-00004A2A0000}"/>
    <cellStyle name="Millares 2 19 3 5" xfId="7324" xr:uid="{00000000-0005-0000-0000-00004B2A0000}"/>
    <cellStyle name="Millares 2 19 3 5 2" xfId="9977" xr:uid="{00000000-0005-0000-0000-00004C2A0000}"/>
    <cellStyle name="Millares 2 19 3 5 2 2" xfId="15547" xr:uid="{00000000-0005-0000-0000-00004D2A0000}"/>
    <cellStyle name="Millares 2 19 3 5 2 2 2" xfId="26645" xr:uid="{00000000-0005-0000-0000-00004E2A0000}"/>
    <cellStyle name="Millares 2 19 3 5 2 3" xfId="21119" xr:uid="{00000000-0005-0000-0000-00004F2A0000}"/>
    <cellStyle name="Millares 2 19 3 5 3" xfId="13014" xr:uid="{00000000-0005-0000-0000-0000502A0000}"/>
    <cellStyle name="Millares 2 19 3 5 3 2" xfId="24113" xr:uid="{00000000-0005-0000-0000-0000512A0000}"/>
    <cellStyle name="Millares 2 19 3 5 4" xfId="18588" xr:uid="{00000000-0005-0000-0000-0000522A0000}"/>
    <cellStyle name="Millares 2 19 3 6" xfId="8012" xr:uid="{00000000-0005-0000-0000-0000532A0000}"/>
    <cellStyle name="Millares 2 19 3 6 2" xfId="13615" xr:uid="{00000000-0005-0000-0000-0000542A0000}"/>
    <cellStyle name="Millares 2 19 3 6 2 2" xfId="24714" xr:uid="{00000000-0005-0000-0000-0000552A0000}"/>
    <cellStyle name="Millares 2 19 3 6 3" xfId="19189" xr:uid="{00000000-0005-0000-0000-0000562A0000}"/>
    <cellStyle name="Millares 2 19 3 7" xfId="10527" xr:uid="{00000000-0005-0000-0000-0000572A0000}"/>
    <cellStyle name="Millares 2 19 3 7 2" xfId="16073" xr:uid="{00000000-0005-0000-0000-0000582A0000}"/>
    <cellStyle name="Millares 2 19 3 7 2 2" xfId="27171" xr:uid="{00000000-0005-0000-0000-0000592A0000}"/>
    <cellStyle name="Millares 2 19 3 7 3" xfId="21645" xr:uid="{00000000-0005-0000-0000-00005A2A0000}"/>
    <cellStyle name="Millares 2 19 3 8" xfId="10803" xr:uid="{00000000-0005-0000-0000-00005B2A0000}"/>
    <cellStyle name="Millares 2 19 3 8 2" xfId="21918" xr:uid="{00000000-0005-0000-0000-00005C2A0000}"/>
    <cellStyle name="Millares 2 19 3 9" xfId="16398" xr:uid="{00000000-0005-0000-0000-00005D2A0000}"/>
    <cellStyle name="Millares 2 19 4" xfId="889" xr:uid="{00000000-0005-0000-0000-00005E2A0000}"/>
    <cellStyle name="Millares 2 19 4 2" xfId="5176" xr:uid="{00000000-0005-0000-0000-00005F2A0000}"/>
    <cellStyle name="Millares 2 19 4 2 2" xfId="6748" xr:uid="{00000000-0005-0000-0000-0000602A0000}"/>
    <cellStyle name="Millares 2 19 4 2 2 2" xfId="9411" xr:uid="{00000000-0005-0000-0000-0000612A0000}"/>
    <cellStyle name="Millares 2 19 4 2 2 2 2" xfId="14981" xr:uid="{00000000-0005-0000-0000-0000622A0000}"/>
    <cellStyle name="Millares 2 19 4 2 2 2 2 2" xfId="26079" xr:uid="{00000000-0005-0000-0000-0000632A0000}"/>
    <cellStyle name="Millares 2 19 4 2 2 2 3" xfId="20553" xr:uid="{00000000-0005-0000-0000-0000642A0000}"/>
    <cellStyle name="Millares 2 19 4 2 2 3" xfId="12448" xr:uid="{00000000-0005-0000-0000-0000652A0000}"/>
    <cellStyle name="Millares 2 19 4 2 2 3 2" xfId="23547" xr:uid="{00000000-0005-0000-0000-0000662A0000}"/>
    <cellStyle name="Millares 2 19 4 2 2 4" xfId="18022" xr:uid="{00000000-0005-0000-0000-0000672A0000}"/>
    <cellStyle name="Millares 2 19 4 2 3" xfId="8409" xr:uid="{00000000-0005-0000-0000-0000682A0000}"/>
    <cellStyle name="Millares 2 19 4 2 3 2" xfId="13979" xr:uid="{00000000-0005-0000-0000-0000692A0000}"/>
    <cellStyle name="Millares 2 19 4 2 3 2 2" xfId="25077" xr:uid="{00000000-0005-0000-0000-00006A2A0000}"/>
    <cellStyle name="Millares 2 19 4 2 3 3" xfId="19551" xr:uid="{00000000-0005-0000-0000-00006B2A0000}"/>
    <cellStyle name="Millares 2 19 4 2 4" xfId="11440" xr:uid="{00000000-0005-0000-0000-00006C2A0000}"/>
    <cellStyle name="Millares 2 19 4 2 4 2" xfId="22543" xr:uid="{00000000-0005-0000-0000-00006D2A0000}"/>
    <cellStyle name="Millares 2 19 4 2 5" xfId="17017" xr:uid="{00000000-0005-0000-0000-00006E2A0000}"/>
    <cellStyle name="Millares 2 19 4 3" xfId="6179" xr:uid="{00000000-0005-0000-0000-00006F2A0000}"/>
    <cellStyle name="Millares 2 19 4 3 2" xfId="8844" xr:uid="{00000000-0005-0000-0000-0000702A0000}"/>
    <cellStyle name="Millares 2 19 4 3 2 2" xfId="14414" xr:uid="{00000000-0005-0000-0000-0000712A0000}"/>
    <cellStyle name="Millares 2 19 4 3 2 2 2" xfId="25512" xr:uid="{00000000-0005-0000-0000-0000722A0000}"/>
    <cellStyle name="Millares 2 19 4 3 2 3" xfId="19986" xr:uid="{00000000-0005-0000-0000-0000732A0000}"/>
    <cellStyle name="Millares 2 19 4 3 3" xfId="11881" xr:uid="{00000000-0005-0000-0000-0000742A0000}"/>
    <cellStyle name="Millares 2 19 4 3 3 2" xfId="22980" xr:uid="{00000000-0005-0000-0000-0000752A0000}"/>
    <cellStyle name="Millares 2 19 4 3 4" xfId="17455" xr:uid="{00000000-0005-0000-0000-0000762A0000}"/>
    <cellStyle name="Millares 2 19 4 4" xfId="7219" xr:uid="{00000000-0005-0000-0000-0000772A0000}"/>
    <cellStyle name="Millares 2 19 4 4 2" xfId="9872" xr:uid="{00000000-0005-0000-0000-0000782A0000}"/>
    <cellStyle name="Millares 2 19 4 4 2 2" xfId="15442" xr:uid="{00000000-0005-0000-0000-0000792A0000}"/>
    <cellStyle name="Millares 2 19 4 4 2 2 2" xfId="26540" xr:uid="{00000000-0005-0000-0000-00007A2A0000}"/>
    <cellStyle name="Millares 2 19 4 4 2 3" xfId="21014" xr:uid="{00000000-0005-0000-0000-00007B2A0000}"/>
    <cellStyle name="Millares 2 19 4 4 3" xfId="12909" xr:uid="{00000000-0005-0000-0000-00007C2A0000}"/>
    <cellStyle name="Millares 2 19 4 4 3 2" xfId="24008" xr:uid="{00000000-0005-0000-0000-00007D2A0000}"/>
    <cellStyle name="Millares 2 19 4 4 4" xfId="18483" xr:uid="{00000000-0005-0000-0000-00007E2A0000}"/>
    <cellStyle name="Millares 2 19 4 5" xfId="7907" xr:uid="{00000000-0005-0000-0000-00007F2A0000}"/>
    <cellStyle name="Millares 2 19 4 5 2" xfId="13510" xr:uid="{00000000-0005-0000-0000-0000802A0000}"/>
    <cellStyle name="Millares 2 19 4 5 2 2" xfId="24609" xr:uid="{00000000-0005-0000-0000-0000812A0000}"/>
    <cellStyle name="Millares 2 19 4 5 3" xfId="19084" xr:uid="{00000000-0005-0000-0000-0000822A0000}"/>
    <cellStyle name="Millares 2 19 4 6" xfId="10422" xr:uid="{00000000-0005-0000-0000-0000832A0000}"/>
    <cellStyle name="Millares 2 19 4 6 2" xfId="15968" xr:uid="{00000000-0005-0000-0000-0000842A0000}"/>
    <cellStyle name="Millares 2 19 4 6 2 2" xfId="27066" xr:uid="{00000000-0005-0000-0000-0000852A0000}"/>
    <cellStyle name="Millares 2 19 4 6 3" xfId="21540" xr:uid="{00000000-0005-0000-0000-0000862A0000}"/>
    <cellStyle name="Millares 2 19 4 7" xfId="10697" xr:uid="{00000000-0005-0000-0000-0000872A0000}"/>
    <cellStyle name="Millares 2 19 4 7 2" xfId="21812" xr:uid="{00000000-0005-0000-0000-0000882A0000}"/>
    <cellStyle name="Millares 2 19 4 8" xfId="16292" xr:uid="{00000000-0005-0000-0000-0000892A0000}"/>
    <cellStyle name="Millares 2 19 4 9" xfId="27497" xr:uid="{00000000-0005-0000-0000-00008A2A0000}"/>
    <cellStyle name="Millares 2 19 5" xfId="3889" xr:uid="{00000000-0005-0000-0000-00008B2A0000}"/>
    <cellStyle name="Millares 2 19 5 2" xfId="6642" xr:uid="{00000000-0005-0000-0000-00008C2A0000}"/>
    <cellStyle name="Millares 2 19 5 2 2" xfId="9305" xr:uid="{00000000-0005-0000-0000-00008D2A0000}"/>
    <cellStyle name="Millares 2 19 5 2 2 2" xfId="14875" xr:uid="{00000000-0005-0000-0000-00008E2A0000}"/>
    <cellStyle name="Millares 2 19 5 2 2 2 2" xfId="25973" xr:uid="{00000000-0005-0000-0000-00008F2A0000}"/>
    <cellStyle name="Millares 2 19 5 2 2 3" xfId="20447" xr:uid="{00000000-0005-0000-0000-0000902A0000}"/>
    <cellStyle name="Millares 2 19 5 2 3" xfId="12342" xr:uid="{00000000-0005-0000-0000-0000912A0000}"/>
    <cellStyle name="Millares 2 19 5 2 3 2" xfId="23441" xr:uid="{00000000-0005-0000-0000-0000922A0000}"/>
    <cellStyle name="Millares 2 19 5 2 4" xfId="17916" xr:uid="{00000000-0005-0000-0000-0000932A0000}"/>
    <cellStyle name="Millares 2 19 5 3" xfId="7113" xr:uid="{00000000-0005-0000-0000-0000942A0000}"/>
    <cellStyle name="Millares 2 19 5 3 2" xfId="9766" xr:uid="{00000000-0005-0000-0000-0000952A0000}"/>
    <cellStyle name="Millares 2 19 5 3 2 2" xfId="15336" xr:uid="{00000000-0005-0000-0000-0000962A0000}"/>
    <cellStyle name="Millares 2 19 5 3 2 2 2" xfId="26434" xr:uid="{00000000-0005-0000-0000-0000972A0000}"/>
    <cellStyle name="Millares 2 19 5 3 2 3" xfId="20908" xr:uid="{00000000-0005-0000-0000-0000982A0000}"/>
    <cellStyle name="Millares 2 19 5 3 3" xfId="12803" xr:uid="{00000000-0005-0000-0000-0000992A0000}"/>
    <cellStyle name="Millares 2 19 5 3 3 2" xfId="23902" xr:uid="{00000000-0005-0000-0000-00009A2A0000}"/>
    <cellStyle name="Millares 2 19 5 3 4" xfId="18377" xr:uid="{00000000-0005-0000-0000-00009B2A0000}"/>
    <cellStyle name="Millares 2 19 5 4" xfId="7809" xr:uid="{00000000-0005-0000-0000-00009C2A0000}"/>
    <cellStyle name="Millares 2 19 5 4 2" xfId="13413" xr:uid="{00000000-0005-0000-0000-00009D2A0000}"/>
    <cellStyle name="Millares 2 19 5 4 2 2" xfId="24512" xr:uid="{00000000-0005-0000-0000-00009E2A0000}"/>
    <cellStyle name="Millares 2 19 5 4 3" xfId="18987" xr:uid="{00000000-0005-0000-0000-00009F2A0000}"/>
    <cellStyle name="Millares 2 19 5 5" xfId="10316" xr:uid="{00000000-0005-0000-0000-0000A02A0000}"/>
    <cellStyle name="Millares 2 19 5 5 2" xfId="15862" xr:uid="{00000000-0005-0000-0000-0000A12A0000}"/>
    <cellStyle name="Millares 2 19 5 5 2 2" xfId="26960" xr:uid="{00000000-0005-0000-0000-0000A22A0000}"/>
    <cellStyle name="Millares 2 19 5 5 3" xfId="21434" xr:uid="{00000000-0005-0000-0000-0000A32A0000}"/>
    <cellStyle name="Millares 2 19 5 6" xfId="11017" xr:uid="{00000000-0005-0000-0000-0000A42A0000}"/>
    <cellStyle name="Millares 2 19 5 6 2" xfId="22126" xr:uid="{00000000-0005-0000-0000-0000A52A0000}"/>
    <cellStyle name="Millares 2 19 5 7" xfId="16600" xr:uid="{00000000-0005-0000-0000-0000A62A0000}"/>
    <cellStyle name="Millares 2 19 5 8" xfId="27391" xr:uid="{00000000-0005-0000-0000-0000A72A0000}"/>
    <cellStyle name="Millares 2 19 6" xfId="3890" xr:uid="{00000000-0005-0000-0000-0000A82A0000}"/>
    <cellStyle name="Millares 2 19 6 2" xfId="6516" xr:uid="{00000000-0005-0000-0000-0000A92A0000}"/>
    <cellStyle name="Millares 2 19 6 2 2" xfId="9179" xr:uid="{00000000-0005-0000-0000-0000AA2A0000}"/>
    <cellStyle name="Millares 2 19 6 2 2 2" xfId="14749" xr:uid="{00000000-0005-0000-0000-0000AB2A0000}"/>
    <cellStyle name="Millares 2 19 6 2 2 2 2" xfId="25847" xr:uid="{00000000-0005-0000-0000-0000AC2A0000}"/>
    <cellStyle name="Millares 2 19 6 2 2 3" xfId="20321" xr:uid="{00000000-0005-0000-0000-0000AD2A0000}"/>
    <cellStyle name="Millares 2 19 6 2 3" xfId="12216" xr:uid="{00000000-0005-0000-0000-0000AE2A0000}"/>
    <cellStyle name="Millares 2 19 6 2 3 2" xfId="23315" xr:uid="{00000000-0005-0000-0000-0000AF2A0000}"/>
    <cellStyle name="Millares 2 19 6 2 4" xfId="17790" xr:uid="{00000000-0005-0000-0000-0000B02A0000}"/>
    <cellStyle name="Millares 2 19 6 3" xfId="7690" xr:uid="{00000000-0005-0000-0000-0000B12A0000}"/>
    <cellStyle name="Millares 2 19 6 3 2" xfId="13298" xr:uid="{00000000-0005-0000-0000-0000B22A0000}"/>
    <cellStyle name="Millares 2 19 6 3 2 2" xfId="24397" xr:uid="{00000000-0005-0000-0000-0000B32A0000}"/>
    <cellStyle name="Millares 2 19 6 3 3" xfId="18872" xr:uid="{00000000-0005-0000-0000-0000B42A0000}"/>
    <cellStyle name="Millares 2 19 6 4" xfId="10189" xr:uid="{00000000-0005-0000-0000-0000B52A0000}"/>
    <cellStyle name="Millares 2 19 6 4 2" xfId="15736" xr:uid="{00000000-0005-0000-0000-0000B62A0000}"/>
    <cellStyle name="Millares 2 19 6 4 2 2" xfId="26834" xr:uid="{00000000-0005-0000-0000-0000B72A0000}"/>
    <cellStyle name="Millares 2 19 6 4 3" xfId="21308" xr:uid="{00000000-0005-0000-0000-0000B82A0000}"/>
    <cellStyle name="Millares 2 19 6 5" xfId="11018" xr:uid="{00000000-0005-0000-0000-0000B92A0000}"/>
    <cellStyle name="Millares 2 19 6 5 2" xfId="22127" xr:uid="{00000000-0005-0000-0000-0000BA2A0000}"/>
    <cellStyle name="Millares 2 19 6 6" xfId="16601" xr:uid="{00000000-0005-0000-0000-0000BB2A0000}"/>
    <cellStyle name="Millares 2 19 7" xfId="3891" xr:uid="{00000000-0005-0000-0000-0000BC2A0000}"/>
    <cellStyle name="Millares 2 19 7 2" xfId="6405" xr:uid="{00000000-0005-0000-0000-0000BD2A0000}"/>
    <cellStyle name="Millares 2 19 7 2 2" xfId="9068" xr:uid="{00000000-0005-0000-0000-0000BE2A0000}"/>
    <cellStyle name="Millares 2 19 7 2 2 2" xfId="14638" xr:uid="{00000000-0005-0000-0000-0000BF2A0000}"/>
    <cellStyle name="Millares 2 19 7 2 2 2 2" xfId="25736" xr:uid="{00000000-0005-0000-0000-0000C02A0000}"/>
    <cellStyle name="Millares 2 19 7 2 2 3" xfId="20210" xr:uid="{00000000-0005-0000-0000-0000C12A0000}"/>
    <cellStyle name="Millares 2 19 7 2 3" xfId="12105" xr:uid="{00000000-0005-0000-0000-0000C22A0000}"/>
    <cellStyle name="Millares 2 19 7 2 3 2" xfId="23204" xr:uid="{00000000-0005-0000-0000-0000C32A0000}"/>
    <cellStyle name="Millares 2 19 7 2 4" xfId="17679" xr:uid="{00000000-0005-0000-0000-0000C42A0000}"/>
    <cellStyle name="Millares 2 19 7 3" xfId="8156" xr:uid="{00000000-0005-0000-0000-0000C52A0000}"/>
    <cellStyle name="Millares 2 19 7 3 2" xfId="13726" xr:uid="{00000000-0005-0000-0000-0000C62A0000}"/>
    <cellStyle name="Millares 2 19 7 3 2 2" xfId="24824" xr:uid="{00000000-0005-0000-0000-0000C72A0000}"/>
    <cellStyle name="Millares 2 19 7 3 3" xfId="19298" xr:uid="{00000000-0005-0000-0000-0000C82A0000}"/>
    <cellStyle name="Millares 2 19 7 4" xfId="11019" xr:uid="{00000000-0005-0000-0000-0000C92A0000}"/>
    <cellStyle name="Millares 2 19 7 4 2" xfId="22128" xr:uid="{00000000-0005-0000-0000-0000CA2A0000}"/>
    <cellStyle name="Millares 2 19 7 5" xfId="16602" xr:uid="{00000000-0005-0000-0000-0000CB2A0000}"/>
    <cellStyle name="Millares 2 19 8" xfId="5580" xr:uid="{00000000-0005-0000-0000-0000CC2A0000}"/>
    <cellStyle name="Millares 2 19 8 2" xfId="8608" xr:uid="{00000000-0005-0000-0000-0000CD2A0000}"/>
    <cellStyle name="Millares 2 19 8 2 2" xfId="14178" xr:uid="{00000000-0005-0000-0000-0000CE2A0000}"/>
    <cellStyle name="Millares 2 19 8 2 2 2" xfId="25276" xr:uid="{00000000-0005-0000-0000-0000CF2A0000}"/>
    <cellStyle name="Millares 2 19 8 2 3" xfId="19750" xr:uid="{00000000-0005-0000-0000-0000D02A0000}"/>
    <cellStyle name="Millares 2 19 8 3" xfId="11639" xr:uid="{00000000-0005-0000-0000-0000D12A0000}"/>
    <cellStyle name="Millares 2 19 8 3 2" xfId="22742" xr:uid="{00000000-0005-0000-0000-0000D22A0000}"/>
    <cellStyle name="Millares 2 19 8 4" xfId="17216" xr:uid="{00000000-0005-0000-0000-0000D32A0000}"/>
    <cellStyle name="Millares 2 19 9" xfId="6074" xr:uid="{00000000-0005-0000-0000-0000D42A0000}"/>
    <cellStyle name="Millares 2 19 9 2" xfId="8740" xr:uid="{00000000-0005-0000-0000-0000D52A0000}"/>
    <cellStyle name="Millares 2 19 9 2 2" xfId="14310" xr:uid="{00000000-0005-0000-0000-0000D62A0000}"/>
    <cellStyle name="Millares 2 19 9 2 2 2" xfId="25408" xr:uid="{00000000-0005-0000-0000-0000D72A0000}"/>
    <cellStyle name="Millares 2 19 9 2 3" xfId="19882" xr:uid="{00000000-0005-0000-0000-0000D82A0000}"/>
    <cellStyle name="Millares 2 19 9 3" xfId="11777" xr:uid="{00000000-0005-0000-0000-0000D92A0000}"/>
    <cellStyle name="Millares 2 19 9 3 2" xfId="22876" xr:uid="{00000000-0005-0000-0000-0000DA2A0000}"/>
    <cellStyle name="Millares 2 19 9 4" xfId="17351" xr:uid="{00000000-0005-0000-0000-0000DB2A0000}"/>
    <cellStyle name="Millares 2 2" xfId="508" xr:uid="{00000000-0005-0000-0000-0000DC2A0000}"/>
    <cellStyle name="Millares 2 2 2" xfId="509" xr:uid="{00000000-0005-0000-0000-0000DD2A0000}"/>
    <cellStyle name="Millares 2 2 2 2" xfId="3892" xr:uid="{00000000-0005-0000-0000-0000DE2A0000}"/>
    <cellStyle name="Millares 2 2 2 3" xfId="3893" xr:uid="{00000000-0005-0000-0000-0000DF2A0000}"/>
    <cellStyle name="Millares 2 2 2 4" xfId="3894" xr:uid="{00000000-0005-0000-0000-0000E02A0000}"/>
    <cellStyle name="Millares 2 2 2 5" xfId="3895" xr:uid="{00000000-0005-0000-0000-0000E12A0000}"/>
    <cellStyle name="Millares 2 2 3" xfId="1135" xr:uid="{00000000-0005-0000-0000-0000E22A0000}"/>
    <cellStyle name="Millares 2 2 3 2" xfId="5080" xr:uid="{00000000-0005-0000-0000-0000E32A0000}"/>
    <cellStyle name="Millares 2 2 4" xfId="1136" xr:uid="{00000000-0005-0000-0000-0000E42A0000}"/>
    <cellStyle name="Millares 2 2 4 2" xfId="5037" xr:uid="{00000000-0005-0000-0000-0000E52A0000}"/>
    <cellStyle name="Millares 2 2 5" xfId="3896" xr:uid="{00000000-0005-0000-0000-0000E62A0000}"/>
    <cellStyle name="Millares 2 2 5 2" xfId="7645" xr:uid="{00000000-0005-0000-0000-0000E72A0000}"/>
    <cellStyle name="Millares 2 2_A.68" xfId="3897" xr:uid="{00000000-0005-0000-0000-0000E82A0000}"/>
    <cellStyle name="Millares 2 20" xfId="761" xr:uid="{00000000-0005-0000-0000-0000E92A0000}"/>
    <cellStyle name="Millares 2 21" xfId="3898" xr:uid="{00000000-0005-0000-0000-0000EA2A0000}"/>
    <cellStyle name="Millares 2 21 2" xfId="3899" xr:uid="{00000000-0005-0000-0000-0000EB2A0000}"/>
    <cellStyle name="Millares 2 21 3" xfId="5717" xr:uid="{00000000-0005-0000-0000-0000EC2A0000}"/>
    <cellStyle name="Millares 2 21 4" xfId="5772" xr:uid="{00000000-0005-0000-0000-0000ED2A0000}"/>
    <cellStyle name="Millares 2 21 5" xfId="6042" xr:uid="{00000000-0005-0000-0000-0000EE2A0000}"/>
    <cellStyle name="Millares 2 22" xfId="3900" xr:uid="{00000000-0005-0000-0000-0000EF2A0000}"/>
    <cellStyle name="Millares 2 22 2" xfId="3901" xr:uid="{00000000-0005-0000-0000-0000F02A0000}"/>
    <cellStyle name="Millares 2 23" xfId="5265" xr:uid="{00000000-0005-0000-0000-0000F12A0000}"/>
    <cellStyle name="Millares 2 24" xfId="5570" xr:uid="{00000000-0005-0000-0000-0000F22A0000}"/>
    <cellStyle name="Millares 2 25" xfId="5308" xr:uid="{00000000-0005-0000-0000-0000F32A0000}"/>
    <cellStyle name="Millares 2 26" xfId="5477" xr:uid="{00000000-0005-0000-0000-0000F42A0000}"/>
    <cellStyle name="Millares 2 27" xfId="5369" xr:uid="{00000000-0005-0000-0000-0000F52A0000}"/>
    <cellStyle name="Millares 2 28" xfId="5556" xr:uid="{00000000-0005-0000-0000-0000F62A0000}"/>
    <cellStyle name="Millares 2 29" xfId="3902" xr:uid="{00000000-0005-0000-0000-0000F72A0000}"/>
    <cellStyle name="Millares 2 3" xfId="510" xr:uid="{00000000-0005-0000-0000-0000F82A0000}"/>
    <cellStyle name="Millares 2 3 10" xfId="6984" xr:uid="{00000000-0005-0000-0000-0000F92A0000}"/>
    <cellStyle name="Millares 2 3 10 2" xfId="9638" xr:uid="{00000000-0005-0000-0000-0000FA2A0000}"/>
    <cellStyle name="Millares 2 3 10 2 2" xfId="15208" xr:uid="{00000000-0005-0000-0000-0000FB2A0000}"/>
    <cellStyle name="Millares 2 3 10 2 2 2" xfId="26306" xr:uid="{00000000-0005-0000-0000-0000FC2A0000}"/>
    <cellStyle name="Millares 2 3 10 2 3" xfId="20780" xr:uid="{00000000-0005-0000-0000-0000FD2A0000}"/>
    <cellStyle name="Millares 2 3 10 3" xfId="12675" xr:uid="{00000000-0005-0000-0000-0000FE2A0000}"/>
    <cellStyle name="Millares 2 3 10 3 2" xfId="23774" xr:uid="{00000000-0005-0000-0000-0000FF2A0000}"/>
    <cellStyle name="Millares 2 3 10 4" xfId="18249" xr:uid="{00000000-0005-0000-0000-0000002B0000}"/>
    <cellStyle name="Millares 2 3 11" xfId="7502" xr:uid="{00000000-0005-0000-0000-0000012B0000}"/>
    <cellStyle name="Millares 2 3 11 2" xfId="13161" xr:uid="{00000000-0005-0000-0000-0000022B0000}"/>
    <cellStyle name="Millares 2 3 11 2 2" xfId="24260" xr:uid="{00000000-0005-0000-0000-0000032B0000}"/>
    <cellStyle name="Millares 2 3 11 3" xfId="18735" xr:uid="{00000000-0005-0000-0000-0000042B0000}"/>
    <cellStyle name="Millares 2 3 12" xfId="10060" xr:uid="{00000000-0005-0000-0000-0000052B0000}"/>
    <cellStyle name="Millares 2 3 12 2" xfId="15614" xr:uid="{00000000-0005-0000-0000-0000062B0000}"/>
    <cellStyle name="Millares 2 3 12 2 2" xfId="26712" xr:uid="{00000000-0005-0000-0000-0000072B0000}"/>
    <cellStyle name="Millares 2 3 12 3" xfId="21186" xr:uid="{00000000-0005-0000-0000-0000082B0000}"/>
    <cellStyle name="Millares 2 3 13" xfId="10604" xr:uid="{00000000-0005-0000-0000-0000092B0000}"/>
    <cellStyle name="Millares 2 3 13 2" xfId="21720" xr:uid="{00000000-0005-0000-0000-00000A2B0000}"/>
    <cellStyle name="Millares 2 3 14" xfId="16201" xr:uid="{00000000-0005-0000-0000-00000B2B0000}"/>
    <cellStyle name="Millares 2 3 15" xfId="27266" xr:uid="{00000000-0005-0000-0000-00000C2B0000}"/>
    <cellStyle name="Millares 2 3 2" xfId="778" xr:uid="{00000000-0005-0000-0000-00000D2B0000}"/>
    <cellStyle name="Millares 2 3 2 10" xfId="10120" xr:uid="{00000000-0005-0000-0000-00000E2B0000}"/>
    <cellStyle name="Millares 2 3 2 10 2" xfId="15671" xr:uid="{00000000-0005-0000-0000-00000F2B0000}"/>
    <cellStyle name="Millares 2 3 2 10 2 2" xfId="26769" xr:uid="{00000000-0005-0000-0000-0000102B0000}"/>
    <cellStyle name="Millares 2 3 2 10 3" xfId="21243" xr:uid="{00000000-0005-0000-0000-0000112B0000}"/>
    <cellStyle name="Millares 2 3 2 11" xfId="10649" xr:uid="{00000000-0005-0000-0000-0000122B0000}"/>
    <cellStyle name="Millares 2 3 2 11 2" xfId="21765" xr:uid="{00000000-0005-0000-0000-0000132B0000}"/>
    <cellStyle name="Millares 2 3 2 12" xfId="16245" xr:uid="{00000000-0005-0000-0000-0000142B0000}"/>
    <cellStyle name="Millares 2 3 2 13" xfId="27310" xr:uid="{00000000-0005-0000-0000-0000152B0000}"/>
    <cellStyle name="Millares 2 3 2 2" xfId="962" xr:uid="{00000000-0005-0000-0000-0000162B0000}"/>
    <cellStyle name="Millares 2 3 2 2 2" xfId="5218" xr:uid="{00000000-0005-0000-0000-0000172B0000}"/>
    <cellStyle name="Millares 2 3 2 2 2 2" xfId="6808" xr:uid="{00000000-0005-0000-0000-0000182B0000}"/>
    <cellStyle name="Millares 2 3 2 2 2 2 2" xfId="9471" xr:uid="{00000000-0005-0000-0000-0000192B0000}"/>
    <cellStyle name="Millares 2 3 2 2 2 2 2 2" xfId="15041" xr:uid="{00000000-0005-0000-0000-00001A2B0000}"/>
    <cellStyle name="Millares 2 3 2 2 2 2 2 2 2" xfId="26139" xr:uid="{00000000-0005-0000-0000-00001B2B0000}"/>
    <cellStyle name="Millares 2 3 2 2 2 2 2 3" xfId="20613" xr:uid="{00000000-0005-0000-0000-00001C2B0000}"/>
    <cellStyle name="Millares 2 3 2 2 2 2 3" xfId="12508" xr:uid="{00000000-0005-0000-0000-00001D2B0000}"/>
    <cellStyle name="Millares 2 3 2 2 2 2 3 2" xfId="23607" xr:uid="{00000000-0005-0000-0000-00001E2B0000}"/>
    <cellStyle name="Millares 2 3 2 2 2 2 4" xfId="18082" xr:uid="{00000000-0005-0000-0000-00001F2B0000}"/>
    <cellStyle name="Millares 2 3 2 2 2 3" xfId="8451" xr:uid="{00000000-0005-0000-0000-0000202B0000}"/>
    <cellStyle name="Millares 2 3 2 2 2 3 2" xfId="14021" xr:uid="{00000000-0005-0000-0000-0000212B0000}"/>
    <cellStyle name="Millares 2 3 2 2 2 3 2 2" xfId="25119" xr:uid="{00000000-0005-0000-0000-0000222B0000}"/>
    <cellStyle name="Millares 2 3 2 2 2 3 3" xfId="19593" xr:uid="{00000000-0005-0000-0000-0000232B0000}"/>
    <cellStyle name="Millares 2 3 2 2 2 4" xfId="11482" xr:uid="{00000000-0005-0000-0000-0000242B0000}"/>
    <cellStyle name="Millares 2 3 2 2 2 4 2" xfId="22585" xr:uid="{00000000-0005-0000-0000-0000252B0000}"/>
    <cellStyle name="Millares 2 3 2 2 2 5" xfId="17059" xr:uid="{00000000-0005-0000-0000-0000262B0000}"/>
    <cellStyle name="Millares 2 3 2 2 3" xfId="6240" xr:uid="{00000000-0005-0000-0000-0000272B0000}"/>
    <cellStyle name="Millares 2 3 2 2 3 2" xfId="8905" xr:uid="{00000000-0005-0000-0000-0000282B0000}"/>
    <cellStyle name="Millares 2 3 2 2 3 2 2" xfId="14475" xr:uid="{00000000-0005-0000-0000-0000292B0000}"/>
    <cellStyle name="Millares 2 3 2 2 3 2 2 2" xfId="25573" xr:uid="{00000000-0005-0000-0000-00002A2B0000}"/>
    <cellStyle name="Millares 2 3 2 2 3 2 3" xfId="20047" xr:uid="{00000000-0005-0000-0000-00002B2B0000}"/>
    <cellStyle name="Millares 2 3 2 2 3 3" xfId="11942" xr:uid="{00000000-0005-0000-0000-00002C2B0000}"/>
    <cellStyle name="Millares 2 3 2 2 3 3 2" xfId="23041" xr:uid="{00000000-0005-0000-0000-00002D2B0000}"/>
    <cellStyle name="Millares 2 3 2 2 3 4" xfId="17516" xr:uid="{00000000-0005-0000-0000-00002E2B0000}"/>
    <cellStyle name="Millares 2 3 2 2 4" xfId="7279" xr:uid="{00000000-0005-0000-0000-00002F2B0000}"/>
    <cellStyle name="Millares 2 3 2 2 4 2" xfId="9932" xr:uid="{00000000-0005-0000-0000-0000302B0000}"/>
    <cellStyle name="Millares 2 3 2 2 4 2 2" xfId="15502" xr:uid="{00000000-0005-0000-0000-0000312B0000}"/>
    <cellStyle name="Millares 2 3 2 2 4 2 2 2" xfId="26600" xr:uid="{00000000-0005-0000-0000-0000322B0000}"/>
    <cellStyle name="Millares 2 3 2 2 4 2 3" xfId="21074" xr:uid="{00000000-0005-0000-0000-0000332B0000}"/>
    <cellStyle name="Millares 2 3 2 2 4 3" xfId="12969" xr:uid="{00000000-0005-0000-0000-0000342B0000}"/>
    <cellStyle name="Millares 2 3 2 2 4 3 2" xfId="24068" xr:uid="{00000000-0005-0000-0000-0000352B0000}"/>
    <cellStyle name="Millares 2 3 2 2 4 4" xfId="18543" xr:uid="{00000000-0005-0000-0000-0000362B0000}"/>
    <cellStyle name="Millares 2 3 2 2 5" xfId="7967" xr:uid="{00000000-0005-0000-0000-0000372B0000}"/>
    <cellStyle name="Millares 2 3 2 2 5 2" xfId="13570" xr:uid="{00000000-0005-0000-0000-0000382B0000}"/>
    <cellStyle name="Millares 2 3 2 2 5 2 2" xfId="24669" xr:uid="{00000000-0005-0000-0000-0000392B0000}"/>
    <cellStyle name="Millares 2 3 2 2 5 3" xfId="19144" xr:uid="{00000000-0005-0000-0000-00003A2B0000}"/>
    <cellStyle name="Millares 2 3 2 2 6" xfId="10482" xr:uid="{00000000-0005-0000-0000-00003B2B0000}"/>
    <cellStyle name="Millares 2 3 2 2 6 2" xfId="16028" xr:uid="{00000000-0005-0000-0000-00003C2B0000}"/>
    <cellStyle name="Millares 2 3 2 2 6 2 2" xfId="27126" xr:uid="{00000000-0005-0000-0000-00003D2B0000}"/>
    <cellStyle name="Millares 2 3 2 2 6 3" xfId="21600" xr:uid="{00000000-0005-0000-0000-00003E2B0000}"/>
    <cellStyle name="Millares 2 3 2 2 7" xfId="10758" xr:uid="{00000000-0005-0000-0000-00003F2B0000}"/>
    <cellStyle name="Millares 2 3 2 2 7 2" xfId="21873" xr:uid="{00000000-0005-0000-0000-0000402B0000}"/>
    <cellStyle name="Millares 2 3 2 2 8" xfId="16353" xr:uid="{00000000-0005-0000-0000-0000412B0000}"/>
    <cellStyle name="Millares 2 3 2 2 9" xfId="27557" xr:uid="{00000000-0005-0000-0000-0000422B0000}"/>
    <cellStyle name="Millares 2 3 2 3" xfId="3903" xr:uid="{00000000-0005-0000-0000-0000432B0000}"/>
    <cellStyle name="Millares 2 3 2 3 10" xfId="27394" xr:uid="{00000000-0005-0000-0000-0000442B0000}"/>
    <cellStyle name="Millares 2 3 2 3 2" xfId="6043" xr:uid="{00000000-0005-0000-0000-0000452B0000}"/>
    <cellStyle name="Millares 2 3 2 3 2 2" xfId="8720" xr:uid="{00000000-0005-0000-0000-0000462B0000}"/>
    <cellStyle name="Millares 2 3 2 3 2 2 2" xfId="14290" xr:uid="{00000000-0005-0000-0000-0000472B0000}"/>
    <cellStyle name="Millares 2 3 2 3 2 2 2 2" xfId="25388" xr:uid="{00000000-0005-0000-0000-0000482B0000}"/>
    <cellStyle name="Millares 2 3 2 3 2 2 3" xfId="19862" xr:uid="{00000000-0005-0000-0000-0000492B0000}"/>
    <cellStyle name="Millares 2 3 2 3 2 3" xfId="11757" xr:uid="{00000000-0005-0000-0000-00004A2B0000}"/>
    <cellStyle name="Millares 2 3 2 3 2 3 2" xfId="22856" xr:uid="{00000000-0005-0000-0000-00004B2B0000}"/>
    <cellStyle name="Millares 2 3 2 3 2 4" xfId="17331" xr:uid="{00000000-0005-0000-0000-00004C2B0000}"/>
    <cellStyle name="Millares 2 3 2 3 3" xfId="6038" xr:uid="{00000000-0005-0000-0000-00004D2B0000}"/>
    <cellStyle name="Millares 2 3 2 3 4" xfId="6645" xr:uid="{00000000-0005-0000-0000-00004E2B0000}"/>
    <cellStyle name="Millares 2 3 2 3 4 2" xfId="9308" xr:uid="{00000000-0005-0000-0000-00004F2B0000}"/>
    <cellStyle name="Millares 2 3 2 3 4 2 2" xfId="14878" xr:uid="{00000000-0005-0000-0000-0000502B0000}"/>
    <cellStyle name="Millares 2 3 2 3 4 2 2 2" xfId="25976" xr:uid="{00000000-0005-0000-0000-0000512B0000}"/>
    <cellStyle name="Millares 2 3 2 3 4 2 3" xfId="20450" xr:uid="{00000000-0005-0000-0000-0000522B0000}"/>
    <cellStyle name="Millares 2 3 2 3 4 3" xfId="12345" xr:uid="{00000000-0005-0000-0000-0000532B0000}"/>
    <cellStyle name="Millares 2 3 2 3 4 3 2" xfId="23444" xr:uid="{00000000-0005-0000-0000-0000542B0000}"/>
    <cellStyle name="Millares 2 3 2 3 4 4" xfId="17919" xr:uid="{00000000-0005-0000-0000-0000552B0000}"/>
    <cellStyle name="Millares 2 3 2 3 5" xfId="7116" xr:uid="{00000000-0005-0000-0000-0000562B0000}"/>
    <cellStyle name="Millares 2 3 2 3 5 2" xfId="9769" xr:uid="{00000000-0005-0000-0000-0000572B0000}"/>
    <cellStyle name="Millares 2 3 2 3 5 2 2" xfId="15339" xr:uid="{00000000-0005-0000-0000-0000582B0000}"/>
    <cellStyle name="Millares 2 3 2 3 5 2 2 2" xfId="26437" xr:uid="{00000000-0005-0000-0000-0000592B0000}"/>
    <cellStyle name="Millares 2 3 2 3 5 2 3" xfId="20911" xr:uid="{00000000-0005-0000-0000-00005A2B0000}"/>
    <cellStyle name="Millares 2 3 2 3 5 3" xfId="12806" xr:uid="{00000000-0005-0000-0000-00005B2B0000}"/>
    <cellStyle name="Millares 2 3 2 3 5 3 2" xfId="23905" xr:uid="{00000000-0005-0000-0000-00005C2B0000}"/>
    <cellStyle name="Millares 2 3 2 3 5 4" xfId="18380" xr:uid="{00000000-0005-0000-0000-00005D2B0000}"/>
    <cellStyle name="Millares 2 3 2 3 6" xfId="7812" xr:uid="{00000000-0005-0000-0000-00005E2B0000}"/>
    <cellStyle name="Millares 2 3 2 3 6 2" xfId="13416" xr:uid="{00000000-0005-0000-0000-00005F2B0000}"/>
    <cellStyle name="Millares 2 3 2 3 6 2 2" xfId="24515" xr:uid="{00000000-0005-0000-0000-0000602B0000}"/>
    <cellStyle name="Millares 2 3 2 3 6 3" xfId="18990" xr:uid="{00000000-0005-0000-0000-0000612B0000}"/>
    <cellStyle name="Millares 2 3 2 3 7" xfId="10319" xr:uid="{00000000-0005-0000-0000-0000622B0000}"/>
    <cellStyle name="Millares 2 3 2 3 7 2" xfId="15865" xr:uid="{00000000-0005-0000-0000-0000632B0000}"/>
    <cellStyle name="Millares 2 3 2 3 7 2 2" xfId="26963" xr:uid="{00000000-0005-0000-0000-0000642B0000}"/>
    <cellStyle name="Millares 2 3 2 3 7 3" xfId="21437" xr:uid="{00000000-0005-0000-0000-0000652B0000}"/>
    <cellStyle name="Millares 2 3 2 3 8" xfId="11020" xr:uid="{00000000-0005-0000-0000-0000662B0000}"/>
    <cellStyle name="Millares 2 3 2 3 8 2" xfId="22129" xr:uid="{00000000-0005-0000-0000-0000672B0000}"/>
    <cellStyle name="Millares 2 3 2 3 9" xfId="16603" xr:uid="{00000000-0005-0000-0000-0000682B0000}"/>
    <cellStyle name="Millares 2 3 2 4" xfId="3904" xr:uid="{00000000-0005-0000-0000-0000692B0000}"/>
    <cellStyle name="Millares 2 3 2 4 2" xfId="6561" xr:uid="{00000000-0005-0000-0000-00006A2B0000}"/>
    <cellStyle name="Millares 2 3 2 4 2 2" xfId="9224" xr:uid="{00000000-0005-0000-0000-00006B2B0000}"/>
    <cellStyle name="Millares 2 3 2 4 2 2 2" xfId="14794" xr:uid="{00000000-0005-0000-0000-00006C2B0000}"/>
    <cellStyle name="Millares 2 3 2 4 2 2 2 2" xfId="25892" xr:uid="{00000000-0005-0000-0000-00006D2B0000}"/>
    <cellStyle name="Millares 2 3 2 4 2 2 3" xfId="20366" xr:uid="{00000000-0005-0000-0000-00006E2B0000}"/>
    <cellStyle name="Millares 2 3 2 4 2 3" xfId="12261" xr:uid="{00000000-0005-0000-0000-00006F2B0000}"/>
    <cellStyle name="Millares 2 3 2 4 2 3 2" xfId="23360" xr:uid="{00000000-0005-0000-0000-0000702B0000}"/>
    <cellStyle name="Millares 2 3 2 4 2 4" xfId="17835" xr:uid="{00000000-0005-0000-0000-0000712B0000}"/>
    <cellStyle name="Millares 2 3 2 4 3" xfId="7736" xr:uid="{00000000-0005-0000-0000-0000722B0000}"/>
    <cellStyle name="Millares 2 3 2 4 3 2" xfId="13341" xr:uid="{00000000-0005-0000-0000-0000732B0000}"/>
    <cellStyle name="Millares 2 3 2 4 3 2 2" xfId="24440" xr:uid="{00000000-0005-0000-0000-0000742B0000}"/>
    <cellStyle name="Millares 2 3 2 4 3 3" xfId="18915" xr:uid="{00000000-0005-0000-0000-0000752B0000}"/>
    <cellStyle name="Millares 2 3 2 4 4" xfId="10235" xr:uid="{00000000-0005-0000-0000-0000762B0000}"/>
    <cellStyle name="Millares 2 3 2 4 4 2" xfId="15781" xr:uid="{00000000-0005-0000-0000-0000772B0000}"/>
    <cellStyle name="Millares 2 3 2 4 4 2 2" xfId="26879" xr:uid="{00000000-0005-0000-0000-0000782B0000}"/>
    <cellStyle name="Millares 2 3 2 4 4 3" xfId="21353" xr:uid="{00000000-0005-0000-0000-0000792B0000}"/>
    <cellStyle name="Millares 2 3 2 4 5" xfId="11021" xr:uid="{00000000-0005-0000-0000-00007A2B0000}"/>
    <cellStyle name="Millares 2 3 2 4 5 2" xfId="22130" xr:uid="{00000000-0005-0000-0000-00007B2B0000}"/>
    <cellStyle name="Millares 2 3 2 4 6" xfId="16604" xr:uid="{00000000-0005-0000-0000-00007C2B0000}"/>
    <cellStyle name="Millares 2 3 2 5" xfId="3905" xr:uid="{00000000-0005-0000-0000-00007D2B0000}"/>
    <cellStyle name="Millares 2 3 2 5 2" xfId="6463" xr:uid="{00000000-0005-0000-0000-00007E2B0000}"/>
    <cellStyle name="Millares 2 3 2 5 2 2" xfId="9126" xr:uid="{00000000-0005-0000-0000-00007F2B0000}"/>
    <cellStyle name="Millares 2 3 2 5 2 2 2" xfId="14696" xr:uid="{00000000-0005-0000-0000-0000802B0000}"/>
    <cellStyle name="Millares 2 3 2 5 2 2 2 2" xfId="25794" xr:uid="{00000000-0005-0000-0000-0000812B0000}"/>
    <cellStyle name="Millares 2 3 2 5 2 2 3" xfId="20268" xr:uid="{00000000-0005-0000-0000-0000822B0000}"/>
    <cellStyle name="Millares 2 3 2 5 2 3" xfId="12163" xr:uid="{00000000-0005-0000-0000-0000832B0000}"/>
    <cellStyle name="Millares 2 3 2 5 2 3 2" xfId="23262" xr:uid="{00000000-0005-0000-0000-0000842B0000}"/>
    <cellStyle name="Millares 2 3 2 5 2 4" xfId="17737" xr:uid="{00000000-0005-0000-0000-0000852B0000}"/>
    <cellStyle name="Millares 2 3 2 5 3" xfId="8157" xr:uid="{00000000-0005-0000-0000-0000862B0000}"/>
    <cellStyle name="Millares 2 3 2 5 3 2" xfId="13727" xr:uid="{00000000-0005-0000-0000-0000872B0000}"/>
    <cellStyle name="Millares 2 3 2 5 3 2 2" xfId="24825" xr:uid="{00000000-0005-0000-0000-0000882B0000}"/>
    <cellStyle name="Millares 2 3 2 5 3 3" xfId="19299" xr:uid="{00000000-0005-0000-0000-0000892B0000}"/>
    <cellStyle name="Millares 2 3 2 5 4" xfId="11022" xr:uid="{00000000-0005-0000-0000-00008A2B0000}"/>
    <cellStyle name="Millares 2 3 2 5 4 2" xfId="22131" xr:uid="{00000000-0005-0000-0000-00008B2B0000}"/>
    <cellStyle name="Millares 2 3 2 5 5" xfId="16605" xr:uid="{00000000-0005-0000-0000-00008C2B0000}"/>
    <cellStyle name="Millares 2 3 2 6" xfId="5534" xr:uid="{00000000-0005-0000-0000-00008D2B0000}"/>
    <cellStyle name="Millares 2 3 2 6 2" xfId="8587" xr:uid="{00000000-0005-0000-0000-00008E2B0000}"/>
    <cellStyle name="Millares 2 3 2 6 2 2" xfId="14157" xr:uid="{00000000-0005-0000-0000-00008F2B0000}"/>
    <cellStyle name="Millares 2 3 2 6 2 2 2" xfId="25255" xr:uid="{00000000-0005-0000-0000-0000902B0000}"/>
    <cellStyle name="Millares 2 3 2 6 2 3" xfId="19729" xr:uid="{00000000-0005-0000-0000-0000912B0000}"/>
    <cellStyle name="Millares 2 3 2 6 3" xfId="11618" xr:uid="{00000000-0005-0000-0000-0000922B0000}"/>
    <cellStyle name="Millares 2 3 2 6 3 2" xfId="22721" xr:uid="{00000000-0005-0000-0000-0000932B0000}"/>
    <cellStyle name="Millares 2 3 2 6 4" xfId="17195" xr:uid="{00000000-0005-0000-0000-0000942B0000}"/>
    <cellStyle name="Millares 2 3 2 7" xfId="6120" xr:uid="{00000000-0005-0000-0000-0000952B0000}"/>
    <cellStyle name="Millares 2 3 2 7 2" xfId="8785" xr:uid="{00000000-0005-0000-0000-0000962B0000}"/>
    <cellStyle name="Millares 2 3 2 7 2 2" xfId="14355" xr:uid="{00000000-0005-0000-0000-0000972B0000}"/>
    <cellStyle name="Millares 2 3 2 7 2 2 2" xfId="25453" xr:uid="{00000000-0005-0000-0000-0000982B0000}"/>
    <cellStyle name="Millares 2 3 2 7 2 3" xfId="19927" xr:uid="{00000000-0005-0000-0000-0000992B0000}"/>
    <cellStyle name="Millares 2 3 2 7 3" xfId="11822" xr:uid="{00000000-0005-0000-0000-00009A2B0000}"/>
    <cellStyle name="Millares 2 3 2 7 3 2" xfId="22921" xr:uid="{00000000-0005-0000-0000-00009B2B0000}"/>
    <cellStyle name="Millares 2 3 2 7 4" xfId="17396" xr:uid="{00000000-0005-0000-0000-00009C2B0000}"/>
    <cellStyle name="Millares 2 3 2 8" xfId="7031" xr:uid="{00000000-0005-0000-0000-00009D2B0000}"/>
    <cellStyle name="Millares 2 3 2 8 2" xfId="9685" xr:uid="{00000000-0005-0000-0000-00009E2B0000}"/>
    <cellStyle name="Millares 2 3 2 8 2 2" xfId="15255" xr:uid="{00000000-0005-0000-0000-00009F2B0000}"/>
    <cellStyle name="Millares 2 3 2 8 2 2 2" xfId="26353" xr:uid="{00000000-0005-0000-0000-0000A02B0000}"/>
    <cellStyle name="Millares 2 3 2 8 2 3" xfId="20827" xr:uid="{00000000-0005-0000-0000-0000A12B0000}"/>
    <cellStyle name="Millares 2 3 2 8 3" xfId="12722" xr:uid="{00000000-0005-0000-0000-0000A22B0000}"/>
    <cellStyle name="Millares 2 3 2 8 3 2" xfId="23821" xr:uid="{00000000-0005-0000-0000-0000A32B0000}"/>
    <cellStyle name="Millares 2 3 2 8 4" xfId="18296" xr:uid="{00000000-0005-0000-0000-0000A42B0000}"/>
    <cellStyle name="Millares 2 3 2 9" xfId="7503" xr:uid="{00000000-0005-0000-0000-0000A52B0000}"/>
    <cellStyle name="Millares 2 3 2 9 2" xfId="13162" xr:uid="{00000000-0005-0000-0000-0000A62B0000}"/>
    <cellStyle name="Millares 2 3 2 9 2 2" xfId="24261" xr:uid="{00000000-0005-0000-0000-0000A72B0000}"/>
    <cellStyle name="Millares 2 3 2 9 3" xfId="18736" xr:uid="{00000000-0005-0000-0000-0000A82B0000}"/>
    <cellStyle name="Millares 2 3 3" xfId="1008" xr:uid="{00000000-0005-0000-0000-0000A92B0000}"/>
    <cellStyle name="Millares 2 3 3 10" xfId="27603" xr:uid="{00000000-0005-0000-0000-0000AA2B0000}"/>
    <cellStyle name="Millares 2 3 3 2" xfId="3906" xr:uid="{00000000-0005-0000-0000-0000AB2B0000}"/>
    <cellStyle name="Millares 2 3 3 2 2" xfId="6854" xr:uid="{00000000-0005-0000-0000-0000AC2B0000}"/>
    <cellStyle name="Millares 2 3 3 2 2 2" xfId="9517" xr:uid="{00000000-0005-0000-0000-0000AD2B0000}"/>
    <cellStyle name="Millares 2 3 3 2 2 2 2" xfId="15087" xr:uid="{00000000-0005-0000-0000-0000AE2B0000}"/>
    <cellStyle name="Millares 2 3 3 2 2 2 2 2" xfId="26185" xr:uid="{00000000-0005-0000-0000-0000AF2B0000}"/>
    <cellStyle name="Millares 2 3 3 2 2 2 3" xfId="20659" xr:uid="{00000000-0005-0000-0000-0000B02B0000}"/>
    <cellStyle name="Millares 2 3 3 2 2 3" xfId="12554" xr:uid="{00000000-0005-0000-0000-0000B12B0000}"/>
    <cellStyle name="Millares 2 3 3 2 2 3 2" xfId="23653" xr:uid="{00000000-0005-0000-0000-0000B22B0000}"/>
    <cellStyle name="Millares 2 3 3 2 2 4" xfId="18128" xr:uid="{00000000-0005-0000-0000-0000B32B0000}"/>
    <cellStyle name="Millares 2 3 3 2 3" xfId="8158" xr:uid="{00000000-0005-0000-0000-0000B42B0000}"/>
    <cellStyle name="Millares 2 3 3 2 3 2" xfId="13728" xr:uid="{00000000-0005-0000-0000-0000B52B0000}"/>
    <cellStyle name="Millares 2 3 3 2 3 2 2" xfId="24826" xr:uid="{00000000-0005-0000-0000-0000B62B0000}"/>
    <cellStyle name="Millares 2 3 3 2 3 3" xfId="19300" xr:uid="{00000000-0005-0000-0000-0000B72B0000}"/>
    <cellStyle name="Millares 2 3 3 2 4" xfId="11023" xr:uid="{00000000-0005-0000-0000-0000B82B0000}"/>
    <cellStyle name="Millares 2 3 3 2 4 2" xfId="22132" xr:uid="{00000000-0005-0000-0000-0000B92B0000}"/>
    <cellStyle name="Millares 2 3 3 2 5" xfId="16606" xr:uid="{00000000-0005-0000-0000-0000BA2B0000}"/>
    <cellStyle name="Millares 2 3 3 3" xfId="5102" xr:uid="{00000000-0005-0000-0000-0000BB2B0000}"/>
    <cellStyle name="Millares 2 3 3 3 2" xfId="8367" xr:uid="{00000000-0005-0000-0000-0000BC2B0000}"/>
    <cellStyle name="Millares 2 3 3 3 2 2" xfId="13937" xr:uid="{00000000-0005-0000-0000-0000BD2B0000}"/>
    <cellStyle name="Millares 2 3 3 3 2 2 2" xfId="25035" xr:uid="{00000000-0005-0000-0000-0000BE2B0000}"/>
    <cellStyle name="Millares 2 3 3 3 2 3" xfId="19509" xr:uid="{00000000-0005-0000-0000-0000BF2B0000}"/>
    <cellStyle name="Millares 2 3 3 3 3" xfId="11397" xr:uid="{00000000-0005-0000-0000-0000C02B0000}"/>
    <cellStyle name="Millares 2 3 3 3 3 2" xfId="22501" xr:uid="{00000000-0005-0000-0000-0000C12B0000}"/>
    <cellStyle name="Millares 2 3 3 3 4" xfId="16975" xr:uid="{00000000-0005-0000-0000-0000C22B0000}"/>
    <cellStyle name="Millares 2 3 3 4" xfId="6286" xr:uid="{00000000-0005-0000-0000-0000C32B0000}"/>
    <cellStyle name="Millares 2 3 3 4 2" xfId="8951" xr:uid="{00000000-0005-0000-0000-0000C42B0000}"/>
    <cellStyle name="Millares 2 3 3 4 2 2" xfId="14521" xr:uid="{00000000-0005-0000-0000-0000C52B0000}"/>
    <cellStyle name="Millares 2 3 3 4 2 2 2" xfId="25619" xr:uid="{00000000-0005-0000-0000-0000C62B0000}"/>
    <cellStyle name="Millares 2 3 3 4 2 3" xfId="20093" xr:uid="{00000000-0005-0000-0000-0000C72B0000}"/>
    <cellStyle name="Millares 2 3 3 4 3" xfId="11988" xr:uid="{00000000-0005-0000-0000-0000C82B0000}"/>
    <cellStyle name="Millares 2 3 3 4 3 2" xfId="23087" xr:uid="{00000000-0005-0000-0000-0000C92B0000}"/>
    <cellStyle name="Millares 2 3 3 4 4" xfId="17562" xr:uid="{00000000-0005-0000-0000-0000CA2B0000}"/>
    <cellStyle name="Millares 2 3 3 5" xfId="7325" xr:uid="{00000000-0005-0000-0000-0000CB2B0000}"/>
    <cellStyle name="Millares 2 3 3 5 2" xfId="9978" xr:uid="{00000000-0005-0000-0000-0000CC2B0000}"/>
    <cellStyle name="Millares 2 3 3 5 2 2" xfId="15548" xr:uid="{00000000-0005-0000-0000-0000CD2B0000}"/>
    <cellStyle name="Millares 2 3 3 5 2 2 2" xfId="26646" xr:uid="{00000000-0005-0000-0000-0000CE2B0000}"/>
    <cellStyle name="Millares 2 3 3 5 2 3" xfId="21120" xr:uid="{00000000-0005-0000-0000-0000CF2B0000}"/>
    <cellStyle name="Millares 2 3 3 5 3" xfId="13015" xr:uid="{00000000-0005-0000-0000-0000D02B0000}"/>
    <cellStyle name="Millares 2 3 3 5 3 2" xfId="24114" xr:uid="{00000000-0005-0000-0000-0000D12B0000}"/>
    <cellStyle name="Millares 2 3 3 5 4" xfId="18589" xr:uid="{00000000-0005-0000-0000-0000D22B0000}"/>
    <cellStyle name="Millares 2 3 3 6" xfId="8013" xr:uid="{00000000-0005-0000-0000-0000D32B0000}"/>
    <cellStyle name="Millares 2 3 3 6 2" xfId="13616" xr:uid="{00000000-0005-0000-0000-0000D42B0000}"/>
    <cellStyle name="Millares 2 3 3 6 2 2" xfId="24715" xr:uid="{00000000-0005-0000-0000-0000D52B0000}"/>
    <cellStyle name="Millares 2 3 3 6 3" xfId="19190" xr:uid="{00000000-0005-0000-0000-0000D62B0000}"/>
    <cellStyle name="Millares 2 3 3 7" xfId="10528" xr:uid="{00000000-0005-0000-0000-0000D72B0000}"/>
    <cellStyle name="Millares 2 3 3 7 2" xfId="16074" xr:uid="{00000000-0005-0000-0000-0000D82B0000}"/>
    <cellStyle name="Millares 2 3 3 7 2 2" xfId="27172" xr:uid="{00000000-0005-0000-0000-0000D92B0000}"/>
    <cellStyle name="Millares 2 3 3 7 3" xfId="21646" xr:uid="{00000000-0005-0000-0000-0000DA2B0000}"/>
    <cellStyle name="Millares 2 3 3 8" xfId="10804" xr:uid="{00000000-0005-0000-0000-0000DB2B0000}"/>
    <cellStyle name="Millares 2 3 3 8 2" xfId="21919" xr:uid="{00000000-0005-0000-0000-0000DC2B0000}"/>
    <cellStyle name="Millares 2 3 3 9" xfId="16399" xr:uid="{00000000-0005-0000-0000-0000DD2B0000}"/>
    <cellStyle name="Millares 2 3 4" xfId="890" xr:uid="{00000000-0005-0000-0000-0000DE2B0000}"/>
    <cellStyle name="Millares 2 3 4 2" xfId="5177" xr:uid="{00000000-0005-0000-0000-0000DF2B0000}"/>
    <cellStyle name="Millares 2 3 4 2 2" xfId="6749" xr:uid="{00000000-0005-0000-0000-0000E02B0000}"/>
    <cellStyle name="Millares 2 3 4 2 2 2" xfId="9412" xr:uid="{00000000-0005-0000-0000-0000E12B0000}"/>
    <cellStyle name="Millares 2 3 4 2 2 2 2" xfId="14982" xr:uid="{00000000-0005-0000-0000-0000E22B0000}"/>
    <cellStyle name="Millares 2 3 4 2 2 2 2 2" xfId="26080" xr:uid="{00000000-0005-0000-0000-0000E32B0000}"/>
    <cellStyle name="Millares 2 3 4 2 2 2 3" xfId="20554" xr:uid="{00000000-0005-0000-0000-0000E42B0000}"/>
    <cellStyle name="Millares 2 3 4 2 2 3" xfId="12449" xr:uid="{00000000-0005-0000-0000-0000E52B0000}"/>
    <cellStyle name="Millares 2 3 4 2 2 3 2" xfId="23548" xr:uid="{00000000-0005-0000-0000-0000E62B0000}"/>
    <cellStyle name="Millares 2 3 4 2 2 4" xfId="18023" xr:uid="{00000000-0005-0000-0000-0000E72B0000}"/>
    <cellStyle name="Millares 2 3 4 2 3" xfId="8410" xr:uid="{00000000-0005-0000-0000-0000E82B0000}"/>
    <cellStyle name="Millares 2 3 4 2 3 2" xfId="13980" xr:uid="{00000000-0005-0000-0000-0000E92B0000}"/>
    <cellStyle name="Millares 2 3 4 2 3 2 2" xfId="25078" xr:uid="{00000000-0005-0000-0000-0000EA2B0000}"/>
    <cellStyle name="Millares 2 3 4 2 3 3" xfId="19552" xr:uid="{00000000-0005-0000-0000-0000EB2B0000}"/>
    <cellStyle name="Millares 2 3 4 2 4" xfId="11441" xr:uid="{00000000-0005-0000-0000-0000EC2B0000}"/>
    <cellStyle name="Millares 2 3 4 2 4 2" xfId="22544" xr:uid="{00000000-0005-0000-0000-0000ED2B0000}"/>
    <cellStyle name="Millares 2 3 4 2 5" xfId="17018" xr:uid="{00000000-0005-0000-0000-0000EE2B0000}"/>
    <cellStyle name="Millares 2 3 4 3" xfId="6180" xr:uid="{00000000-0005-0000-0000-0000EF2B0000}"/>
    <cellStyle name="Millares 2 3 4 3 2" xfId="8845" xr:uid="{00000000-0005-0000-0000-0000F02B0000}"/>
    <cellStyle name="Millares 2 3 4 3 2 2" xfId="14415" xr:uid="{00000000-0005-0000-0000-0000F12B0000}"/>
    <cellStyle name="Millares 2 3 4 3 2 2 2" xfId="25513" xr:uid="{00000000-0005-0000-0000-0000F22B0000}"/>
    <cellStyle name="Millares 2 3 4 3 2 3" xfId="19987" xr:uid="{00000000-0005-0000-0000-0000F32B0000}"/>
    <cellStyle name="Millares 2 3 4 3 3" xfId="11882" xr:uid="{00000000-0005-0000-0000-0000F42B0000}"/>
    <cellStyle name="Millares 2 3 4 3 3 2" xfId="22981" xr:uid="{00000000-0005-0000-0000-0000F52B0000}"/>
    <cellStyle name="Millares 2 3 4 3 4" xfId="17456" xr:uid="{00000000-0005-0000-0000-0000F62B0000}"/>
    <cellStyle name="Millares 2 3 4 4" xfId="7220" xr:uid="{00000000-0005-0000-0000-0000F72B0000}"/>
    <cellStyle name="Millares 2 3 4 4 2" xfId="9873" xr:uid="{00000000-0005-0000-0000-0000F82B0000}"/>
    <cellStyle name="Millares 2 3 4 4 2 2" xfId="15443" xr:uid="{00000000-0005-0000-0000-0000F92B0000}"/>
    <cellStyle name="Millares 2 3 4 4 2 2 2" xfId="26541" xr:uid="{00000000-0005-0000-0000-0000FA2B0000}"/>
    <cellStyle name="Millares 2 3 4 4 2 3" xfId="21015" xr:uid="{00000000-0005-0000-0000-0000FB2B0000}"/>
    <cellStyle name="Millares 2 3 4 4 3" xfId="12910" xr:uid="{00000000-0005-0000-0000-0000FC2B0000}"/>
    <cellStyle name="Millares 2 3 4 4 3 2" xfId="24009" xr:uid="{00000000-0005-0000-0000-0000FD2B0000}"/>
    <cellStyle name="Millares 2 3 4 4 4" xfId="18484" xr:uid="{00000000-0005-0000-0000-0000FE2B0000}"/>
    <cellStyle name="Millares 2 3 4 5" xfId="7908" xr:uid="{00000000-0005-0000-0000-0000FF2B0000}"/>
    <cellStyle name="Millares 2 3 4 5 2" xfId="13511" xr:uid="{00000000-0005-0000-0000-0000002C0000}"/>
    <cellStyle name="Millares 2 3 4 5 2 2" xfId="24610" xr:uid="{00000000-0005-0000-0000-0000012C0000}"/>
    <cellStyle name="Millares 2 3 4 5 3" xfId="19085" xr:uid="{00000000-0005-0000-0000-0000022C0000}"/>
    <cellStyle name="Millares 2 3 4 6" xfId="10423" xr:uid="{00000000-0005-0000-0000-0000032C0000}"/>
    <cellStyle name="Millares 2 3 4 6 2" xfId="15969" xr:uid="{00000000-0005-0000-0000-0000042C0000}"/>
    <cellStyle name="Millares 2 3 4 6 2 2" xfId="27067" xr:uid="{00000000-0005-0000-0000-0000052C0000}"/>
    <cellStyle name="Millares 2 3 4 6 3" xfId="21541" xr:uid="{00000000-0005-0000-0000-0000062C0000}"/>
    <cellStyle name="Millares 2 3 4 7" xfId="10698" xr:uid="{00000000-0005-0000-0000-0000072C0000}"/>
    <cellStyle name="Millares 2 3 4 7 2" xfId="21813" xr:uid="{00000000-0005-0000-0000-0000082C0000}"/>
    <cellStyle name="Millares 2 3 4 8" xfId="16293" xr:uid="{00000000-0005-0000-0000-0000092C0000}"/>
    <cellStyle name="Millares 2 3 4 9" xfId="27498" xr:uid="{00000000-0005-0000-0000-00000A2C0000}"/>
    <cellStyle name="Millares 2 3 5" xfId="3907" xr:uid="{00000000-0005-0000-0000-00000B2C0000}"/>
    <cellStyle name="Millares 2 3 5 10" xfId="27393" xr:uid="{00000000-0005-0000-0000-00000C2C0000}"/>
    <cellStyle name="Millares 2 3 5 2" xfId="5648" xr:uid="{00000000-0005-0000-0000-00000D2C0000}"/>
    <cellStyle name="Millares 2 3 5 2 2" xfId="8646" xr:uid="{00000000-0005-0000-0000-00000E2C0000}"/>
    <cellStyle name="Millares 2 3 5 2 2 2" xfId="14216" xr:uid="{00000000-0005-0000-0000-00000F2C0000}"/>
    <cellStyle name="Millares 2 3 5 2 2 2 2" xfId="25314" xr:uid="{00000000-0005-0000-0000-0000102C0000}"/>
    <cellStyle name="Millares 2 3 5 2 2 3" xfId="19788" xr:uid="{00000000-0005-0000-0000-0000112C0000}"/>
    <cellStyle name="Millares 2 3 5 2 3" xfId="11677" xr:uid="{00000000-0005-0000-0000-0000122C0000}"/>
    <cellStyle name="Millares 2 3 5 2 3 2" xfId="22780" xr:uid="{00000000-0005-0000-0000-0000132C0000}"/>
    <cellStyle name="Millares 2 3 5 2 4" xfId="17254" xr:uid="{00000000-0005-0000-0000-0000142C0000}"/>
    <cellStyle name="Millares 2 3 5 3" xfId="5294" xr:uid="{00000000-0005-0000-0000-0000152C0000}"/>
    <cellStyle name="Millares 2 3 5 4" xfId="6644" xr:uid="{00000000-0005-0000-0000-0000162C0000}"/>
    <cellStyle name="Millares 2 3 5 4 2" xfId="9307" xr:uid="{00000000-0005-0000-0000-0000172C0000}"/>
    <cellStyle name="Millares 2 3 5 4 2 2" xfId="14877" xr:uid="{00000000-0005-0000-0000-0000182C0000}"/>
    <cellStyle name="Millares 2 3 5 4 2 2 2" xfId="25975" xr:uid="{00000000-0005-0000-0000-0000192C0000}"/>
    <cellStyle name="Millares 2 3 5 4 2 3" xfId="20449" xr:uid="{00000000-0005-0000-0000-00001A2C0000}"/>
    <cellStyle name="Millares 2 3 5 4 3" xfId="12344" xr:uid="{00000000-0005-0000-0000-00001B2C0000}"/>
    <cellStyle name="Millares 2 3 5 4 3 2" xfId="23443" xr:uid="{00000000-0005-0000-0000-00001C2C0000}"/>
    <cellStyle name="Millares 2 3 5 4 4" xfId="17918" xr:uid="{00000000-0005-0000-0000-00001D2C0000}"/>
    <cellStyle name="Millares 2 3 5 5" xfId="7115" xr:uid="{00000000-0005-0000-0000-00001E2C0000}"/>
    <cellStyle name="Millares 2 3 5 5 2" xfId="9768" xr:uid="{00000000-0005-0000-0000-00001F2C0000}"/>
    <cellStyle name="Millares 2 3 5 5 2 2" xfId="15338" xr:uid="{00000000-0005-0000-0000-0000202C0000}"/>
    <cellStyle name="Millares 2 3 5 5 2 2 2" xfId="26436" xr:uid="{00000000-0005-0000-0000-0000212C0000}"/>
    <cellStyle name="Millares 2 3 5 5 2 3" xfId="20910" xr:uid="{00000000-0005-0000-0000-0000222C0000}"/>
    <cellStyle name="Millares 2 3 5 5 3" xfId="12805" xr:uid="{00000000-0005-0000-0000-0000232C0000}"/>
    <cellStyle name="Millares 2 3 5 5 3 2" xfId="23904" xr:uid="{00000000-0005-0000-0000-0000242C0000}"/>
    <cellStyle name="Millares 2 3 5 5 4" xfId="18379" xr:uid="{00000000-0005-0000-0000-0000252C0000}"/>
    <cellStyle name="Millares 2 3 5 6" xfId="7811" xr:uid="{00000000-0005-0000-0000-0000262C0000}"/>
    <cellStyle name="Millares 2 3 5 6 2" xfId="13415" xr:uid="{00000000-0005-0000-0000-0000272C0000}"/>
    <cellStyle name="Millares 2 3 5 6 2 2" xfId="24514" xr:uid="{00000000-0005-0000-0000-0000282C0000}"/>
    <cellStyle name="Millares 2 3 5 6 3" xfId="18989" xr:uid="{00000000-0005-0000-0000-0000292C0000}"/>
    <cellStyle name="Millares 2 3 5 7" xfId="10318" xr:uid="{00000000-0005-0000-0000-00002A2C0000}"/>
    <cellStyle name="Millares 2 3 5 7 2" xfId="15864" xr:uid="{00000000-0005-0000-0000-00002B2C0000}"/>
    <cellStyle name="Millares 2 3 5 7 2 2" xfId="26962" xr:uid="{00000000-0005-0000-0000-00002C2C0000}"/>
    <cellStyle name="Millares 2 3 5 7 3" xfId="21436" xr:uid="{00000000-0005-0000-0000-00002D2C0000}"/>
    <cellStyle name="Millares 2 3 5 8" xfId="11024" xr:uid="{00000000-0005-0000-0000-00002E2C0000}"/>
    <cellStyle name="Millares 2 3 5 8 2" xfId="22133" xr:uid="{00000000-0005-0000-0000-00002F2C0000}"/>
    <cellStyle name="Millares 2 3 5 9" xfId="16607" xr:uid="{00000000-0005-0000-0000-0000302C0000}"/>
    <cellStyle name="Millares 2 3 6" xfId="3908" xr:uid="{00000000-0005-0000-0000-0000312C0000}"/>
    <cellStyle name="Millares 2 3 6 2" xfId="6517" xr:uid="{00000000-0005-0000-0000-0000322C0000}"/>
    <cellStyle name="Millares 2 3 6 2 2" xfId="9180" xr:uid="{00000000-0005-0000-0000-0000332C0000}"/>
    <cellStyle name="Millares 2 3 6 2 2 2" xfId="14750" xr:uid="{00000000-0005-0000-0000-0000342C0000}"/>
    <cellStyle name="Millares 2 3 6 2 2 2 2" xfId="25848" xr:uid="{00000000-0005-0000-0000-0000352C0000}"/>
    <cellStyle name="Millares 2 3 6 2 2 3" xfId="20322" xr:uid="{00000000-0005-0000-0000-0000362C0000}"/>
    <cellStyle name="Millares 2 3 6 2 3" xfId="12217" xr:uid="{00000000-0005-0000-0000-0000372C0000}"/>
    <cellStyle name="Millares 2 3 6 2 3 2" xfId="23316" xr:uid="{00000000-0005-0000-0000-0000382C0000}"/>
    <cellStyle name="Millares 2 3 6 2 4" xfId="17791" xr:uid="{00000000-0005-0000-0000-0000392C0000}"/>
    <cellStyle name="Millares 2 3 6 3" xfId="7691" xr:uid="{00000000-0005-0000-0000-00003A2C0000}"/>
    <cellStyle name="Millares 2 3 6 3 2" xfId="13299" xr:uid="{00000000-0005-0000-0000-00003B2C0000}"/>
    <cellStyle name="Millares 2 3 6 3 2 2" xfId="24398" xr:uid="{00000000-0005-0000-0000-00003C2C0000}"/>
    <cellStyle name="Millares 2 3 6 3 3" xfId="18873" xr:uid="{00000000-0005-0000-0000-00003D2C0000}"/>
    <cellStyle name="Millares 2 3 6 4" xfId="10190" xr:uid="{00000000-0005-0000-0000-00003E2C0000}"/>
    <cellStyle name="Millares 2 3 6 4 2" xfId="15737" xr:uid="{00000000-0005-0000-0000-00003F2C0000}"/>
    <cellStyle name="Millares 2 3 6 4 2 2" xfId="26835" xr:uid="{00000000-0005-0000-0000-0000402C0000}"/>
    <cellStyle name="Millares 2 3 6 4 3" xfId="21309" xr:uid="{00000000-0005-0000-0000-0000412C0000}"/>
    <cellStyle name="Millares 2 3 6 5" xfId="11025" xr:uid="{00000000-0005-0000-0000-0000422C0000}"/>
    <cellStyle name="Millares 2 3 6 5 2" xfId="22134" xr:uid="{00000000-0005-0000-0000-0000432C0000}"/>
    <cellStyle name="Millares 2 3 6 6" xfId="16608" xr:uid="{00000000-0005-0000-0000-0000442C0000}"/>
    <cellStyle name="Millares 2 3 7" xfId="3909" xr:uid="{00000000-0005-0000-0000-0000452C0000}"/>
    <cellStyle name="Millares 2 3 7 2" xfId="6406" xr:uid="{00000000-0005-0000-0000-0000462C0000}"/>
    <cellStyle name="Millares 2 3 7 2 2" xfId="9069" xr:uid="{00000000-0005-0000-0000-0000472C0000}"/>
    <cellStyle name="Millares 2 3 7 2 2 2" xfId="14639" xr:uid="{00000000-0005-0000-0000-0000482C0000}"/>
    <cellStyle name="Millares 2 3 7 2 2 2 2" xfId="25737" xr:uid="{00000000-0005-0000-0000-0000492C0000}"/>
    <cellStyle name="Millares 2 3 7 2 2 3" xfId="20211" xr:uid="{00000000-0005-0000-0000-00004A2C0000}"/>
    <cellStyle name="Millares 2 3 7 2 3" xfId="12106" xr:uid="{00000000-0005-0000-0000-00004B2C0000}"/>
    <cellStyle name="Millares 2 3 7 2 3 2" xfId="23205" xr:uid="{00000000-0005-0000-0000-00004C2C0000}"/>
    <cellStyle name="Millares 2 3 7 2 4" xfId="17680" xr:uid="{00000000-0005-0000-0000-00004D2C0000}"/>
    <cellStyle name="Millares 2 3 7 3" xfId="8159" xr:uid="{00000000-0005-0000-0000-00004E2C0000}"/>
    <cellStyle name="Millares 2 3 7 3 2" xfId="13729" xr:uid="{00000000-0005-0000-0000-00004F2C0000}"/>
    <cellStyle name="Millares 2 3 7 3 2 2" xfId="24827" xr:uid="{00000000-0005-0000-0000-0000502C0000}"/>
    <cellStyle name="Millares 2 3 7 3 3" xfId="19301" xr:uid="{00000000-0005-0000-0000-0000512C0000}"/>
    <cellStyle name="Millares 2 3 7 4" xfId="11026" xr:uid="{00000000-0005-0000-0000-0000522C0000}"/>
    <cellStyle name="Millares 2 3 7 4 2" xfId="22135" xr:uid="{00000000-0005-0000-0000-0000532C0000}"/>
    <cellStyle name="Millares 2 3 7 5" xfId="16609" xr:uid="{00000000-0005-0000-0000-0000542C0000}"/>
    <cellStyle name="Millares 2 3 8" xfId="5554" xr:uid="{00000000-0005-0000-0000-0000552C0000}"/>
    <cellStyle name="Millares 2 3 8 2" xfId="8598" xr:uid="{00000000-0005-0000-0000-0000562C0000}"/>
    <cellStyle name="Millares 2 3 8 2 2" xfId="14168" xr:uid="{00000000-0005-0000-0000-0000572C0000}"/>
    <cellStyle name="Millares 2 3 8 2 2 2" xfId="25266" xr:uid="{00000000-0005-0000-0000-0000582C0000}"/>
    <cellStyle name="Millares 2 3 8 2 3" xfId="19740" xr:uid="{00000000-0005-0000-0000-0000592C0000}"/>
    <cellStyle name="Millares 2 3 8 3" xfId="11629" xr:uid="{00000000-0005-0000-0000-00005A2C0000}"/>
    <cellStyle name="Millares 2 3 8 3 2" xfId="22732" xr:uid="{00000000-0005-0000-0000-00005B2C0000}"/>
    <cellStyle name="Millares 2 3 8 4" xfId="17206" xr:uid="{00000000-0005-0000-0000-00005C2C0000}"/>
    <cellStyle name="Millares 2 3 9" xfId="6075" xr:uid="{00000000-0005-0000-0000-00005D2C0000}"/>
    <cellStyle name="Millares 2 3 9 2" xfId="8741" xr:uid="{00000000-0005-0000-0000-00005E2C0000}"/>
    <cellStyle name="Millares 2 3 9 2 2" xfId="14311" xr:uid="{00000000-0005-0000-0000-00005F2C0000}"/>
    <cellStyle name="Millares 2 3 9 2 2 2" xfId="25409" xr:uid="{00000000-0005-0000-0000-0000602C0000}"/>
    <cellStyle name="Millares 2 3 9 2 3" xfId="19883" xr:uid="{00000000-0005-0000-0000-0000612C0000}"/>
    <cellStyle name="Millares 2 3 9 3" xfId="11778" xr:uid="{00000000-0005-0000-0000-0000622C0000}"/>
    <cellStyle name="Millares 2 3 9 3 2" xfId="22877" xr:uid="{00000000-0005-0000-0000-0000632C0000}"/>
    <cellStyle name="Millares 2 3 9 4" xfId="17352" xr:uid="{00000000-0005-0000-0000-0000642C0000}"/>
    <cellStyle name="Millares 2 30" xfId="5402" xr:uid="{00000000-0005-0000-0000-0000652C0000}"/>
    <cellStyle name="Millares 2 31" xfId="5373" xr:uid="{00000000-0005-0000-0000-0000662C0000}"/>
    <cellStyle name="Millares 2 32" xfId="5398" xr:uid="{00000000-0005-0000-0000-0000672C0000}"/>
    <cellStyle name="Millares 2 33" xfId="5588" xr:uid="{00000000-0005-0000-0000-0000682C0000}"/>
    <cellStyle name="Millares 2 34" xfId="4933" xr:uid="{00000000-0005-0000-0000-0000692C0000}"/>
    <cellStyle name="Millares 2 35" xfId="5463" xr:uid="{00000000-0005-0000-0000-00006A2C0000}"/>
    <cellStyle name="Millares 2 36" xfId="4943" xr:uid="{00000000-0005-0000-0000-00006B2C0000}"/>
    <cellStyle name="Millares 2 37" xfId="5615" xr:uid="{00000000-0005-0000-0000-00006C2C0000}"/>
    <cellStyle name="Millares 2 38" xfId="5390" xr:uid="{00000000-0005-0000-0000-00006D2C0000}"/>
    <cellStyle name="Millares 2 39" xfId="4960" xr:uid="{00000000-0005-0000-0000-00006E2C0000}"/>
    <cellStyle name="Millares 2 4" xfId="511" xr:uid="{00000000-0005-0000-0000-00006F2C0000}"/>
    <cellStyle name="Millares 2 4 2" xfId="3910" xr:uid="{00000000-0005-0000-0000-0000702C0000}"/>
    <cellStyle name="Millares 2 4 2 2" xfId="5547" xr:uid="{00000000-0005-0000-0000-0000712C0000}"/>
    <cellStyle name="Millares 2 4 2 3" xfId="5445" xr:uid="{00000000-0005-0000-0000-0000722C0000}"/>
    <cellStyle name="Millares 2 4 3" xfId="3911" xr:uid="{00000000-0005-0000-0000-0000732C0000}"/>
    <cellStyle name="Millares 2 40" xfId="5480" xr:uid="{00000000-0005-0000-0000-0000742C0000}"/>
    <cellStyle name="Millares 2 41" xfId="5643" xr:uid="{00000000-0005-0000-0000-0000752C0000}"/>
    <cellStyle name="Millares 2 42" xfId="5680" xr:uid="{00000000-0005-0000-0000-0000762C0000}"/>
    <cellStyle name="Millares 2 43" xfId="5586" xr:uid="{00000000-0005-0000-0000-0000772C0000}"/>
    <cellStyle name="Millares 2 44" xfId="4965" xr:uid="{00000000-0005-0000-0000-0000782C0000}"/>
    <cellStyle name="Millares 2 45" xfId="5634" xr:uid="{00000000-0005-0000-0000-0000792C0000}"/>
    <cellStyle name="Millares 2 46" xfId="5516" xr:uid="{00000000-0005-0000-0000-00007A2C0000}"/>
    <cellStyle name="Millares 2 47" xfId="5704" xr:uid="{00000000-0005-0000-0000-00007B2C0000}"/>
    <cellStyle name="Millares 2 48" xfId="5420" xr:uid="{00000000-0005-0000-0000-00007C2C0000}"/>
    <cellStyle name="Millares 2 49" xfId="5675" xr:uid="{00000000-0005-0000-0000-00007D2C0000}"/>
    <cellStyle name="Millares 2 5" xfId="512" xr:uid="{00000000-0005-0000-0000-00007E2C0000}"/>
    <cellStyle name="Millares 2 5 2" xfId="3912" xr:uid="{00000000-0005-0000-0000-00007F2C0000}"/>
    <cellStyle name="Millares 2 5 3" xfId="3913" xr:uid="{00000000-0005-0000-0000-0000802C0000}"/>
    <cellStyle name="Millares 2 50" xfId="5653" xr:uid="{00000000-0005-0000-0000-0000812C0000}"/>
    <cellStyle name="Millares 2 51" xfId="5345" xr:uid="{00000000-0005-0000-0000-0000822C0000}"/>
    <cellStyle name="Millares 2 52" xfId="5709" xr:uid="{00000000-0005-0000-0000-0000832C0000}"/>
    <cellStyle name="Millares 2 53" xfId="5591" xr:uid="{00000000-0005-0000-0000-0000842C0000}"/>
    <cellStyle name="Millares 2 54" xfId="5711" xr:uid="{00000000-0005-0000-0000-0000852C0000}"/>
    <cellStyle name="Millares 2 55" xfId="4976" xr:uid="{00000000-0005-0000-0000-0000862C0000}"/>
    <cellStyle name="Millares 2 56" xfId="7495" xr:uid="{00000000-0005-0000-0000-0000872C0000}"/>
    <cellStyle name="Millares 2 57" xfId="7442" xr:uid="{00000000-0005-0000-0000-0000882C0000}"/>
    <cellStyle name="Millares 2 58" xfId="7481" xr:uid="{00000000-0005-0000-0000-0000892C0000}"/>
    <cellStyle name="Millares 2 59" xfId="8083" xr:uid="{00000000-0005-0000-0000-00008A2C0000}"/>
    <cellStyle name="Millares 2 6" xfId="513" xr:uid="{00000000-0005-0000-0000-00008B2C0000}"/>
    <cellStyle name="Millares 2 6 2" xfId="3914" xr:uid="{00000000-0005-0000-0000-00008C2C0000}"/>
    <cellStyle name="Millares 2 6 3" xfId="3915" xr:uid="{00000000-0005-0000-0000-00008D2C0000}"/>
    <cellStyle name="Millares 2 60" xfId="7552" xr:uid="{00000000-0005-0000-0000-00008E2C0000}"/>
    <cellStyle name="Millares 2 7" xfId="514" xr:uid="{00000000-0005-0000-0000-00008F2C0000}"/>
    <cellStyle name="Millares 2 7 2" xfId="3916" xr:uid="{00000000-0005-0000-0000-0000902C0000}"/>
    <cellStyle name="Millares 2 7 3" xfId="3917" xr:uid="{00000000-0005-0000-0000-0000912C0000}"/>
    <cellStyle name="Millares 2 8" xfId="515" xr:uid="{00000000-0005-0000-0000-0000922C0000}"/>
    <cellStyle name="Millares 2 8 2" xfId="3918" xr:uid="{00000000-0005-0000-0000-0000932C0000}"/>
    <cellStyle name="Millares 2 8 3" xfId="3919" xr:uid="{00000000-0005-0000-0000-0000942C0000}"/>
    <cellStyle name="Millares 2 9" xfId="516" xr:uid="{00000000-0005-0000-0000-0000952C0000}"/>
    <cellStyle name="Millares 2 9 2" xfId="3920" xr:uid="{00000000-0005-0000-0000-0000962C0000}"/>
    <cellStyle name="Millares 2 9 3" xfId="3921" xr:uid="{00000000-0005-0000-0000-0000972C0000}"/>
    <cellStyle name="Millares 2_A.39" xfId="3922" xr:uid="{00000000-0005-0000-0000-0000982C0000}"/>
    <cellStyle name="Millares 20" xfId="517" xr:uid="{00000000-0005-0000-0000-0000992C0000}"/>
    <cellStyle name="Millares 20 2" xfId="3923" xr:uid="{00000000-0005-0000-0000-00009A2C0000}"/>
    <cellStyle name="Millares 20 2 2" xfId="5846" xr:uid="{00000000-0005-0000-0000-00009B2C0000}"/>
    <cellStyle name="Millares 20 3" xfId="3924" xr:uid="{00000000-0005-0000-0000-00009C2C0000}"/>
    <cellStyle name="Millares 20 4" xfId="3925" xr:uid="{00000000-0005-0000-0000-00009D2C0000}"/>
    <cellStyle name="Millares 20 5" xfId="3926" xr:uid="{00000000-0005-0000-0000-00009E2C0000}"/>
    <cellStyle name="Millares 21" xfId="518" xr:uid="{00000000-0005-0000-0000-00009F2C0000}"/>
    <cellStyle name="Millares 21 2" xfId="1137" xr:uid="{00000000-0005-0000-0000-0000A02C0000}"/>
    <cellStyle name="Millares 21 2 2" xfId="5083" xr:uid="{00000000-0005-0000-0000-0000A12C0000}"/>
    <cellStyle name="Millares 21 3" xfId="1138" xr:uid="{00000000-0005-0000-0000-0000A22C0000}"/>
    <cellStyle name="Millares 21 3 2" xfId="5038" xr:uid="{00000000-0005-0000-0000-0000A32C0000}"/>
    <cellStyle name="Millares 21 4" xfId="3927" xr:uid="{00000000-0005-0000-0000-0000A42C0000}"/>
    <cellStyle name="Millares 21 4 2" xfId="7646" xr:uid="{00000000-0005-0000-0000-0000A52C0000}"/>
    <cellStyle name="Millares 21 5" xfId="3928" xr:uid="{00000000-0005-0000-0000-0000A62C0000}"/>
    <cellStyle name="Millares 22" xfId="519" xr:uid="{00000000-0005-0000-0000-0000A72C0000}"/>
    <cellStyle name="Millares 22 2" xfId="1139" xr:uid="{00000000-0005-0000-0000-0000A82C0000}"/>
    <cellStyle name="Millares 22 2 2" xfId="5084" xr:uid="{00000000-0005-0000-0000-0000A92C0000}"/>
    <cellStyle name="Millares 22 3" xfId="1140" xr:uid="{00000000-0005-0000-0000-0000AA2C0000}"/>
    <cellStyle name="Millares 22 3 2" xfId="5039" xr:uid="{00000000-0005-0000-0000-0000AB2C0000}"/>
    <cellStyle name="Millares 22 4" xfId="3929" xr:uid="{00000000-0005-0000-0000-0000AC2C0000}"/>
    <cellStyle name="Millares 22 4 2" xfId="7647" xr:uid="{00000000-0005-0000-0000-0000AD2C0000}"/>
    <cellStyle name="Millares 22 5" xfId="3930" xr:uid="{00000000-0005-0000-0000-0000AE2C0000}"/>
    <cellStyle name="Millares 23" xfId="520" xr:uid="{00000000-0005-0000-0000-0000AF2C0000}"/>
    <cellStyle name="Millares 23 2" xfId="1141" xr:uid="{00000000-0005-0000-0000-0000B02C0000}"/>
    <cellStyle name="Millares 23 2 2" xfId="5085" xr:uid="{00000000-0005-0000-0000-0000B12C0000}"/>
    <cellStyle name="Millares 23 3" xfId="1142" xr:uid="{00000000-0005-0000-0000-0000B22C0000}"/>
    <cellStyle name="Millares 23 3 2" xfId="5040" xr:uid="{00000000-0005-0000-0000-0000B32C0000}"/>
    <cellStyle name="Millares 23 4" xfId="3931" xr:uid="{00000000-0005-0000-0000-0000B42C0000}"/>
    <cellStyle name="Millares 23 4 2" xfId="7648" xr:uid="{00000000-0005-0000-0000-0000B52C0000}"/>
    <cellStyle name="Millares 23 5" xfId="3932" xr:uid="{00000000-0005-0000-0000-0000B62C0000}"/>
    <cellStyle name="Millares 24" xfId="521" xr:uid="{00000000-0005-0000-0000-0000B72C0000}"/>
    <cellStyle name="Millares 24 2" xfId="1143" xr:uid="{00000000-0005-0000-0000-0000B82C0000}"/>
    <cellStyle name="Millares 24 2 2" xfId="5086" xr:uid="{00000000-0005-0000-0000-0000B92C0000}"/>
    <cellStyle name="Millares 24 3" xfId="1144" xr:uid="{00000000-0005-0000-0000-0000BA2C0000}"/>
    <cellStyle name="Millares 24 3 2" xfId="5041" xr:uid="{00000000-0005-0000-0000-0000BB2C0000}"/>
    <cellStyle name="Millares 24 4" xfId="3933" xr:uid="{00000000-0005-0000-0000-0000BC2C0000}"/>
    <cellStyle name="Millares 24 4 2" xfId="3934" xr:uid="{00000000-0005-0000-0000-0000BD2C0000}"/>
    <cellStyle name="Millares 24 4 3" xfId="7649" xr:uid="{00000000-0005-0000-0000-0000BE2C0000}"/>
    <cellStyle name="Millares 24 5" xfId="3935" xr:uid="{00000000-0005-0000-0000-0000BF2C0000}"/>
    <cellStyle name="Millares 25" xfId="522" xr:uid="{00000000-0005-0000-0000-0000C02C0000}"/>
    <cellStyle name="Millares 25 10" xfId="6985" xr:uid="{00000000-0005-0000-0000-0000C12C0000}"/>
    <cellStyle name="Millares 25 10 2" xfId="9639" xr:uid="{00000000-0005-0000-0000-0000C22C0000}"/>
    <cellStyle name="Millares 25 10 2 2" xfId="15209" xr:uid="{00000000-0005-0000-0000-0000C32C0000}"/>
    <cellStyle name="Millares 25 10 2 2 2" xfId="26307" xr:uid="{00000000-0005-0000-0000-0000C42C0000}"/>
    <cellStyle name="Millares 25 10 2 3" xfId="20781" xr:uid="{00000000-0005-0000-0000-0000C52C0000}"/>
    <cellStyle name="Millares 25 10 3" xfId="12676" xr:uid="{00000000-0005-0000-0000-0000C62C0000}"/>
    <cellStyle name="Millares 25 10 3 2" xfId="23775" xr:uid="{00000000-0005-0000-0000-0000C72C0000}"/>
    <cellStyle name="Millares 25 10 4" xfId="18250" xr:uid="{00000000-0005-0000-0000-0000C82C0000}"/>
    <cellStyle name="Millares 25 11" xfId="7506" xr:uid="{00000000-0005-0000-0000-0000C92C0000}"/>
    <cellStyle name="Millares 25 11 2" xfId="13163" xr:uid="{00000000-0005-0000-0000-0000CA2C0000}"/>
    <cellStyle name="Millares 25 11 2 2" xfId="24262" xr:uid="{00000000-0005-0000-0000-0000CB2C0000}"/>
    <cellStyle name="Millares 25 11 3" xfId="18737" xr:uid="{00000000-0005-0000-0000-0000CC2C0000}"/>
    <cellStyle name="Millares 25 12" xfId="10061" xr:uid="{00000000-0005-0000-0000-0000CD2C0000}"/>
    <cellStyle name="Millares 25 12 2" xfId="15615" xr:uid="{00000000-0005-0000-0000-0000CE2C0000}"/>
    <cellStyle name="Millares 25 12 2 2" xfId="26713" xr:uid="{00000000-0005-0000-0000-0000CF2C0000}"/>
    <cellStyle name="Millares 25 12 3" xfId="21187" xr:uid="{00000000-0005-0000-0000-0000D02C0000}"/>
    <cellStyle name="Millares 25 13" xfId="10605" xr:uid="{00000000-0005-0000-0000-0000D12C0000}"/>
    <cellStyle name="Millares 25 13 2" xfId="21721" xr:uid="{00000000-0005-0000-0000-0000D22C0000}"/>
    <cellStyle name="Millares 25 14" xfId="16202" xr:uid="{00000000-0005-0000-0000-0000D32C0000}"/>
    <cellStyle name="Millares 25 15" xfId="27267" xr:uid="{00000000-0005-0000-0000-0000D42C0000}"/>
    <cellStyle name="Millares 25 2" xfId="779" xr:uid="{00000000-0005-0000-0000-0000D52C0000}"/>
    <cellStyle name="Millares 25 2 10" xfId="10121" xr:uid="{00000000-0005-0000-0000-0000D62C0000}"/>
    <cellStyle name="Millares 25 2 10 2" xfId="15672" xr:uid="{00000000-0005-0000-0000-0000D72C0000}"/>
    <cellStyle name="Millares 25 2 10 2 2" xfId="26770" xr:uid="{00000000-0005-0000-0000-0000D82C0000}"/>
    <cellStyle name="Millares 25 2 10 3" xfId="21244" xr:uid="{00000000-0005-0000-0000-0000D92C0000}"/>
    <cellStyle name="Millares 25 2 11" xfId="10650" xr:uid="{00000000-0005-0000-0000-0000DA2C0000}"/>
    <cellStyle name="Millares 25 2 11 2" xfId="21766" xr:uid="{00000000-0005-0000-0000-0000DB2C0000}"/>
    <cellStyle name="Millares 25 2 12" xfId="16246" xr:uid="{00000000-0005-0000-0000-0000DC2C0000}"/>
    <cellStyle name="Millares 25 2 13" xfId="27311" xr:uid="{00000000-0005-0000-0000-0000DD2C0000}"/>
    <cellStyle name="Millares 25 2 2" xfId="963" xr:uid="{00000000-0005-0000-0000-0000DE2C0000}"/>
    <cellStyle name="Millares 25 2 2 2" xfId="5219" xr:uid="{00000000-0005-0000-0000-0000DF2C0000}"/>
    <cellStyle name="Millares 25 2 2 2 2" xfId="6809" xr:uid="{00000000-0005-0000-0000-0000E02C0000}"/>
    <cellStyle name="Millares 25 2 2 2 2 2" xfId="9472" xr:uid="{00000000-0005-0000-0000-0000E12C0000}"/>
    <cellStyle name="Millares 25 2 2 2 2 2 2" xfId="15042" xr:uid="{00000000-0005-0000-0000-0000E22C0000}"/>
    <cellStyle name="Millares 25 2 2 2 2 2 2 2" xfId="26140" xr:uid="{00000000-0005-0000-0000-0000E32C0000}"/>
    <cellStyle name="Millares 25 2 2 2 2 2 3" xfId="20614" xr:uid="{00000000-0005-0000-0000-0000E42C0000}"/>
    <cellStyle name="Millares 25 2 2 2 2 3" xfId="12509" xr:uid="{00000000-0005-0000-0000-0000E52C0000}"/>
    <cellStyle name="Millares 25 2 2 2 2 3 2" xfId="23608" xr:uid="{00000000-0005-0000-0000-0000E62C0000}"/>
    <cellStyle name="Millares 25 2 2 2 2 4" xfId="18083" xr:uid="{00000000-0005-0000-0000-0000E72C0000}"/>
    <cellStyle name="Millares 25 2 2 2 3" xfId="8452" xr:uid="{00000000-0005-0000-0000-0000E82C0000}"/>
    <cellStyle name="Millares 25 2 2 2 3 2" xfId="14022" xr:uid="{00000000-0005-0000-0000-0000E92C0000}"/>
    <cellStyle name="Millares 25 2 2 2 3 2 2" xfId="25120" xr:uid="{00000000-0005-0000-0000-0000EA2C0000}"/>
    <cellStyle name="Millares 25 2 2 2 3 3" xfId="19594" xr:uid="{00000000-0005-0000-0000-0000EB2C0000}"/>
    <cellStyle name="Millares 25 2 2 2 4" xfId="11483" xr:uid="{00000000-0005-0000-0000-0000EC2C0000}"/>
    <cellStyle name="Millares 25 2 2 2 4 2" xfId="22586" xr:uid="{00000000-0005-0000-0000-0000ED2C0000}"/>
    <cellStyle name="Millares 25 2 2 2 5" xfId="17060" xr:uid="{00000000-0005-0000-0000-0000EE2C0000}"/>
    <cellStyle name="Millares 25 2 2 3" xfId="6241" xr:uid="{00000000-0005-0000-0000-0000EF2C0000}"/>
    <cellStyle name="Millares 25 2 2 3 2" xfId="8906" xr:uid="{00000000-0005-0000-0000-0000F02C0000}"/>
    <cellStyle name="Millares 25 2 2 3 2 2" xfId="14476" xr:uid="{00000000-0005-0000-0000-0000F12C0000}"/>
    <cellStyle name="Millares 25 2 2 3 2 2 2" xfId="25574" xr:uid="{00000000-0005-0000-0000-0000F22C0000}"/>
    <cellStyle name="Millares 25 2 2 3 2 3" xfId="20048" xr:uid="{00000000-0005-0000-0000-0000F32C0000}"/>
    <cellStyle name="Millares 25 2 2 3 3" xfId="11943" xr:uid="{00000000-0005-0000-0000-0000F42C0000}"/>
    <cellStyle name="Millares 25 2 2 3 3 2" xfId="23042" xr:uid="{00000000-0005-0000-0000-0000F52C0000}"/>
    <cellStyle name="Millares 25 2 2 3 4" xfId="17517" xr:uid="{00000000-0005-0000-0000-0000F62C0000}"/>
    <cellStyle name="Millares 25 2 2 4" xfId="7280" xr:uid="{00000000-0005-0000-0000-0000F72C0000}"/>
    <cellStyle name="Millares 25 2 2 4 2" xfId="9933" xr:uid="{00000000-0005-0000-0000-0000F82C0000}"/>
    <cellStyle name="Millares 25 2 2 4 2 2" xfId="15503" xr:uid="{00000000-0005-0000-0000-0000F92C0000}"/>
    <cellStyle name="Millares 25 2 2 4 2 2 2" xfId="26601" xr:uid="{00000000-0005-0000-0000-0000FA2C0000}"/>
    <cellStyle name="Millares 25 2 2 4 2 3" xfId="21075" xr:uid="{00000000-0005-0000-0000-0000FB2C0000}"/>
    <cellStyle name="Millares 25 2 2 4 3" xfId="12970" xr:uid="{00000000-0005-0000-0000-0000FC2C0000}"/>
    <cellStyle name="Millares 25 2 2 4 3 2" xfId="24069" xr:uid="{00000000-0005-0000-0000-0000FD2C0000}"/>
    <cellStyle name="Millares 25 2 2 4 4" xfId="18544" xr:uid="{00000000-0005-0000-0000-0000FE2C0000}"/>
    <cellStyle name="Millares 25 2 2 5" xfId="7968" xr:uid="{00000000-0005-0000-0000-0000FF2C0000}"/>
    <cellStyle name="Millares 25 2 2 5 2" xfId="13571" xr:uid="{00000000-0005-0000-0000-0000002D0000}"/>
    <cellStyle name="Millares 25 2 2 5 2 2" xfId="24670" xr:uid="{00000000-0005-0000-0000-0000012D0000}"/>
    <cellStyle name="Millares 25 2 2 5 3" xfId="19145" xr:uid="{00000000-0005-0000-0000-0000022D0000}"/>
    <cellStyle name="Millares 25 2 2 6" xfId="10483" xr:uid="{00000000-0005-0000-0000-0000032D0000}"/>
    <cellStyle name="Millares 25 2 2 6 2" xfId="16029" xr:uid="{00000000-0005-0000-0000-0000042D0000}"/>
    <cellStyle name="Millares 25 2 2 6 2 2" xfId="27127" xr:uid="{00000000-0005-0000-0000-0000052D0000}"/>
    <cellStyle name="Millares 25 2 2 6 3" xfId="21601" xr:uid="{00000000-0005-0000-0000-0000062D0000}"/>
    <cellStyle name="Millares 25 2 2 7" xfId="10759" xr:uid="{00000000-0005-0000-0000-0000072D0000}"/>
    <cellStyle name="Millares 25 2 2 7 2" xfId="21874" xr:uid="{00000000-0005-0000-0000-0000082D0000}"/>
    <cellStyle name="Millares 25 2 2 8" xfId="16354" xr:uid="{00000000-0005-0000-0000-0000092D0000}"/>
    <cellStyle name="Millares 25 2 2 9" xfId="27558" xr:uid="{00000000-0005-0000-0000-00000A2D0000}"/>
    <cellStyle name="Millares 25 2 3" xfId="3936" xr:uid="{00000000-0005-0000-0000-00000B2D0000}"/>
    <cellStyle name="Millares 25 2 3 2" xfId="6647" xr:uid="{00000000-0005-0000-0000-00000C2D0000}"/>
    <cellStyle name="Millares 25 2 3 2 2" xfId="9310" xr:uid="{00000000-0005-0000-0000-00000D2D0000}"/>
    <cellStyle name="Millares 25 2 3 2 2 2" xfId="14880" xr:uid="{00000000-0005-0000-0000-00000E2D0000}"/>
    <cellStyle name="Millares 25 2 3 2 2 2 2" xfId="25978" xr:uid="{00000000-0005-0000-0000-00000F2D0000}"/>
    <cellStyle name="Millares 25 2 3 2 2 3" xfId="20452" xr:uid="{00000000-0005-0000-0000-0000102D0000}"/>
    <cellStyle name="Millares 25 2 3 2 3" xfId="12347" xr:uid="{00000000-0005-0000-0000-0000112D0000}"/>
    <cellStyle name="Millares 25 2 3 2 3 2" xfId="23446" xr:uid="{00000000-0005-0000-0000-0000122D0000}"/>
    <cellStyle name="Millares 25 2 3 2 4" xfId="17921" xr:uid="{00000000-0005-0000-0000-0000132D0000}"/>
    <cellStyle name="Millares 25 2 3 3" xfId="7118" xr:uid="{00000000-0005-0000-0000-0000142D0000}"/>
    <cellStyle name="Millares 25 2 3 3 2" xfId="9771" xr:uid="{00000000-0005-0000-0000-0000152D0000}"/>
    <cellStyle name="Millares 25 2 3 3 2 2" xfId="15341" xr:uid="{00000000-0005-0000-0000-0000162D0000}"/>
    <cellStyle name="Millares 25 2 3 3 2 2 2" xfId="26439" xr:uid="{00000000-0005-0000-0000-0000172D0000}"/>
    <cellStyle name="Millares 25 2 3 3 2 3" xfId="20913" xr:uid="{00000000-0005-0000-0000-0000182D0000}"/>
    <cellStyle name="Millares 25 2 3 3 3" xfId="12808" xr:uid="{00000000-0005-0000-0000-0000192D0000}"/>
    <cellStyle name="Millares 25 2 3 3 3 2" xfId="23907" xr:uid="{00000000-0005-0000-0000-00001A2D0000}"/>
    <cellStyle name="Millares 25 2 3 3 4" xfId="18382" xr:uid="{00000000-0005-0000-0000-00001B2D0000}"/>
    <cellStyle name="Millares 25 2 3 4" xfId="7814" xr:uid="{00000000-0005-0000-0000-00001C2D0000}"/>
    <cellStyle name="Millares 25 2 3 4 2" xfId="13418" xr:uid="{00000000-0005-0000-0000-00001D2D0000}"/>
    <cellStyle name="Millares 25 2 3 4 2 2" xfId="24517" xr:uid="{00000000-0005-0000-0000-00001E2D0000}"/>
    <cellStyle name="Millares 25 2 3 4 3" xfId="18992" xr:uid="{00000000-0005-0000-0000-00001F2D0000}"/>
    <cellStyle name="Millares 25 2 3 5" xfId="10321" xr:uid="{00000000-0005-0000-0000-0000202D0000}"/>
    <cellStyle name="Millares 25 2 3 5 2" xfId="15867" xr:uid="{00000000-0005-0000-0000-0000212D0000}"/>
    <cellStyle name="Millares 25 2 3 5 2 2" xfId="26965" xr:uid="{00000000-0005-0000-0000-0000222D0000}"/>
    <cellStyle name="Millares 25 2 3 5 3" xfId="21439" xr:uid="{00000000-0005-0000-0000-0000232D0000}"/>
    <cellStyle name="Millares 25 2 3 6" xfId="11027" xr:uid="{00000000-0005-0000-0000-0000242D0000}"/>
    <cellStyle name="Millares 25 2 3 6 2" xfId="22136" xr:uid="{00000000-0005-0000-0000-0000252D0000}"/>
    <cellStyle name="Millares 25 2 3 7" xfId="16610" xr:uid="{00000000-0005-0000-0000-0000262D0000}"/>
    <cellStyle name="Millares 25 2 3 8" xfId="27396" xr:uid="{00000000-0005-0000-0000-0000272D0000}"/>
    <cellStyle name="Millares 25 2 4" xfId="3937" xr:uid="{00000000-0005-0000-0000-0000282D0000}"/>
    <cellStyle name="Millares 25 2 4 2" xfId="6562" xr:uid="{00000000-0005-0000-0000-0000292D0000}"/>
    <cellStyle name="Millares 25 2 4 2 2" xfId="9225" xr:uid="{00000000-0005-0000-0000-00002A2D0000}"/>
    <cellStyle name="Millares 25 2 4 2 2 2" xfId="14795" xr:uid="{00000000-0005-0000-0000-00002B2D0000}"/>
    <cellStyle name="Millares 25 2 4 2 2 2 2" xfId="25893" xr:uid="{00000000-0005-0000-0000-00002C2D0000}"/>
    <cellStyle name="Millares 25 2 4 2 2 3" xfId="20367" xr:uid="{00000000-0005-0000-0000-00002D2D0000}"/>
    <cellStyle name="Millares 25 2 4 2 3" xfId="12262" xr:uid="{00000000-0005-0000-0000-00002E2D0000}"/>
    <cellStyle name="Millares 25 2 4 2 3 2" xfId="23361" xr:uid="{00000000-0005-0000-0000-00002F2D0000}"/>
    <cellStyle name="Millares 25 2 4 2 4" xfId="17836" xr:uid="{00000000-0005-0000-0000-0000302D0000}"/>
    <cellStyle name="Millares 25 2 4 3" xfId="7737" xr:uid="{00000000-0005-0000-0000-0000312D0000}"/>
    <cellStyle name="Millares 25 2 4 3 2" xfId="13342" xr:uid="{00000000-0005-0000-0000-0000322D0000}"/>
    <cellStyle name="Millares 25 2 4 3 2 2" xfId="24441" xr:uid="{00000000-0005-0000-0000-0000332D0000}"/>
    <cellStyle name="Millares 25 2 4 3 3" xfId="18916" xr:uid="{00000000-0005-0000-0000-0000342D0000}"/>
    <cellStyle name="Millares 25 2 4 4" xfId="10236" xr:uid="{00000000-0005-0000-0000-0000352D0000}"/>
    <cellStyle name="Millares 25 2 4 4 2" xfId="15782" xr:uid="{00000000-0005-0000-0000-0000362D0000}"/>
    <cellStyle name="Millares 25 2 4 4 2 2" xfId="26880" xr:uid="{00000000-0005-0000-0000-0000372D0000}"/>
    <cellStyle name="Millares 25 2 4 4 3" xfId="21354" xr:uid="{00000000-0005-0000-0000-0000382D0000}"/>
    <cellStyle name="Millares 25 2 4 5" xfId="11028" xr:uid="{00000000-0005-0000-0000-0000392D0000}"/>
    <cellStyle name="Millares 25 2 4 5 2" xfId="22137" xr:uid="{00000000-0005-0000-0000-00003A2D0000}"/>
    <cellStyle name="Millares 25 2 4 6" xfId="16611" xr:uid="{00000000-0005-0000-0000-00003B2D0000}"/>
    <cellStyle name="Millares 25 2 5" xfId="3938" xr:uid="{00000000-0005-0000-0000-00003C2D0000}"/>
    <cellStyle name="Millares 25 2 5 2" xfId="6464" xr:uid="{00000000-0005-0000-0000-00003D2D0000}"/>
    <cellStyle name="Millares 25 2 5 2 2" xfId="9127" xr:uid="{00000000-0005-0000-0000-00003E2D0000}"/>
    <cellStyle name="Millares 25 2 5 2 2 2" xfId="14697" xr:uid="{00000000-0005-0000-0000-00003F2D0000}"/>
    <cellStyle name="Millares 25 2 5 2 2 2 2" xfId="25795" xr:uid="{00000000-0005-0000-0000-0000402D0000}"/>
    <cellStyle name="Millares 25 2 5 2 2 3" xfId="20269" xr:uid="{00000000-0005-0000-0000-0000412D0000}"/>
    <cellStyle name="Millares 25 2 5 2 3" xfId="12164" xr:uid="{00000000-0005-0000-0000-0000422D0000}"/>
    <cellStyle name="Millares 25 2 5 2 3 2" xfId="23263" xr:uid="{00000000-0005-0000-0000-0000432D0000}"/>
    <cellStyle name="Millares 25 2 5 2 4" xfId="17738" xr:uid="{00000000-0005-0000-0000-0000442D0000}"/>
    <cellStyle name="Millares 25 2 5 3" xfId="8160" xr:uid="{00000000-0005-0000-0000-0000452D0000}"/>
    <cellStyle name="Millares 25 2 5 3 2" xfId="13730" xr:uid="{00000000-0005-0000-0000-0000462D0000}"/>
    <cellStyle name="Millares 25 2 5 3 2 2" xfId="24828" xr:uid="{00000000-0005-0000-0000-0000472D0000}"/>
    <cellStyle name="Millares 25 2 5 3 3" xfId="19302" xr:uid="{00000000-0005-0000-0000-0000482D0000}"/>
    <cellStyle name="Millares 25 2 5 4" xfId="11029" xr:uid="{00000000-0005-0000-0000-0000492D0000}"/>
    <cellStyle name="Millares 25 2 5 4 2" xfId="22138" xr:uid="{00000000-0005-0000-0000-00004A2D0000}"/>
    <cellStyle name="Millares 25 2 5 5" xfId="16612" xr:uid="{00000000-0005-0000-0000-00004B2D0000}"/>
    <cellStyle name="Millares 25 2 6" xfId="5436" xr:uid="{00000000-0005-0000-0000-00004C2D0000}"/>
    <cellStyle name="Millares 25 2 6 2" xfId="8549" xr:uid="{00000000-0005-0000-0000-00004D2D0000}"/>
    <cellStyle name="Millares 25 2 6 2 2" xfId="14119" xr:uid="{00000000-0005-0000-0000-00004E2D0000}"/>
    <cellStyle name="Millares 25 2 6 2 2 2" xfId="25217" xr:uid="{00000000-0005-0000-0000-00004F2D0000}"/>
    <cellStyle name="Millares 25 2 6 2 3" xfId="19691" xr:uid="{00000000-0005-0000-0000-0000502D0000}"/>
    <cellStyle name="Millares 25 2 6 3" xfId="11580" xr:uid="{00000000-0005-0000-0000-0000512D0000}"/>
    <cellStyle name="Millares 25 2 6 3 2" xfId="22683" xr:uid="{00000000-0005-0000-0000-0000522D0000}"/>
    <cellStyle name="Millares 25 2 6 4" xfId="17157" xr:uid="{00000000-0005-0000-0000-0000532D0000}"/>
    <cellStyle name="Millares 25 2 7" xfId="6121" xr:uid="{00000000-0005-0000-0000-0000542D0000}"/>
    <cellStyle name="Millares 25 2 7 2" xfId="8786" xr:uid="{00000000-0005-0000-0000-0000552D0000}"/>
    <cellStyle name="Millares 25 2 7 2 2" xfId="14356" xr:uid="{00000000-0005-0000-0000-0000562D0000}"/>
    <cellStyle name="Millares 25 2 7 2 2 2" xfId="25454" xr:uid="{00000000-0005-0000-0000-0000572D0000}"/>
    <cellStyle name="Millares 25 2 7 2 3" xfId="19928" xr:uid="{00000000-0005-0000-0000-0000582D0000}"/>
    <cellStyle name="Millares 25 2 7 3" xfId="11823" xr:uid="{00000000-0005-0000-0000-0000592D0000}"/>
    <cellStyle name="Millares 25 2 7 3 2" xfId="22922" xr:uid="{00000000-0005-0000-0000-00005A2D0000}"/>
    <cellStyle name="Millares 25 2 7 4" xfId="17397" xr:uid="{00000000-0005-0000-0000-00005B2D0000}"/>
    <cellStyle name="Millares 25 2 8" xfId="7032" xr:uid="{00000000-0005-0000-0000-00005C2D0000}"/>
    <cellStyle name="Millares 25 2 8 2" xfId="9686" xr:uid="{00000000-0005-0000-0000-00005D2D0000}"/>
    <cellStyle name="Millares 25 2 8 2 2" xfId="15256" xr:uid="{00000000-0005-0000-0000-00005E2D0000}"/>
    <cellStyle name="Millares 25 2 8 2 2 2" xfId="26354" xr:uid="{00000000-0005-0000-0000-00005F2D0000}"/>
    <cellStyle name="Millares 25 2 8 2 3" xfId="20828" xr:uid="{00000000-0005-0000-0000-0000602D0000}"/>
    <cellStyle name="Millares 25 2 8 3" xfId="12723" xr:uid="{00000000-0005-0000-0000-0000612D0000}"/>
    <cellStyle name="Millares 25 2 8 3 2" xfId="23822" xr:uid="{00000000-0005-0000-0000-0000622D0000}"/>
    <cellStyle name="Millares 25 2 8 4" xfId="18297" xr:uid="{00000000-0005-0000-0000-0000632D0000}"/>
    <cellStyle name="Millares 25 2 9" xfId="7507" xr:uid="{00000000-0005-0000-0000-0000642D0000}"/>
    <cellStyle name="Millares 25 2 9 2" xfId="13164" xr:uid="{00000000-0005-0000-0000-0000652D0000}"/>
    <cellStyle name="Millares 25 2 9 2 2" xfId="24263" xr:uid="{00000000-0005-0000-0000-0000662D0000}"/>
    <cellStyle name="Millares 25 2 9 3" xfId="18738" xr:uid="{00000000-0005-0000-0000-0000672D0000}"/>
    <cellStyle name="Millares 25 3" xfId="1009" xr:uid="{00000000-0005-0000-0000-0000682D0000}"/>
    <cellStyle name="Millares 25 3 10" xfId="27604" xr:uid="{00000000-0005-0000-0000-0000692D0000}"/>
    <cellStyle name="Millares 25 3 2" xfId="3939" xr:uid="{00000000-0005-0000-0000-00006A2D0000}"/>
    <cellStyle name="Millares 25 3 2 2" xfId="6855" xr:uid="{00000000-0005-0000-0000-00006B2D0000}"/>
    <cellStyle name="Millares 25 3 2 2 2" xfId="9518" xr:uid="{00000000-0005-0000-0000-00006C2D0000}"/>
    <cellStyle name="Millares 25 3 2 2 2 2" xfId="15088" xr:uid="{00000000-0005-0000-0000-00006D2D0000}"/>
    <cellStyle name="Millares 25 3 2 2 2 2 2" xfId="26186" xr:uid="{00000000-0005-0000-0000-00006E2D0000}"/>
    <cellStyle name="Millares 25 3 2 2 2 3" xfId="20660" xr:uid="{00000000-0005-0000-0000-00006F2D0000}"/>
    <cellStyle name="Millares 25 3 2 2 3" xfId="12555" xr:uid="{00000000-0005-0000-0000-0000702D0000}"/>
    <cellStyle name="Millares 25 3 2 2 3 2" xfId="23654" xr:uid="{00000000-0005-0000-0000-0000712D0000}"/>
    <cellStyle name="Millares 25 3 2 2 4" xfId="18129" xr:uid="{00000000-0005-0000-0000-0000722D0000}"/>
    <cellStyle name="Millares 25 3 2 3" xfId="8161" xr:uid="{00000000-0005-0000-0000-0000732D0000}"/>
    <cellStyle name="Millares 25 3 2 3 2" xfId="13731" xr:uid="{00000000-0005-0000-0000-0000742D0000}"/>
    <cellStyle name="Millares 25 3 2 3 2 2" xfId="24829" xr:uid="{00000000-0005-0000-0000-0000752D0000}"/>
    <cellStyle name="Millares 25 3 2 3 3" xfId="19303" xr:uid="{00000000-0005-0000-0000-0000762D0000}"/>
    <cellStyle name="Millares 25 3 2 4" xfId="11030" xr:uid="{00000000-0005-0000-0000-0000772D0000}"/>
    <cellStyle name="Millares 25 3 2 4 2" xfId="22139" xr:uid="{00000000-0005-0000-0000-0000782D0000}"/>
    <cellStyle name="Millares 25 3 2 5" xfId="16613" xr:uid="{00000000-0005-0000-0000-0000792D0000}"/>
    <cellStyle name="Millares 25 3 3" xfId="4970" xr:uid="{00000000-0005-0000-0000-00007A2D0000}"/>
    <cellStyle name="Millares 25 3 3 2" xfId="8327" xr:uid="{00000000-0005-0000-0000-00007B2D0000}"/>
    <cellStyle name="Millares 25 3 3 2 2" xfId="13897" xr:uid="{00000000-0005-0000-0000-00007C2D0000}"/>
    <cellStyle name="Millares 25 3 3 2 2 2" xfId="24995" xr:uid="{00000000-0005-0000-0000-00007D2D0000}"/>
    <cellStyle name="Millares 25 3 3 2 3" xfId="19469" xr:uid="{00000000-0005-0000-0000-00007E2D0000}"/>
    <cellStyle name="Millares 25 3 3 3" xfId="11354" xr:uid="{00000000-0005-0000-0000-00007F2D0000}"/>
    <cellStyle name="Millares 25 3 3 3 2" xfId="22461" xr:uid="{00000000-0005-0000-0000-0000802D0000}"/>
    <cellStyle name="Millares 25 3 3 4" xfId="16935" xr:uid="{00000000-0005-0000-0000-0000812D0000}"/>
    <cellStyle name="Millares 25 3 4" xfId="6287" xr:uid="{00000000-0005-0000-0000-0000822D0000}"/>
    <cellStyle name="Millares 25 3 4 2" xfId="8952" xr:uid="{00000000-0005-0000-0000-0000832D0000}"/>
    <cellStyle name="Millares 25 3 4 2 2" xfId="14522" xr:uid="{00000000-0005-0000-0000-0000842D0000}"/>
    <cellStyle name="Millares 25 3 4 2 2 2" xfId="25620" xr:uid="{00000000-0005-0000-0000-0000852D0000}"/>
    <cellStyle name="Millares 25 3 4 2 3" xfId="20094" xr:uid="{00000000-0005-0000-0000-0000862D0000}"/>
    <cellStyle name="Millares 25 3 4 3" xfId="11989" xr:uid="{00000000-0005-0000-0000-0000872D0000}"/>
    <cellStyle name="Millares 25 3 4 3 2" xfId="23088" xr:uid="{00000000-0005-0000-0000-0000882D0000}"/>
    <cellStyle name="Millares 25 3 4 4" xfId="17563" xr:uid="{00000000-0005-0000-0000-0000892D0000}"/>
    <cellStyle name="Millares 25 3 5" xfId="7326" xr:uid="{00000000-0005-0000-0000-00008A2D0000}"/>
    <cellStyle name="Millares 25 3 5 2" xfId="9979" xr:uid="{00000000-0005-0000-0000-00008B2D0000}"/>
    <cellStyle name="Millares 25 3 5 2 2" xfId="15549" xr:uid="{00000000-0005-0000-0000-00008C2D0000}"/>
    <cellStyle name="Millares 25 3 5 2 2 2" xfId="26647" xr:uid="{00000000-0005-0000-0000-00008D2D0000}"/>
    <cellStyle name="Millares 25 3 5 2 3" xfId="21121" xr:uid="{00000000-0005-0000-0000-00008E2D0000}"/>
    <cellStyle name="Millares 25 3 5 3" xfId="13016" xr:uid="{00000000-0005-0000-0000-00008F2D0000}"/>
    <cellStyle name="Millares 25 3 5 3 2" xfId="24115" xr:uid="{00000000-0005-0000-0000-0000902D0000}"/>
    <cellStyle name="Millares 25 3 5 4" xfId="18590" xr:uid="{00000000-0005-0000-0000-0000912D0000}"/>
    <cellStyle name="Millares 25 3 6" xfId="8014" xr:uid="{00000000-0005-0000-0000-0000922D0000}"/>
    <cellStyle name="Millares 25 3 6 2" xfId="13617" xr:uid="{00000000-0005-0000-0000-0000932D0000}"/>
    <cellStyle name="Millares 25 3 6 2 2" xfId="24716" xr:uid="{00000000-0005-0000-0000-0000942D0000}"/>
    <cellStyle name="Millares 25 3 6 3" xfId="19191" xr:uid="{00000000-0005-0000-0000-0000952D0000}"/>
    <cellStyle name="Millares 25 3 7" xfId="10529" xr:uid="{00000000-0005-0000-0000-0000962D0000}"/>
    <cellStyle name="Millares 25 3 7 2" xfId="16075" xr:uid="{00000000-0005-0000-0000-0000972D0000}"/>
    <cellStyle name="Millares 25 3 7 2 2" xfId="27173" xr:uid="{00000000-0005-0000-0000-0000982D0000}"/>
    <cellStyle name="Millares 25 3 7 3" xfId="21647" xr:uid="{00000000-0005-0000-0000-0000992D0000}"/>
    <cellStyle name="Millares 25 3 8" xfId="10805" xr:uid="{00000000-0005-0000-0000-00009A2D0000}"/>
    <cellStyle name="Millares 25 3 8 2" xfId="21920" xr:uid="{00000000-0005-0000-0000-00009B2D0000}"/>
    <cellStyle name="Millares 25 3 9" xfId="16400" xr:uid="{00000000-0005-0000-0000-00009C2D0000}"/>
    <cellStyle name="Millares 25 4" xfId="891" xr:uid="{00000000-0005-0000-0000-00009D2D0000}"/>
    <cellStyle name="Millares 25 4 10" xfId="27499" xr:uid="{00000000-0005-0000-0000-00009E2D0000}"/>
    <cellStyle name="Millares 25 4 2" xfId="3940" xr:uid="{00000000-0005-0000-0000-00009F2D0000}"/>
    <cellStyle name="Millares 25 4 2 2" xfId="6750" xr:uid="{00000000-0005-0000-0000-0000A02D0000}"/>
    <cellStyle name="Millares 25 4 2 2 2" xfId="9413" xr:uid="{00000000-0005-0000-0000-0000A12D0000}"/>
    <cellStyle name="Millares 25 4 2 2 2 2" xfId="14983" xr:uid="{00000000-0005-0000-0000-0000A22D0000}"/>
    <cellStyle name="Millares 25 4 2 2 2 2 2" xfId="26081" xr:uid="{00000000-0005-0000-0000-0000A32D0000}"/>
    <cellStyle name="Millares 25 4 2 2 2 3" xfId="20555" xr:uid="{00000000-0005-0000-0000-0000A42D0000}"/>
    <cellStyle name="Millares 25 4 2 2 3" xfId="12450" xr:uid="{00000000-0005-0000-0000-0000A52D0000}"/>
    <cellStyle name="Millares 25 4 2 2 3 2" xfId="23549" xr:uid="{00000000-0005-0000-0000-0000A62D0000}"/>
    <cellStyle name="Millares 25 4 2 2 4" xfId="18024" xr:uid="{00000000-0005-0000-0000-0000A72D0000}"/>
    <cellStyle name="Millares 25 4 2 3" xfId="8162" xr:uid="{00000000-0005-0000-0000-0000A82D0000}"/>
    <cellStyle name="Millares 25 4 2 3 2" xfId="13732" xr:uid="{00000000-0005-0000-0000-0000A92D0000}"/>
    <cellStyle name="Millares 25 4 2 3 2 2" xfId="24830" xr:uid="{00000000-0005-0000-0000-0000AA2D0000}"/>
    <cellStyle name="Millares 25 4 2 3 3" xfId="19304" xr:uid="{00000000-0005-0000-0000-0000AB2D0000}"/>
    <cellStyle name="Millares 25 4 2 4" xfId="11031" xr:uid="{00000000-0005-0000-0000-0000AC2D0000}"/>
    <cellStyle name="Millares 25 4 2 4 2" xfId="22140" xr:uid="{00000000-0005-0000-0000-0000AD2D0000}"/>
    <cellStyle name="Millares 25 4 2 5" xfId="16614" xr:uid="{00000000-0005-0000-0000-0000AE2D0000}"/>
    <cellStyle name="Millares 25 4 3" xfId="5485" xr:uid="{00000000-0005-0000-0000-0000AF2D0000}"/>
    <cellStyle name="Millares 25 4 4" xfId="6181" xr:uid="{00000000-0005-0000-0000-0000B02D0000}"/>
    <cellStyle name="Millares 25 4 4 2" xfId="8846" xr:uid="{00000000-0005-0000-0000-0000B12D0000}"/>
    <cellStyle name="Millares 25 4 4 2 2" xfId="14416" xr:uid="{00000000-0005-0000-0000-0000B22D0000}"/>
    <cellStyle name="Millares 25 4 4 2 2 2" xfId="25514" xr:uid="{00000000-0005-0000-0000-0000B32D0000}"/>
    <cellStyle name="Millares 25 4 4 2 3" xfId="19988" xr:uid="{00000000-0005-0000-0000-0000B42D0000}"/>
    <cellStyle name="Millares 25 4 4 3" xfId="11883" xr:uid="{00000000-0005-0000-0000-0000B52D0000}"/>
    <cellStyle name="Millares 25 4 4 3 2" xfId="22982" xr:uid="{00000000-0005-0000-0000-0000B62D0000}"/>
    <cellStyle name="Millares 25 4 4 4" xfId="17457" xr:uid="{00000000-0005-0000-0000-0000B72D0000}"/>
    <cellStyle name="Millares 25 4 5" xfId="7221" xr:uid="{00000000-0005-0000-0000-0000B82D0000}"/>
    <cellStyle name="Millares 25 4 5 2" xfId="9874" xr:uid="{00000000-0005-0000-0000-0000B92D0000}"/>
    <cellStyle name="Millares 25 4 5 2 2" xfId="15444" xr:uid="{00000000-0005-0000-0000-0000BA2D0000}"/>
    <cellStyle name="Millares 25 4 5 2 2 2" xfId="26542" xr:uid="{00000000-0005-0000-0000-0000BB2D0000}"/>
    <cellStyle name="Millares 25 4 5 2 3" xfId="21016" xr:uid="{00000000-0005-0000-0000-0000BC2D0000}"/>
    <cellStyle name="Millares 25 4 5 3" xfId="12911" xr:uid="{00000000-0005-0000-0000-0000BD2D0000}"/>
    <cellStyle name="Millares 25 4 5 3 2" xfId="24010" xr:uid="{00000000-0005-0000-0000-0000BE2D0000}"/>
    <cellStyle name="Millares 25 4 5 4" xfId="18485" xr:uid="{00000000-0005-0000-0000-0000BF2D0000}"/>
    <cellStyle name="Millares 25 4 6" xfId="7909" xr:uid="{00000000-0005-0000-0000-0000C02D0000}"/>
    <cellStyle name="Millares 25 4 6 2" xfId="13512" xr:uid="{00000000-0005-0000-0000-0000C12D0000}"/>
    <cellStyle name="Millares 25 4 6 2 2" xfId="24611" xr:uid="{00000000-0005-0000-0000-0000C22D0000}"/>
    <cellStyle name="Millares 25 4 6 3" xfId="19086" xr:uid="{00000000-0005-0000-0000-0000C32D0000}"/>
    <cellStyle name="Millares 25 4 7" xfId="10424" xr:uid="{00000000-0005-0000-0000-0000C42D0000}"/>
    <cellStyle name="Millares 25 4 7 2" xfId="15970" xr:uid="{00000000-0005-0000-0000-0000C52D0000}"/>
    <cellStyle name="Millares 25 4 7 2 2" xfId="27068" xr:uid="{00000000-0005-0000-0000-0000C62D0000}"/>
    <cellStyle name="Millares 25 4 7 3" xfId="21542" xr:uid="{00000000-0005-0000-0000-0000C72D0000}"/>
    <cellStyle name="Millares 25 4 8" xfId="10699" xr:uid="{00000000-0005-0000-0000-0000C82D0000}"/>
    <cellStyle name="Millares 25 4 8 2" xfId="21814" xr:uid="{00000000-0005-0000-0000-0000C92D0000}"/>
    <cellStyle name="Millares 25 4 9" xfId="16294" xr:uid="{00000000-0005-0000-0000-0000CA2D0000}"/>
    <cellStyle name="Millares 25 5" xfId="3941" xr:uid="{00000000-0005-0000-0000-0000CB2D0000}"/>
    <cellStyle name="Millares 25 5 2" xfId="3942" xr:uid="{00000000-0005-0000-0000-0000CC2D0000}"/>
    <cellStyle name="Millares 25 5 2 2" xfId="8163" xr:uid="{00000000-0005-0000-0000-0000CD2D0000}"/>
    <cellStyle name="Millares 25 5 2 2 2" xfId="13733" xr:uid="{00000000-0005-0000-0000-0000CE2D0000}"/>
    <cellStyle name="Millares 25 5 2 2 2 2" xfId="24831" xr:uid="{00000000-0005-0000-0000-0000CF2D0000}"/>
    <cellStyle name="Millares 25 5 2 2 3" xfId="19305" xr:uid="{00000000-0005-0000-0000-0000D02D0000}"/>
    <cellStyle name="Millares 25 5 2 3" xfId="11032" xr:uid="{00000000-0005-0000-0000-0000D12D0000}"/>
    <cellStyle name="Millares 25 5 2 3 2" xfId="22141" xr:uid="{00000000-0005-0000-0000-0000D22D0000}"/>
    <cellStyle name="Millares 25 5 2 4" xfId="16615" xr:uid="{00000000-0005-0000-0000-0000D32D0000}"/>
    <cellStyle name="Millares 25 5 3" xfId="5320" xr:uid="{00000000-0005-0000-0000-0000D42D0000}"/>
    <cellStyle name="Millares 25 5 4" xfId="6646" xr:uid="{00000000-0005-0000-0000-0000D52D0000}"/>
    <cellStyle name="Millares 25 5 4 2" xfId="9309" xr:uid="{00000000-0005-0000-0000-0000D62D0000}"/>
    <cellStyle name="Millares 25 5 4 2 2" xfId="14879" xr:uid="{00000000-0005-0000-0000-0000D72D0000}"/>
    <cellStyle name="Millares 25 5 4 2 2 2" xfId="25977" xr:uid="{00000000-0005-0000-0000-0000D82D0000}"/>
    <cellStyle name="Millares 25 5 4 2 3" xfId="20451" xr:uid="{00000000-0005-0000-0000-0000D92D0000}"/>
    <cellStyle name="Millares 25 5 4 3" xfId="12346" xr:uid="{00000000-0005-0000-0000-0000DA2D0000}"/>
    <cellStyle name="Millares 25 5 4 3 2" xfId="23445" xr:uid="{00000000-0005-0000-0000-0000DB2D0000}"/>
    <cellStyle name="Millares 25 5 4 4" xfId="17920" xr:uid="{00000000-0005-0000-0000-0000DC2D0000}"/>
    <cellStyle name="Millares 25 5 5" xfId="7117" xr:uid="{00000000-0005-0000-0000-0000DD2D0000}"/>
    <cellStyle name="Millares 25 5 5 2" xfId="9770" xr:uid="{00000000-0005-0000-0000-0000DE2D0000}"/>
    <cellStyle name="Millares 25 5 5 2 2" xfId="15340" xr:uid="{00000000-0005-0000-0000-0000DF2D0000}"/>
    <cellStyle name="Millares 25 5 5 2 2 2" xfId="26438" xr:uid="{00000000-0005-0000-0000-0000E02D0000}"/>
    <cellStyle name="Millares 25 5 5 2 3" xfId="20912" xr:uid="{00000000-0005-0000-0000-0000E12D0000}"/>
    <cellStyle name="Millares 25 5 5 3" xfId="12807" xr:uid="{00000000-0005-0000-0000-0000E22D0000}"/>
    <cellStyle name="Millares 25 5 5 3 2" xfId="23906" xr:uid="{00000000-0005-0000-0000-0000E32D0000}"/>
    <cellStyle name="Millares 25 5 5 4" xfId="18381" xr:uid="{00000000-0005-0000-0000-0000E42D0000}"/>
    <cellStyle name="Millares 25 5 6" xfId="7813" xr:uid="{00000000-0005-0000-0000-0000E52D0000}"/>
    <cellStyle name="Millares 25 5 6 2" xfId="13417" xr:uid="{00000000-0005-0000-0000-0000E62D0000}"/>
    <cellStyle name="Millares 25 5 6 2 2" xfId="24516" xr:uid="{00000000-0005-0000-0000-0000E72D0000}"/>
    <cellStyle name="Millares 25 5 6 3" xfId="18991" xr:uid="{00000000-0005-0000-0000-0000E82D0000}"/>
    <cellStyle name="Millares 25 5 7" xfId="10320" xr:uid="{00000000-0005-0000-0000-0000E92D0000}"/>
    <cellStyle name="Millares 25 5 7 2" xfId="15866" xr:uid="{00000000-0005-0000-0000-0000EA2D0000}"/>
    <cellStyle name="Millares 25 5 7 2 2" xfId="26964" xr:uid="{00000000-0005-0000-0000-0000EB2D0000}"/>
    <cellStyle name="Millares 25 5 7 3" xfId="21438" xr:uid="{00000000-0005-0000-0000-0000EC2D0000}"/>
    <cellStyle name="Millares 25 5 8" xfId="27395" xr:uid="{00000000-0005-0000-0000-0000ED2D0000}"/>
    <cellStyle name="Millares 25 6" xfId="3943" xr:uid="{00000000-0005-0000-0000-0000EE2D0000}"/>
    <cellStyle name="Millares 25 6 2" xfId="6518" xr:uid="{00000000-0005-0000-0000-0000EF2D0000}"/>
    <cellStyle name="Millares 25 6 2 2" xfId="9181" xr:uid="{00000000-0005-0000-0000-0000F02D0000}"/>
    <cellStyle name="Millares 25 6 2 2 2" xfId="14751" xr:uid="{00000000-0005-0000-0000-0000F12D0000}"/>
    <cellStyle name="Millares 25 6 2 2 2 2" xfId="25849" xr:uid="{00000000-0005-0000-0000-0000F22D0000}"/>
    <cellStyle name="Millares 25 6 2 2 3" xfId="20323" xr:uid="{00000000-0005-0000-0000-0000F32D0000}"/>
    <cellStyle name="Millares 25 6 2 3" xfId="12218" xr:uid="{00000000-0005-0000-0000-0000F42D0000}"/>
    <cellStyle name="Millares 25 6 2 3 2" xfId="23317" xr:uid="{00000000-0005-0000-0000-0000F52D0000}"/>
    <cellStyle name="Millares 25 6 2 4" xfId="17792" xr:uid="{00000000-0005-0000-0000-0000F62D0000}"/>
    <cellStyle name="Millares 25 6 3" xfId="7692" xr:uid="{00000000-0005-0000-0000-0000F72D0000}"/>
    <cellStyle name="Millares 25 6 3 2" xfId="13300" xr:uid="{00000000-0005-0000-0000-0000F82D0000}"/>
    <cellStyle name="Millares 25 6 3 2 2" xfId="24399" xr:uid="{00000000-0005-0000-0000-0000F92D0000}"/>
    <cellStyle name="Millares 25 6 3 3" xfId="18874" xr:uid="{00000000-0005-0000-0000-0000FA2D0000}"/>
    <cellStyle name="Millares 25 6 4" xfId="10191" xr:uid="{00000000-0005-0000-0000-0000FB2D0000}"/>
    <cellStyle name="Millares 25 6 4 2" xfId="15738" xr:uid="{00000000-0005-0000-0000-0000FC2D0000}"/>
    <cellStyle name="Millares 25 6 4 2 2" xfId="26836" xr:uid="{00000000-0005-0000-0000-0000FD2D0000}"/>
    <cellStyle name="Millares 25 6 4 3" xfId="21310" xr:uid="{00000000-0005-0000-0000-0000FE2D0000}"/>
    <cellStyle name="Millares 25 6 5" xfId="11033" xr:uid="{00000000-0005-0000-0000-0000FF2D0000}"/>
    <cellStyle name="Millares 25 6 5 2" xfId="22142" xr:uid="{00000000-0005-0000-0000-0000002E0000}"/>
    <cellStyle name="Millares 25 6 6" xfId="16616" xr:uid="{00000000-0005-0000-0000-0000012E0000}"/>
    <cellStyle name="Millares 25 7" xfId="3944" xr:uid="{00000000-0005-0000-0000-0000022E0000}"/>
    <cellStyle name="Millares 25 7 2" xfId="6407" xr:uid="{00000000-0005-0000-0000-0000032E0000}"/>
    <cellStyle name="Millares 25 7 2 2" xfId="9070" xr:uid="{00000000-0005-0000-0000-0000042E0000}"/>
    <cellStyle name="Millares 25 7 2 2 2" xfId="14640" xr:uid="{00000000-0005-0000-0000-0000052E0000}"/>
    <cellStyle name="Millares 25 7 2 2 2 2" xfId="25738" xr:uid="{00000000-0005-0000-0000-0000062E0000}"/>
    <cellStyle name="Millares 25 7 2 2 3" xfId="20212" xr:uid="{00000000-0005-0000-0000-0000072E0000}"/>
    <cellStyle name="Millares 25 7 2 3" xfId="12107" xr:uid="{00000000-0005-0000-0000-0000082E0000}"/>
    <cellStyle name="Millares 25 7 2 3 2" xfId="23206" xr:uid="{00000000-0005-0000-0000-0000092E0000}"/>
    <cellStyle name="Millares 25 7 2 4" xfId="17681" xr:uid="{00000000-0005-0000-0000-00000A2E0000}"/>
    <cellStyle name="Millares 25 7 3" xfId="8164" xr:uid="{00000000-0005-0000-0000-00000B2E0000}"/>
    <cellStyle name="Millares 25 7 3 2" xfId="13734" xr:uid="{00000000-0005-0000-0000-00000C2E0000}"/>
    <cellStyle name="Millares 25 7 3 2 2" xfId="24832" xr:uid="{00000000-0005-0000-0000-00000D2E0000}"/>
    <cellStyle name="Millares 25 7 3 3" xfId="19306" xr:uid="{00000000-0005-0000-0000-00000E2E0000}"/>
    <cellStyle name="Millares 25 7 4" xfId="11034" xr:uid="{00000000-0005-0000-0000-00000F2E0000}"/>
    <cellStyle name="Millares 25 7 4 2" xfId="22143" xr:uid="{00000000-0005-0000-0000-0000102E0000}"/>
    <cellStyle name="Millares 25 7 5" xfId="16617" xr:uid="{00000000-0005-0000-0000-0000112E0000}"/>
    <cellStyle name="Millares 25 8" xfId="5598" xr:uid="{00000000-0005-0000-0000-0000122E0000}"/>
    <cellStyle name="Millares 25 8 2" xfId="8618" xr:uid="{00000000-0005-0000-0000-0000132E0000}"/>
    <cellStyle name="Millares 25 8 2 2" xfId="14188" xr:uid="{00000000-0005-0000-0000-0000142E0000}"/>
    <cellStyle name="Millares 25 8 2 2 2" xfId="25286" xr:uid="{00000000-0005-0000-0000-0000152E0000}"/>
    <cellStyle name="Millares 25 8 2 3" xfId="19760" xr:uid="{00000000-0005-0000-0000-0000162E0000}"/>
    <cellStyle name="Millares 25 8 3" xfId="11649" xr:uid="{00000000-0005-0000-0000-0000172E0000}"/>
    <cellStyle name="Millares 25 8 3 2" xfId="22752" xr:uid="{00000000-0005-0000-0000-0000182E0000}"/>
    <cellStyle name="Millares 25 8 4" xfId="17226" xr:uid="{00000000-0005-0000-0000-0000192E0000}"/>
    <cellStyle name="Millares 25 9" xfId="6076" xr:uid="{00000000-0005-0000-0000-00001A2E0000}"/>
    <cellStyle name="Millares 25 9 2" xfId="8742" xr:uid="{00000000-0005-0000-0000-00001B2E0000}"/>
    <cellStyle name="Millares 25 9 2 2" xfId="14312" xr:uid="{00000000-0005-0000-0000-00001C2E0000}"/>
    <cellStyle name="Millares 25 9 2 2 2" xfId="25410" xr:uid="{00000000-0005-0000-0000-00001D2E0000}"/>
    <cellStyle name="Millares 25 9 2 3" xfId="19884" xr:uid="{00000000-0005-0000-0000-00001E2E0000}"/>
    <cellStyle name="Millares 25 9 3" xfId="11779" xr:uid="{00000000-0005-0000-0000-00001F2E0000}"/>
    <cellStyle name="Millares 25 9 3 2" xfId="22878" xr:uid="{00000000-0005-0000-0000-0000202E0000}"/>
    <cellStyle name="Millares 25 9 4" xfId="17353" xr:uid="{00000000-0005-0000-0000-0000212E0000}"/>
    <cellStyle name="Millares 26" xfId="523" xr:uid="{00000000-0005-0000-0000-0000222E0000}"/>
    <cellStyle name="Millares 26 10" xfId="6986" xr:uid="{00000000-0005-0000-0000-0000232E0000}"/>
    <cellStyle name="Millares 26 10 2" xfId="9640" xr:uid="{00000000-0005-0000-0000-0000242E0000}"/>
    <cellStyle name="Millares 26 10 2 2" xfId="15210" xr:uid="{00000000-0005-0000-0000-0000252E0000}"/>
    <cellStyle name="Millares 26 10 2 2 2" xfId="26308" xr:uid="{00000000-0005-0000-0000-0000262E0000}"/>
    <cellStyle name="Millares 26 10 2 3" xfId="20782" xr:uid="{00000000-0005-0000-0000-0000272E0000}"/>
    <cellStyle name="Millares 26 10 3" xfId="12677" xr:uid="{00000000-0005-0000-0000-0000282E0000}"/>
    <cellStyle name="Millares 26 10 3 2" xfId="23776" xr:uid="{00000000-0005-0000-0000-0000292E0000}"/>
    <cellStyle name="Millares 26 10 4" xfId="18251" xr:uid="{00000000-0005-0000-0000-00002A2E0000}"/>
    <cellStyle name="Millares 26 11" xfId="7508" xr:uid="{00000000-0005-0000-0000-00002B2E0000}"/>
    <cellStyle name="Millares 26 11 2" xfId="13165" xr:uid="{00000000-0005-0000-0000-00002C2E0000}"/>
    <cellStyle name="Millares 26 11 2 2" xfId="24264" xr:uid="{00000000-0005-0000-0000-00002D2E0000}"/>
    <cellStyle name="Millares 26 11 3" xfId="18739" xr:uid="{00000000-0005-0000-0000-00002E2E0000}"/>
    <cellStyle name="Millares 26 12" xfId="10062" xr:uid="{00000000-0005-0000-0000-00002F2E0000}"/>
    <cellStyle name="Millares 26 12 2" xfId="15616" xr:uid="{00000000-0005-0000-0000-0000302E0000}"/>
    <cellStyle name="Millares 26 12 2 2" xfId="26714" xr:uid="{00000000-0005-0000-0000-0000312E0000}"/>
    <cellStyle name="Millares 26 12 3" xfId="21188" xr:uid="{00000000-0005-0000-0000-0000322E0000}"/>
    <cellStyle name="Millares 26 13" xfId="10606" xr:uid="{00000000-0005-0000-0000-0000332E0000}"/>
    <cellStyle name="Millares 26 13 2" xfId="21722" xr:uid="{00000000-0005-0000-0000-0000342E0000}"/>
    <cellStyle name="Millares 26 14" xfId="16203" xr:uid="{00000000-0005-0000-0000-0000352E0000}"/>
    <cellStyle name="Millares 26 15" xfId="27268" xr:uid="{00000000-0005-0000-0000-0000362E0000}"/>
    <cellStyle name="Millares 26 2" xfId="780" xr:uid="{00000000-0005-0000-0000-0000372E0000}"/>
    <cellStyle name="Millares 26 2 10" xfId="10122" xr:uid="{00000000-0005-0000-0000-0000382E0000}"/>
    <cellStyle name="Millares 26 2 10 2" xfId="15673" xr:uid="{00000000-0005-0000-0000-0000392E0000}"/>
    <cellStyle name="Millares 26 2 10 2 2" xfId="26771" xr:uid="{00000000-0005-0000-0000-00003A2E0000}"/>
    <cellStyle name="Millares 26 2 10 3" xfId="21245" xr:uid="{00000000-0005-0000-0000-00003B2E0000}"/>
    <cellStyle name="Millares 26 2 11" xfId="10651" xr:uid="{00000000-0005-0000-0000-00003C2E0000}"/>
    <cellStyle name="Millares 26 2 11 2" xfId="21767" xr:uid="{00000000-0005-0000-0000-00003D2E0000}"/>
    <cellStyle name="Millares 26 2 12" xfId="16247" xr:uid="{00000000-0005-0000-0000-00003E2E0000}"/>
    <cellStyle name="Millares 26 2 13" xfId="27312" xr:uid="{00000000-0005-0000-0000-00003F2E0000}"/>
    <cellStyle name="Millares 26 2 2" xfId="964" xr:uid="{00000000-0005-0000-0000-0000402E0000}"/>
    <cellStyle name="Millares 26 2 2 2" xfId="5220" xr:uid="{00000000-0005-0000-0000-0000412E0000}"/>
    <cellStyle name="Millares 26 2 2 2 2" xfId="6810" xr:uid="{00000000-0005-0000-0000-0000422E0000}"/>
    <cellStyle name="Millares 26 2 2 2 2 2" xfId="9473" xr:uid="{00000000-0005-0000-0000-0000432E0000}"/>
    <cellStyle name="Millares 26 2 2 2 2 2 2" xfId="15043" xr:uid="{00000000-0005-0000-0000-0000442E0000}"/>
    <cellStyle name="Millares 26 2 2 2 2 2 2 2" xfId="26141" xr:uid="{00000000-0005-0000-0000-0000452E0000}"/>
    <cellStyle name="Millares 26 2 2 2 2 2 3" xfId="20615" xr:uid="{00000000-0005-0000-0000-0000462E0000}"/>
    <cellStyle name="Millares 26 2 2 2 2 3" xfId="12510" xr:uid="{00000000-0005-0000-0000-0000472E0000}"/>
    <cellStyle name="Millares 26 2 2 2 2 3 2" xfId="23609" xr:uid="{00000000-0005-0000-0000-0000482E0000}"/>
    <cellStyle name="Millares 26 2 2 2 2 4" xfId="18084" xr:uid="{00000000-0005-0000-0000-0000492E0000}"/>
    <cellStyle name="Millares 26 2 2 2 3" xfId="8453" xr:uid="{00000000-0005-0000-0000-00004A2E0000}"/>
    <cellStyle name="Millares 26 2 2 2 3 2" xfId="14023" xr:uid="{00000000-0005-0000-0000-00004B2E0000}"/>
    <cellStyle name="Millares 26 2 2 2 3 2 2" xfId="25121" xr:uid="{00000000-0005-0000-0000-00004C2E0000}"/>
    <cellStyle name="Millares 26 2 2 2 3 3" xfId="19595" xr:uid="{00000000-0005-0000-0000-00004D2E0000}"/>
    <cellStyle name="Millares 26 2 2 2 4" xfId="11484" xr:uid="{00000000-0005-0000-0000-00004E2E0000}"/>
    <cellStyle name="Millares 26 2 2 2 4 2" xfId="22587" xr:uid="{00000000-0005-0000-0000-00004F2E0000}"/>
    <cellStyle name="Millares 26 2 2 2 5" xfId="17061" xr:uid="{00000000-0005-0000-0000-0000502E0000}"/>
    <cellStyle name="Millares 26 2 2 3" xfId="6242" xr:uid="{00000000-0005-0000-0000-0000512E0000}"/>
    <cellStyle name="Millares 26 2 2 3 2" xfId="8907" xr:uid="{00000000-0005-0000-0000-0000522E0000}"/>
    <cellStyle name="Millares 26 2 2 3 2 2" xfId="14477" xr:uid="{00000000-0005-0000-0000-0000532E0000}"/>
    <cellStyle name="Millares 26 2 2 3 2 2 2" xfId="25575" xr:uid="{00000000-0005-0000-0000-0000542E0000}"/>
    <cellStyle name="Millares 26 2 2 3 2 3" xfId="20049" xr:uid="{00000000-0005-0000-0000-0000552E0000}"/>
    <cellStyle name="Millares 26 2 2 3 3" xfId="11944" xr:uid="{00000000-0005-0000-0000-0000562E0000}"/>
    <cellStyle name="Millares 26 2 2 3 3 2" xfId="23043" xr:uid="{00000000-0005-0000-0000-0000572E0000}"/>
    <cellStyle name="Millares 26 2 2 3 4" xfId="17518" xr:uid="{00000000-0005-0000-0000-0000582E0000}"/>
    <cellStyle name="Millares 26 2 2 4" xfId="7281" xr:uid="{00000000-0005-0000-0000-0000592E0000}"/>
    <cellStyle name="Millares 26 2 2 4 2" xfId="9934" xr:uid="{00000000-0005-0000-0000-00005A2E0000}"/>
    <cellStyle name="Millares 26 2 2 4 2 2" xfId="15504" xr:uid="{00000000-0005-0000-0000-00005B2E0000}"/>
    <cellStyle name="Millares 26 2 2 4 2 2 2" xfId="26602" xr:uid="{00000000-0005-0000-0000-00005C2E0000}"/>
    <cellStyle name="Millares 26 2 2 4 2 3" xfId="21076" xr:uid="{00000000-0005-0000-0000-00005D2E0000}"/>
    <cellStyle name="Millares 26 2 2 4 3" xfId="12971" xr:uid="{00000000-0005-0000-0000-00005E2E0000}"/>
    <cellStyle name="Millares 26 2 2 4 3 2" xfId="24070" xr:uid="{00000000-0005-0000-0000-00005F2E0000}"/>
    <cellStyle name="Millares 26 2 2 4 4" xfId="18545" xr:uid="{00000000-0005-0000-0000-0000602E0000}"/>
    <cellStyle name="Millares 26 2 2 5" xfId="7969" xr:uid="{00000000-0005-0000-0000-0000612E0000}"/>
    <cellStyle name="Millares 26 2 2 5 2" xfId="13572" xr:uid="{00000000-0005-0000-0000-0000622E0000}"/>
    <cellStyle name="Millares 26 2 2 5 2 2" xfId="24671" xr:uid="{00000000-0005-0000-0000-0000632E0000}"/>
    <cellStyle name="Millares 26 2 2 5 3" xfId="19146" xr:uid="{00000000-0005-0000-0000-0000642E0000}"/>
    <cellStyle name="Millares 26 2 2 6" xfId="10484" xr:uid="{00000000-0005-0000-0000-0000652E0000}"/>
    <cellStyle name="Millares 26 2 2 6 2" xfId="16030" xr:uid="{00000000-0005-0000-0000-0000662E0000}"/>
    <cellStyle name="Millares 26 2 2 6 2 2" xfId="27128" xr:uid="{00000000-0005-0000-0000-0000672E0000}"/>
    <cellStyle name="Millares 26 2 2 6 3" xfId="21602" xr:uid="{00000000-0005-0000-0000-0000682E0000}"/>
    <cellStyle name="Millares 26 2 2 7" xfId="10760" xr:uid="{00000000-0005-0000-0000-0000692E0000}"/>
    <cellStyle name="Millares 26 2 2 7 2" xfId="21875" xr:uid="{00000000-0005-0000-0000-00006A2E0000}"/>
    <cellStyle name="Millares 26 2 2 8" xfId="16355" xr:uid="{00000000-0005-0000-0000-00006B2E0000}"/>
    <cellStyle name="Millares 26 2 2 9" xfId="27559" xr:uid="{00000000-0005-0000-0000-00006C2E0000}"/>
    <cellStyle name="Millares 26 2 3" xfId="3945" xr:uid="{00000000-0005-0000-0000-00006D2E0000}"/>
    <cellStyle name="Millares 26 2 3 2" xfId="6649" xr:uid="{00000000-0005-0000-0000-00006E2E0000}"/>
    <cellStyle name="Millares 26 2 3 2 2" xfId="9312" xr:uid="{00000000-0005-0000-0000-00006F2E0000}"/>
    <cellStyle name="Millares 26 2 3 2 2 2" xfId="14882" xr:uid="{00000000-0005-0000-0000-0000702E0000}"/>
    <cellStyle name="Millares 26 2 3 2 2 2 2" xfId="25980" xr:uid="{00000000-0005-0000-0000-0000712E0000}"/>
    <cellStyle name="Millares 26 2 3 2 2 3" xfId="20454" xr:uid="{00000000-0005-0000-0000-0000722E0000}"/>
    <cellStyle name="Millares 26 2 3 2 3" xfId="12349" xr:uid="{00000000-0005-0000-0000-0000732E0000}"/>
    <cellStyle name="Millares 26 2 3 2 3 2" xfId="23448" xr:uid="{00000000-0005-0000-0000-0000742E0000}"/>
    <cellStyle name="Millares 26 2 3 2 4" xfId="17923" xr:uid="{00000000-0005-0000-0000-0000752E0000}"/>
    <cellStyle name="Millares 26 2 3 3" xfId="7120" xr:uid="{00000000-0005-0000-0000-0000762E0000}"/>
    <cellStyle name="Millares 26 2 3 3 2" xfId="9773" xr:uid="{00000000-0005-0000-0000-0000772E0000}"/>
    <cellStyle name="Millares 26 2 3 3 2 2" xfId="15343" xr:uid="{00000000-0005-0000-0000-0000782E0000}"/>
    <cellStyle name="Millares 26 2 3 3 2 2 2" xfId="26441" xr:uid="{00000000-0005-0000-0000-0000792E0000}"/>
    <cellStyle name="Millares 26 2 3 3 2 3" xfId="20915" xr:uid="{00000000-0005-0000-0000-00007A2E0000}"/>
    <cellStyle name="Millares 26 2 3 3 3" xfId="12810" xr:uid="{00000000-0005-0000-0000-00007B2E0000}"/>
    <cellStyle name="Millares 26 2 3 3 3 2" xfId="23909" xr:uid="{00000000-0005-0000-0000-00007C2E0000}"/>
    <cellStyle name="Millares 26 2 3 3 4" xfId="18384" xr:uid="{00000000-0005-0000-0000-00007D2E0000}"/>
    <cellStyle name="Millares 26 2 3 4" xfId="7816" xr:uid="{00000000-0005-0000-0000-00007E2E0000}"/>
    <cellStyle name="Millares 26 2 3 4 2" xfId="13420" xr:uid="{00000000-0005-0000-0000-00007F2E0000}"/>
    <cellStyle name="Millares 26 2 3 4 2 2" xfId="24519" xr:uid="{00000000-0005-0000-0000-0000802E0000}"/>
    <cellStyle name="Millares 26 2 3 4 3" xfId="18994" xr:uid="{00000000-0005-0000-0000-0000812E0000}"/>
    <cellStyle name="Millares 26 2 3 5" xfId="10323" xr:uid="{00000000-0005-0000-0000-0000822E0000}"/>
    <cellStyle name="Millares 26 2 3 5 2" xfId="15869" xr:uid="{00000000-0005-0000-0000-0000832E0000}"/>
    <cellStyle name="Millares 26 2 3 5 2 2" xfId="26967" xr:uid="{00000000-0005-0000-0000-0000842E0000}"/>
    <cellStyle name="Millares 26 2 3 5 3" xfId="21441" xr:uid="{00000000-0005-0000-0000-0000852E0000}"/>
    <cellStyle name="Millares 26 2 3 6" xfId="11035" xr:uid="{00000000-0005-0000-0000-0000862E0000}"/>
    <cellStyle name="Millares 26 2 3 6 2" xfId="22144" xr:uid="{00000000-0005-0000-0000-0000872E0000}"/>
    <cellStyle name="Millares 26 2 3 7" xfId="16618" xr:uid="{00000000-0005-0000-0000-0000882E0000}"/>
    <cellStyle name="Millares 26 2 3 8" xfId="27398" xr:uid="{00000000-0005-0000-0000-0000892E0000}"/>
    <cellStyle name="Millares 26 2 4" xfId="3946" xr:uid="{00000000-0005-0000-0000-00008A2E0000}"/>
    <cellStyle name="Millares 26 2 4 2" xfId="6563" xr:uid="{00000000-0005-0000-0000-00008B2E0000}"/>
    <cellStyle name="Millares 26 2 4 2 2" xfId="9226" xr:uid="{00000000-0005-0000-0000-00008C2E0000}"/>
    <cellStyle name="Millares 26 2 4 2 2 2" xfId="14796" xr:uid="{00000000-0005-0000-0000-00008D2E0000}"/>
    <cellStyle name="Millares 26 2 4 2 2 2 2" xfId="25894" xr:uid="{00000000-0005-0000-0000-00008E2E0000}"/>
    <cellStyle name="Millares 26 2 4 2 2 3" xfId="20368" xr:uid="{00000000-0005-0000-0000-00008F2E0000}"/>
    <cellStyle name="Millares 26 2 4 2 3" xfId="12263" xr:uid="{00000000-0005-0000-0000-0000902E0000}"/>
    <cellStyle name="Millares 26 2 4 2 3 2" xfId="23362" xr:uid="{00000000-0005-0000-0000-0000912E0000}"/>
    <cellStyle name="Millares 26 2 4 2 4" xfId="17837" xr:uid="{00000000-0005-0000-0000-0000922E0000}"/>
    <cellStyle name="Millares 26 2 4 3" xfId="7738" xr:uid="{00000000-0005-0000-0000-0000932E0000}"/>
    <cellStyle name="Millares 26 2 4 3 2" xfId="13343" xr:uid="{00000000-0005-0000-0000-0000942E0000}"/>
    <cellStyle name="Millares 26 2 4 3 2 2" xfId="24442" xr:uid="{00000000-0005-0000-0000-0000952E0000}"/>
    <cellStyle name="Millares 26 2 4 3 3" xfId="18917" xr:uid="{00000000-0005-0000-0000-0000962E0000}"/>
    <cellStyle name="Millares 26 2 4 4" xfId="10237" xr:uid="{00000000-0005-0000-0000-0000972E0000}"/>
    <cellStyle name="Millares 26 2 4 4 2" xfId="15783" xr:uid="{00000000-0005-0000-0000-0000982E0000}"/>
    <cellStyle name="Millares 26 2 4 4 2 2" xfId="26881" xr:uid="{00000000-0005-0000-0000-0000992E0000}"/>
    <cellStyle name="Millares 26 2 4 4 3" xfId="21355" xr:uid="{00000000-0005-0000-0000-00009A2E0000}"/>
    <cellStyle name="Millares 26 2 4 5" xfId="11036" xr:uid="{00000000-0005-0000-0000-00009B2E0000}"/>
    <cellStyle name="Millares 26 2 4 5 2" xfId="22145" xr:uid="{00000000-0005-0000-0000-00009C2E0000}"/>
    <cellStyle name="Millares 26 2 4 6" xfId="16619" xr:uid="{00000000-0005-0000-0000-00009D2E0000}"/>
    <cellStyle name="Millares 26 2 5" xfId="3947" xr:uid="{00000000-0005-0000-0000-00009E2E0000}"/>
    <cellStyle name="Millares 26 2 5 2" xfId="6465" xr:uid="{00000000-0005-0000-0000-00009F2E0000}"/>
    <cellStyle name="Millares 26 2 5 2 2" xfId="9128" xr:uid="{00000000-0005-0000-0000-0000A02E0000}"/>
    <cellStyle name="Millares 26 2 5 2 2 2" xfId="14698" xr:uid="{00000000-0005-0000-0000-0000A12E0000}"/>
    <cellStyle name="Millares 26 2 5 2 2 2 2" xfId="25796" xr:uid="{00000000-0005-0000-0000-0000A22E0000}"/>
    <cellStyle name="Millares 26 2 5 2 2 3" xfId="20270" xr:uid="{00000000-0005-0000-0000-0000A32E0000}"/>
    <cellStyle name="Millares 26 2 5 2 3" xfId="12165" xr:uid="{00000000-0005-0000-0000-0000A42E0000}"/>
    <cellStyle name="Millares 26 2 5 2 3 2" xfId="23264" xr:uid="{00000000-0005-0000-0000-0000A52E0000}"/>
    <cellStyle name="Millares 26 2 5 2 4" xfId="17739" xr:uid="{00000000-0005-0000-0000-0000A62E0000}"/>
    <cellStyle name="Millares 26 2 5 3" xfId="8165" xr:uid="{00000000-0005-0000-0000-0000A72E0000}"/>
    <cellStyle name="Millares 26 2 5 3 2" xfId="13735" xr:uid="{00000000-0005-0000-0000-0000A82E0000}"/>
    <cellStyle name="Millares 26 2 5 3 2 2" xfId="24833" xr:uid="{00000000-0005-0000-0000-0000A92E0000}"/>
    <cellStyle name="Millares 26 2 5 3 3" xfId="19307" xr:uid="{00000000-0005-0000-0000-0000AA2E0000}"/>
    <cellStyle name="Millares 26 2 5 4" xfId="11037" xr:uid="{00000000-0005-0000-0000-0000AB2E0000}"/>
    <cellStyle name="Millares 26 2 5 4 2" xfId="22146" xr:uid="{00000000-0005-0000-0000-0000AC2E0000}"/>
    <cellStyle name="Millares 26 2 5 5" xfId="16620" xr:uid="{00000000-0005-0000-0000-0000AD2E0000}"/>
    <cellStyle name="Millares 26 2 6" xfId="5293" xr:uid="{00000000-0005-0000-0000-0000AE2E0000}"/>
    <cellStyle name="Millares 26 2 6 2" xfId="8489" xr:uid="{00000000-0005-0000-0000-0000AF2E0000}"/>
    <cellStyle name="Millares 26 2 6 2 2" xfId="14059" xr:uid="{00000000-0005-0000-0000-0000B02E0000}"/>
    <cellStyle name="Millares 26 2 6 2 2 2" xfId="25157" xr:uid="{00000000-0005-0000-0000-0000B12E0000}"/>
    <cellStyle name="Millares 26 2 6 2 3" xfId="19631" xr:uid="{00000000-0005-0000-0000-0000B22E0000}"/>
    <cellStyle name="Millares 26 2 6 3" xfId="11520" xr:uid="{00000000-0005-0000-0000-0000B32E0000}"/>
    <cellStyle name="Millares 26 2 6 3 2" xfId="22623" xr:uid="{00000000-0005-0000-0000-0000B42E0000}"/>
    <cellStyle name="Millares 26 2 6 4" xfId="17097" xr:uid="{00000000-0005-0000-0000-0000B52E0000}"/>
    <cellStyle name="Millares 26 2 7" xfId="6122" xr:uid="{00000000-0005-0000-0000-0000B62E0000}"/>
    <cellStyle name="Millares 26 2 7 2" xfId="8787" xr:uid="{00000000-0005-0000-0000-0000B72E0000}"/>
    <cellStyle name="Millares 26 2 7 2 2" xfId="14357" xr:uid="{00000000-0005-0000-0000-0000B82E0000}"/>
    <cellStyle name="Millares 26 2 7 2 2 2" xfId="25455" xr:uid="{00000000-0005-0000-0000-0000B92E0000}"/>
    <cellStyle name="Millares 26 2 7 2 3" xfId="19929" xr:uid="{00000000-0005-0000-0000-0000BA2E0000}"/>
    <cellStyle name="Millares 26 2 7 3" xfId="11824" xr:uid="{00000000-0005-0000-0000-0000BB2E0000}"/>
    <cellStyle name="Millares 26 2 7 3 2" xfId="22923" xr:uid="{00000000-0005-0000-0000-0000BC2E0000}"/>
    <cellStyle name="Millares 26 2 7 4" xfId="17398" xr:uid="{00000000-0005-0000-0000-0000BD2E0000}"/>
    <cellStyle name="Millares 26 2 8" xfId="7033" xr:uid="{00000000-0005-0000-0000-0000BE2E0000}"/>
    <cellStyle name="Millares 26 2 8 2" xfId="9687" xr:uid="{00000000-0005-0000-0000-0000BF2E0000}"/>
    <cellStyle name="Millares 26 2 8 2 2" xfId="15257" xr:uid="{00000000-0005-0000-0000-0000C02E0000}"/>
    <cellStyle name="Millares 26 2 8 2 2 2" xfId="26355" xr:uid="{00000000-0005-0000-0000-0000C12E0000}"/>
    <cellStyle name="Millares 26 2 8 2 3" xfId="20829" xr:uid="{00000000-0005-0000-0000-0000C22E0000}"/>
    <cellStyle name="Millares 26 2 8 3" xfId="12724" xr:uid="{00000000-0005-0000-0000-0000C32E0000}"/>
    <cellStyle name="Millares 26 2 8 3 2" xfId="23823" xr:uid="{00000000-0005-0000-0000-0000C42E0000}"/>
    <cellStyle name="Millares 26 2 8 4" xfId="18298" xr:uid="{00000000-0005-0000-0000-0000C52E0000}"/>
    <cellStyle name="Millares 26 2 9" xfId="7509" xr:uid="{00000000-0005-0000-0000-0000C62E0000}"/>
    <cellStyle name="Millares 26 2 9 2" xfId="13166" xr:uid="{00000000-0005-0000-0000-0000C72E0000}"/>
    <cellStyle name="Millares 26 2 9 2 2" xfId="24265" xr:uid="{00000000-0005-0000-0000-0000C82E0000}"/>
    <cellStyle name="Millares 26 2 9 3" xfId="18740" xr:uid="{00000000-0005-0000-0000-0000C92E0000}"/>
    <cellStyle name="Millares 26 3" xfId="1010" xr:uid="{00000000-0005-0000-0000-0000CA2E0000}"/>
    <cellStyle name="Millares 26 3 10" xfId="27605" xr:uid="{00000000-0005-0000-0000-0000CB2E0000}"/>
    <cellStyle name="Millares 26 3 2" xfId="3948" xr:uid="{00000000-0005-0000-0000-0000CC2E0000}"/>
    <cellStyle name="Millares 26 3 2 2" xfId="6856" xr:uid="{00000000-0005-0000-0000-0000CD2E0000}"/>
    <cellStyle name="Millares 26 3 2 2 2" xfId="9519" xr:uid="{00000000-0005-0000-0000-0000CE2E0000}"/>
    <cellStyle name="Millares 26 3 2 2 2 2" xfId="15089" xr:uid="{00000000-0005-0000-0000-0000CF2E0000}"/>
    <cellStyle name="Millares 26 3 2 2 2 2 2" xfId="26187" xr:uid="{00000000-0005-0000-0000-0000D02E0000}"/>
    <cellStyle name="Millares 26 3 2 2 2 3" xfId="20661" xr:uid="{00000000-0005-0000-0000-0000D12E0000}"/>
    <cellStyle name="Millares 26 3 2 2 3" xfId="12556" xr:uid="{00000000-0005-0000-0000-0000D22E0000}"/>
    <cellStyle name="Millares 26 3 2 2 3 2" xfId="23655" xr:uid="{00000000-0005-0000-0000-0000D32E0000}"/>
    <cellStyle name="Millares 26 3 2 2 4" xfId="18130" xr:uid="{00000000-0005-0000-0000-0000D42E0000}"/>
    <cellStyle name="Millares 26 3 2 3" xfId="8166" xr:uid="{00000000-0005-0000-0000-0000D52E0000}"/>
    <cellStyle name="Millares 26 3 2 3 2" xfId="13736" xr:uid="{00000000-0005-0000-0000-0000D62E0000}"/>
    <cellStyle name="Millares 26 3 2 3 2 2" xfId="24834" xr:uid="{00000000-0005-0000-0000-0000D72E0000}"/>
    <cellStyle name="Millares 26 3 2 3 3" xfId="19308" xr:uid="{00000000-0005-0000-0000-0000D82E0000}"/>
    <cellStyle name="Millares 26 3 2 4" xfId="11038" xr:uid="{00000000-0005-0000-0000-0000D92E0000}"/>
    <cellStyle name="Millares 26 3 2 4 2" xfId="22147" xr:uid="{00000000-0005-0000-0000-0000DA2E0000}"/>
    <cellStyle name="Millares 26 3 2 5" xfId="16621" xr:uid="{00000000-0005-0000-0000-0000DB2E0000}"/>
    <cellStyle name="Millares 26 3 3" xfId="4957" xr:uid="{00000000-0005-0000-0000-0000DC2E0000}"/>
    <cellStyle name="Millares 26 3 3 2" xfId="8322" xr:uid="{00000000-0005-0000-0000-0000DD2E0000}"/>
    <cellStyle name="Millares 26 3 3 2 2" xfId="13892" xr:uid="{00000000-0005-0000-0000-0000DE2E0000}"/>
    <cellStyle name="Millares 26 3 3 2 2 2" xfId="24990" xr:uid="{00000000-0005-0000-0000-0000DF2E0000}"/>
    <cellStyle name="Millares 26 3 3 2 3" xfId="19464" xr:uid="{00000000-0005-0000-0000-0000E02E0000}"/>
    <cellStyle name="Millares 26 3 3 3" xfId="11349" xr:uid="{00000000-0005-0000-0000-0000E12E0000}"/>
    <cellStyle name="Millares 26 3 3 3 2" xfId="22456" xr:uid="{00000000-0005-0000-0000-0000E22E0000}"/>
    <cellStyle name="Millares 26 3 3 4" xfId="16930" xr:uid="{00000000-0005-0000-0000-0000E32E0000}"/>
    <cellStyle name="Millares 26 3 4" xfId="6288" xr:uid="{00000000-0005-0000-0000-0000E42E0000}"/>
    <cellStyle name="Millares 26 3 4 2" xfId="8953" xr:uid="{00000000-0005-0000-0000-0000E52E0000}"/>
    <cellStyle name="Millares 26 3 4 2 2" xfId="14523" xr:uid="{00000000-0005-0000-0000-0000E62E0000}"/>
    <cellStyle name="Millares 26 3 4 2 2 2" xfId="25621" xr:uid="{00000000-0005-0000-0000-0000E72E0000}"/>
    <cellStyle name="Millares 26 3 4 2 3" xfId="20095" xr:uid="{00000000-0005-0000-0000-0000E82E0000}"/>
    <cellStyle name="Millares 26 3 4 3" xfId="11990" xr:uid="{00000000-0005-0000-0000-0000E92E0000}"/>
    <cellStyle name="Millares 26 3 4 3 2" xfId="23089" xr:uid="{00000000-0005-0000-0000-0000EA2E0000}"/>
    <cellStyle name="Millares 26 3 4 4" xfId="17564" xr:uid="{00000000-0005-0000-0000-0000EB2E0000}"/>
    <cellStyle name="Millares 26 3 5" xfId="7327" xr:uid="{00000000-0005-0000-0000-0000EC2E0000}"/>
    <cellStyle name="Millares 26 3 5 2" xfId="9980" xr:uid="{00000000-0005-0000-0000-0000ED2E0000}"/>
    <cellStyle name="Millares 26 3 5 2 2" xfId="15550" xr:uid="{00000000-0005-0000-0000-0000EE2E0000}"/>
    <cellStyle name="Millares 26 3 5 2 2 2" xfId="26648" xr:uid="{00000000-0005-0000-0000-0000EF2E0000}"/>
    <cellStyle name="Millares 26 3 5 2 3" xfId="21122" xr:uid="{00000000-0005-0000-0000-0000F02E0000}"/>
    <cellStyle name="Millares 26 3 5 3" xfId="13017" xr:uid="{00000000-0005-0000-0000-0000F12E0000}"/>
    <cellStyle name="Millares 26 3 5 3 2" xfId="24116" xr:uid="{00000000-0005-0000-0000-0000F22E0000}"/>
    <cellStyle name="Millares 26 3 5 4" xfId="18591" xr:uid="{00000000-0005-0000-0000-0000F32E0000}"/>
    <cellStyle name="Millares 26 3 6" xfId="8015" xr:uid="{00000000-0005-0000-0000-0000F42E0000}"/>
    <cellStyle name="Millares 26 3 6 2" xfId="13618" xr:uid="{00000000-0005-0000-0000-0000F52E0000}"/>
    <cellStyle name="Millares 26 3 6 2 2" xfId="24717" xr:uid="{00000000-0005-0000-0000-0000F62E0000}"/>
    <cellStyle name="Millares 26 3 6 3" xfId="19192" xr:uid="{00000000-0005-0000-0000-0000F72E0000}"/>
    <cellStyle name="Millares 26 3 7" xfId="10530" xr:uid="{00000000-0005-0000-0000-0000F82E0000}"/>
    <cellStyle name="Millares 26 3 7 2" xfId="16076" xr:uid="{00000000-0005-0000-0000-0000F92E0000}"/>
    <cellStyle name="Millares 26 3 7 2 2" xfId="27174" xr:uid="{00000000-0005-0000-0000-0000FA2E0000}"/>
    <cellStyle name="Millares 26 3 7 3" xfId="21648" xr:uid="{00000000-0005-0000-0000-0000FB2E0000}"/>
    <cellStyle name="Millares 26 3 8" xfId="10806" xr:uid="{00000000-0005-0000-0000-0000FC2E0000}"/>
    <cellStyle name="Millares 26 3 8 2" xfId="21921" xr:uid="{00000000-0005-0000-0000-0000FD2E0000}"/>
    <cellStyle name="Millares 26 3 9" xfId="16401" xr:uid="{00000000-0005-0000-0000-0000FE2E0000}"/>
    <cellStyle name="Millares 26 4" xfId="892" xr:uid="{00000000-0005-0000-0000-0000FF2E0000}"/>
    <cellStyle name="Millares 26 4 10" xfId="27500" xr:uid="{00000000-0005-0000-0000-0000002F0000}"/>
    <cellStyle name="Millares 26 4 2" xfId="3949" xr:uid="{00000000-0005-0000-0000-0000012F0000}"/>
    <cellStyle name="Millares 26 4 2 2" xfId="6751" xr:uid="{00000000-0005-0000-0000-0000022F0000}"/>
    <cellStyle name="Millares 26 4 2 2 2" xfId="9414" xr:uid="{00000000-0005-0000-0000-0000032F0000}"/>
    <cellStyle name="Millares 26 4 2 2 2 2" xfId="14984" xr:uid="{00000000-0005-0000-0000-0000042F0000}"/>
    <cellStyle name="Millares 26 4 2 2 2 2 2" xfId="26082" xr:uid="{00000000-0005-0000-0000-0000052F0000}"/>
    <cellStyle name="Millares 26 4 2 2 2 3" xfId="20556" xr:uid="{00000000-0005-0000-0000-0000062F0000}"/>
    <cellStyle name="Millares 26 4 2 2 3" xfId="12451" xr:uid="{00000000-0005-0000-0000-0000072F0000}"/>
    <cellStyle name="Millares 26 4 2 2 3 2" xfId="23550" xr:uid="{00000000-0005-0000-0000-0000082F0000}"/>
    <cellStyle name="Millares 26 4 2 2 4" xfId="18025" xr:uid="{00000000-0005-0000-0000-0000092F0000}"/>
    <cellStyle name="Millares 26 4 2 3" xfId="8167" xr:uid="{00000000-0005-0000-0000-00000A2F0000}"/>
    <cellStyle name="Millares 26 4 2 3 2" xfId="13737" xr:uid="{00000000-0005-0000-0000-00000B2F0000}"/>
    <cellStyle name="Millares 26 4 2 3 2 2" xfId="24835" xr:uid="{00000000-0005-0000-0000-00000C2F0000}"/>
    <cellStyle name="Millares 26 4 2 3 3" xfId="19309" xr:uid="{00000000-0005-0000-0000-00000D2F0000}"/>
    <cellStyle name="Millares 26 4 2 4" xfId="11039" xr:uid="{00000000-0005-0000-0000-00000E2F0000}"/>
    <cellStyle name="Millares 26 4 2 4 2" xfId="22148" xr:uid="{00000000-0005-0000-0000-00000F2F0000}"/>
    <cellStyle name="Millares 26 4 2 5" xfId="16622" xr:uid="{00000000-0005-0000-0000-0000102F0000}"/>
    <cellStyle name="Millares 26 4 3" xfId="5487" xr:uid="{00000000-0005-0000-0000-0000112F0000}"/>
    <cellStyle name="Millares 26 4 4" xfId="6182" xr:uid="{00000000-0005-0000-0000-0000122F0000}"/>
    <cellStyle name="Millares 26 4 4 2" xfId="8847" xr:uid="{00000000-0005-0000-0000-0000132F0000}"/>
    <cellStyle name="Millares 26 4 4 2 2" xfId="14417" xr:uid="{00000000-0005-0000-0000-0000142F0000}"/>
    <cellStyle name="Millares 26 4 4 2 2 2" xfId="25515" xr:uid="{00000000-0005-0000-0000-0000152F0000}"/>
    <cellStyle name="Millares 26 4 4 2 3" xfId="19989" xr:uid="{00000000-0005-0000-0000-0000162F0000}"/>
    <cellStyle name="Millares 26 4 4 3" xfId="11884" xr:uid="{00000000-0005-0000-0000-0000172F0000}"/>
    <cellStyle name="Millares 26 4 4 3 2" xfId="22983" xr:uid="{00000000-0005-0000-0000-0000182F0000}"/>
    <cellStyle name="Millares 26 4 4 4" xfId="17458" xr:uid="{00000000-0005-0000-0000-0000192F0000}"/>
    <cellStyle name="Millares 26 4 5" xfId="7222" xr:uid="{00000000-0005-0000-0000-00001A2F0000}"/>
    <cellStyle name="Millares 26 4 5 2" xfId="9875" xr:uid="{00000000-0005-0000-0000-00001B2F0000}"/>
    <cellStyle name="Millares 26 4 5 2 2" xfId="15445" xr:uid="{00000000-0005-0000-0000-00001C2F0000}"/>
    <cellStyle name="Millares 26 4 5 2 2 2" xfId="26543" xr:uid="{00000000-0005-0000-0000-00001D2F0000}"/>
    <cellStyle name="Millares 26 4 5 2 3" xfId="21017" xr:uid="{00000000-0005-0000-0000-00001E2F0000}"/>
    <cellStyle name="Millares 26 4 5 3" xfId="12912" xr:uid="{00000000-0005-0000-0000-00001F2F0000}"/>
    <cellStyle name="Millares 26 4 5 3 2" xfId="24011" xr:uid="{00000000-0005-0000-0000-0000202F0000}"/>
    <cellStyle name="Millares 26 4 5 4" xfId="18486" xr:uid="{00000000-0005-0000-0000-0000212F0000}"/>
    <cellStyle name="Millares 26 4 6" xfId="7910" xr:uid="{00000000-0005-0000-0000-0000222F0000}"/>
    <cellStyle name="Millares 26 4 6 2" xfId="13513" xr:uid="{00000000-0005-0000-0000-0000232F0000}"/>
    <cellStyle name="Millares 26 4 6 2 2" xfId="24612" xr:uid="{00000000-0005-0000-0000-0000242F0000}"/>
    <cellStyle name="Millares 26 4 6 3" xfId="19087" xr:uid="{00000000-0005-0000-0000-0000252F0000}"/>
    <cellStyle name="Millares 26 4 7" xfId="10425" xr:uid="{00000000-0005-0000-0000-0000262F0000}"/>
    <cellStyle name="Millares 26 4 7 2" xfId="15971" xr:uid="{00000000-0005-0000-0000-0000272F0000}"/>
    <cellStyle name="Millares 26 4 7 2 2" xfId="27069" xr:uid="{00000000-0005-0000-0000-0000282F0000}"/>
    <cellStyle name="Millares 26 4 7 3" xfId="21543" xr:uid="{00000000-0005-0000-0000-0000292F0000}"/>
    <cellStyle name="Millares 26 4 8" xfId="10700" xr:uid="{00000000-0005-0000-0000-00002A2F0000}"/>
    <cellStyle name="Millares 26 4 8 2" xfId="21815" xr:uid="{00000000-0005-0000-0000-00002B2F0000}"/>
    <cellStyle name="Millares 26 4 9" xfId="16295" xr:uid="{00000000-0005-0000-0000-00002C2F0000}"/>
    <cellStyle name="Millares 26 5" xfId="3950" xr:uid="{00000000-0005-0000-0000-00002D2F0000}"/>
    <cellStyle name="Millares 26 5 2" xfId="3951" xr:uid="{00000000-0005-0000-0000-00002E2F0000}"/>
    <cellStyle name="Millares 26 5 2 2" xfId="8168" xr:uid="{00000000-0005-0000-0000-00002F2F0000}"/>
    <cellStyle name="Millares 26 5 2 2 2" xfId="13738" xr:uid="{00000000-0005-0000-0000-0000302F0000}"/>
    <cellStyle name="Millares 26 5 2 2 2 2" xfId="24836" xr:uid="{00000000-0005-0000-0000-0000312F0000}"/>
    <cellStyle name="Millares 26 5 2 2 3" xfId="19310" xr:uid="{00000000-0005-0000-0000-0000322F0000}"/>
    <cellStyle name="Millares 26 5 2 3" xfId="11040" xr:uid="{00000000-0005-0000-0000-0000332F0000}"/>
    <cellStyle name="Millares 26 5 2 3 2" xfId="22149" xr:uid="{00000000-0005-0000-0000-0000342F0000}"/>
    <cellStyle name="Millares 26 5 2 4" xfId="16623" xr:uid="{00000000-0005-0000-0000-0000352F0000}"/>
    <cellStyle name="Millares 26 5 3" xfId="5870" xr:uid="{00000000-0005-0000-0000-0000362F0000}"/>
    <cellStyle name="Millares 26 5 4" xfId="6648" xr:uid="{00000000-0005-0000-0000-0000372F0000}"/>
    <cellStyle name="Millares 26 5 4 2" xfId="9311" xr:uid="{00000000-0005-0000-0000-0000382F0000}"/>
    <cellStyle name="Millares 26 5 4 2 2" xfId="14881" xr:uid="{00000000-0005-0000-0000-0000392F0000}"/>
    <cellStyle name="Millares 26 5 4 2 2 2" xfId="25979" xr:uid="{00000000-0005-0000-0000-00003A2F0000}"/>
    <cellStyle name="Millares 26 5 4 2 3" xfId="20453" xr:uid="{00000000-0005-0000-0000-00003B2F0000}"/>
    <cellStyle name="Millares 26 5 4 3" xfId="12348" xr:uid="{00000000-0005-0000-0000-00003C2F0000}"/>
    <cellStyle name="Millares 26 5 4 3 2" xfId="23447" xr:uid="{00000000-0005-0000-0000-00003D2F0000}"/>
    <cellStyle name="Millares 26 5 4 4" xfId="17922" xr:uid="{00000000-0005-0000-0000-00003E2F0000}"/>
    <cellStyle name="Millares 26 5 5" xfId="7119" xr:uid="{00000000-0005-0000-0000-00003F2F0000}"/>
    <cellStyle name="Millares 26 5 5 2" xfId="9772" xr:uid="{00000000-0005-0000-0000-0000402F0000}"/>
    <cellStyle name="Millares 26 5 5 2 2" xfId="15342" xr:uid="{00000000-0005-0000-0000-0000412F0000}"/>
    <cellStyle name="Millares 26 5 5 2 2 2" xfId="26440" xr:uid="{00000000-0005-0000-0000-0000422F0000}"/>
    <cellStyle name="Millares 26 5 5 2 3" xfId="20914" xr:uid="{00000000-0005-0000-0000-0000432F0000}"/>
    <cellStyle name="Millares 26 5 5 3" xfId="12809" xr:uid="{00000000-0005-0000-0000-0000442F0000}"/>
    <cellStyle name="Millares 26 5 5 3 2" xfId="23908" xr:uid="{00000000-0005-0000-0000-0000452F0000}"/>
    <cellStyle name="Millares 26 5 5 4" xfId="18383" xr:uid="{00000000-0005-0000-0000-0000462F0000}"/>
    <cellStyle name="Millares 26 5 6" xfId="7815" xr:uid="{00000000-0005-0000-0000-0000472F0000}"/>
    <cellStyle name="Millares 26 5 6 2" xfId="13419" xr:uid="{00000000-0005-0000-0000-0000482F0000}"/>
    <cellStyle name="Millares 26 5 6 2 2" xfId="24518" xr:uid="{00000000-0005-0000-0000-0000492F0000}"/>
    <cellStyle name="Millares 26 5 6 3" xfId="18993" xr:uid="{00000000-0005-0000-0000-00004A2F0000}"/>
    <cellStyle name="Millares 26 5 7" xfId="10322" xr:uid="{00000000-0005-0000-0000-00004B2F0000}"/>
    <cellStyle name="Millares 26 5 7 2" xfId="15868" xr:uid="{00000000-0005-0000-0000-00004C2F0000}"/>
    <cellStyle name="Millares 26 5 7 2 2" xfId="26966" xr:uid="{00000000-0005-0000-0000-00004D2F0000}"/>
    <cellStyle name="Millares 26 5 7 3" xfId="21440" xr:uid="{00000000-0005-0000-0000-00004E2F0000}"/>
    <cellStyle name="Millares 26 5 8" xfId="27397" xr:uid="{00000000-0005-0000-0000-00004F2F0000}"/>
    <cellStyle name="Millares 26 6" xfId="3952" xr:uid="{00000000-0005-0000-0000-0000502F0000}"/>
    <cellStyle name="Millares 26 6 2" xfId="6519" xr:uid="{00000000-0005-0000-0000-0000512F0000}"/>
    <cellStyle name="Millares 26 6 2 2" xfId="9182" xr:uid="{00000000-0005-0000-0000-0000522F0000}"/>
    <cellStyle name="Millares 26 6 2 2 2" xfId="14752" xr:uid="{00000000-0005-0000-0000-0000532F0000}"/>
    <cellStyle name="Millares 26 6 2 2 2 2" xfId="25850" xr:uid="{00000000-0005-0000-0000-0000542F0000}"/>
    <cellStyle name="Millares 26 6 2 2 3" xfId="20324" xr:uid="{00000000-0005-0000-0000-0000552F0000}"/>
    <cellStyle name="Millares 26 6 2 3" xfId="12219" xr:uid="{00000000-0005-0000-0000-0000562F0000}"/>
    <cellStyle name="Millares 26 6 2 3 2" xfId="23318" xr:uid="{00000000-0005-0000-0000-0000572F0000}"/>
    <cellStyle name="Millares 26 6 2 4" xfId="17793" xr:uid="{00000000-0005-0000-0000-0000582F0000}"/>
    <cellStyle name="Millares 26 6 3" xfId="7693" xr:uid="{00000000-0005-0000-0000-0000592F0000}"/>
    <cellStyle name="Millares 26 6 3 2" xfId="13301" xr:uid="{00000000-0005-0000-0000-00005A2F0000}"/>
    <cellStyle name="Millares 26 6 3 2 2" xfId="24400" xr:uid="{00000000-0005-0000-0000-00005B2F0000}"/>
    <cellStyle name="Millares 26 6 3 3" xfId="18875" xr:uid="{00000000-0005-0000-0000-00005C2F0000}"/>
    <cellStyle name="Millares 26 6 4" xfId="10192" xr:uid="{00000000-0005-0000-0000-00005D2F0000}"/>
    <cellStyle name="Millares 26 6 4 2" xfId="15739" xr:uid="{00000000-0005-0000-0000-00005E2F0000}"/>
    <cellStyle name="Millares 26 6 4 2 2" xfId="26837" xr:uid="{00000000-0005-0000-0000-00005F2F0000}"/>
    <cellStyle name="Millares 26 6 4 3" xfId="21311" xr:uid="{00000000-0005-0000-0000-0000602F0000}"/>
    <cellStyle name="Millares 26 6 5" xfId="11041" xr:uid="{00000000-0005-0000-0000-0000612F0000}"/>
    <cellStyle name="Millares 26 6 5 2" xfId="22150" xr:uid="{00000000-0005-0000-0000-0000622F0000}"/>
    <cellStyle name="Millares 26 6 6" xfId="16624" xr:uid="{00000000-0005-0000-0000-0000632F0000}"/>
    <cellStyle name="Millares 26 7" xfId="3953" xr:uid="{00000000-0005-0000-0000-0000642F0000}"/>
    <cellStyle name="Millares 26 7 2" xfId="6408" xr:uid="{00000000-0005-0000-0000-0000652F0000}"/>
    <cellStyle name="Millares 26 7 2 2" xfId="9071" xr:uid="{00000000-0005-0000-0000-0000662F0000}"/>
    <cellStyle name="Millares 26 7 2 2 2" xfId="14641" xr:uid="{00000000-0005-0000-0000-0000672F0000}"/>
    <cellStyle name="Millares 26 7 2 2 2 2" xfId="25739" xr:uid="{00000000-0005-0000-0000-0000682F0000}"/>
    <cellStyle name="Millares 26 7 2 2 3" xfId="20213" xr:uid="{00000000-0005-0000-0000-0000692F0000}"/>
    <cellStyle name="Millares 26 7 2 3" xfId="12108" xr:uid="{00000000-0005-0000-0000-00006A2F0000}"/>
    <cellStyle name="Millares 26 7 2 3 2" xfId="23207" xr:uid="{00000000-0005-0000-0000-00006B2F0000}"/>
    <cellStyle name="Millares 26 7 2 4" xfId="17682" xr:uid="{00000000-0005-0000-0000-00006C2F0000}"/>
    <cellStyle name="Millares 26 7 3" xfId="8169" xr:uid="{00000000-0005-0000-0000-00006D2F0000}"/>
    <cellStyle name="Millares 26 7 3 2" xfId="13739" xr:uid="{00000000-0005-0000-0000-00006E2F0000}"/>
    <cellStyle name="Millares 26 7 3 2 2" xfId="24837" xr:uid="{00000000-0005-0000-0000-00006F2F0000}"/>
    <cellStyle name="Millares 26 7 3 3" xfId="19311" xr:uid="{00000000-0005-0000-0000-0000702F0000}"/>
    <cellStyle name="Millares 26 7 4" xfId="11042" xr:uid="{00000000-0005-0000-0000-0000712F0000}"/>
    <cellStyle name="Millares 26 7 4 2" xfId="22151" xr:uid="{00000000-0005-0000-0000-0000722F0000}"/>
    <cellStyle name="Millares 26 7 5" xfId="16625" xr:uid="{00000000-0005-0000-0000-0000732F0000}"/>
    <cellStyle name="Millares 26 8" xfId="5418" xr:uid="{00000000-0005-0000-0000-0000742F0000}"/>
    <cellStyle name="Millares 26 8 2" xfId="8541" xr:uid="{00000000-0005-0000-0000-0000752F0000}"/>
    <cellStyle name="Millares 26 8 2 2" xfId="14111" xr:uid="{00000000-0005-0000-0000-0000762F0000}"/>
    <cellStyle name="Millares 26 8 2 2 2" xfId="25209" xr:uid="{00000000-0005-0000-0000-0000772F0000}"/>
    <cellStyle name="Millares 26 8 2 3" xfId="19683" xr:uid="{00000000-0005-0000-0000-0000782F0000}"/>
    <cellStyle name="Millares 26 8 3" xfId="11572" xr:uid="{00000000-0005-0000-0000-0000792F0000}"/>
    <cellStyle name="Millares 26 8 3 2" xfId="22675" xr:uid="{00000000-0005-0000-0000-00007A2F0000}"/>
    <cellStyle name="Millares 26 8 4" xfId="17149" xr:uid="{00000000-0005-0000-0000-00007B2F0000}"/>
    <cellStyle name="Millares 26 9" xfId="6077" xr:uid="{00000000-0005-0000-0000-00007C2F0000}"/>
    <cellStyle name="Millares 26 9 2" xfId="8743" xr:uid="{00000000-0005-0000-0000-00007D2F0000}"/>
    <cellStyle name="Millares 26 9 2 2" xfId="14313" xr:uid="{00000000-0005-0000-0000-00007E2F0000}"/>
    <cellStyle name="Millares 26 9 2 2 2" xfId="25411" xr:uid="{00000000-0005-0000-0000-00007F2F0000}"/>
    <cellStyle name="Millares 26 9 2 3" xfId="19885" xr:uid="{00000000-0005-0000-0000-0000802F0000}"/>
    <cellStyle name="Millares 26 9 3" xfId="11780" xr:uid="{00000000-0005-0000-0000-0000812F0000}"/>
    <cellStyle name="Millares 26 9 3 2" xfId="22879" xr:uid="{00000000-0005-0000-0000-0000822F0000}"/>
    <cellStyle name="Millares 26 9 4" xfId="17354" xr:uid="{00000000-0005-0000-0000-0000832F0000}"/>
    <cellStyle name="Millares 27" xfId="524" xr:uid="{00000000-0005-0000-0000-0000842F0000}"/>
    <cellStyle name="Millares 27 10" xfId="6987" xr:uid="{00000000-0005-0000-0000-0000852F0000}"/>
    <cellStyle name="Millares 27 10 2" xfId="9641" xr:uid="{00000000-0005-0000-0000-0000862F0000}"/>
    <cellStyle name="Millares 27 10 2 2" xfId="15211" xr:uid="{00000000-0005-0000-0000-0000872F0000}"/>
    <cellStyle name="Millares 27 10 2 2 2" xfId="26309" xr:uid="{00000000-0005-0000-0000-0000882F0000}"/>
    <cellStyle name="Millares 27 10 2 3" xfId="20783" xr:uid="{00000000-0005-0000-0000-0000892F0000}"/>
    <cellStyle name="Millares 27 10 3" xfId="12678" xr:uid="{00000000-0005-0000-0000-00008A2F0000}"/>
    <cellStyle name="Millares 27 10 3 2" xfId="23777" xr:uid="{00000000-0005-0000-0000-00008B2F0000}"/>
    <cellStyle name="Millares 27 10 4" xfId="18252" xr:uid="{00000000-0005-0000-0000-00008C2F0000}"/>
    <cellStyle name="Millares 27 11" xfId="7510" xr:uid="{00000000-0005-0000-0000-00008D2F0000}"/>
    <cellStyle name="Millares 27 11 2" xfId="13167" xr:uid="{00000000-0005-0000-0000-00008E2F0000}"/>
    <cellStyle name="Millares 27 11 2 2" xfId="24266" xr:uid="{00000000-0005-0000-0000-00008F2F0000}"/>
    <cellStyle name="Millares 27 11 3" xfId="18741" xr:uid="{00000000-0005-0000-0000-0000902F0000}"/>
    <cellStyle name="Millares 27 12" xfId="10063" xr:uid="{00000000-0005-0000-0000-0000912F0000}"/>
    <cellStyle name="Millares 27 12 2" xfId="15617" xr:uid="{00000000-0005-0000-0000-0000922F0000}"/>
    <cellStyle name="Millares 27 12 2 2" xfId="26715" xr:uid="{00000000-0005-0000-0000-0000932F0000}"/>
    <cellStyle name="Millares 27 12 3" xfId="21189" xr:uid="{00000000-0005-0000-0000-0000942F0000}"/>
    <cellStyle name="Millares 27 13" xfId="10607" xr:uid="{00000000-0005-0000-0000-0000952F0000}"/>
    <cellStyle name="Millares 27 13 2" xfId="21723" xr:uid="{00000000-0005-0000-0000-0000962F0000}"/>
    <cellStyle name="Millares 27 14" xfId="16204" xr:uid="{00000000-0005-0000-0000-0000972F0000}"/>
    <cellStyle name="Millares 27 15" xfId="27269" xr:uid="{00000000-0005-0000-0000-0000982F0000}"/>
    <cellStyle name="Millares 27 2" xfId="781" xr:uid="{00000000-0005-0000-0000-0000992F0000}"/>
    <cellStyle name="Millares 27 2 10" xfId="10123" xr:uid="{00000000-0005-0000-0000-00009A2F0000}"/>
    <cellStyle name="Millares 27 2 10 2" xfId="15674" xr:uid="{00000000-0005-0000-0000-00009B2F0000}"/>
    <cellStyle name="Millares 27 2 10 2 2" xfId="26772" xr:uid="{00000000-0005-0000-0000-00009C2F0000}"/>
    <cellStyle name="Millares 27 2 10 3" xfId="21246" xr:uid="{00000000-0005-0000-0000-00009D2F0000}"/>
    <cellStyle name="Millares 27 2 11" xfId="10652" xr:uid="{00000000-0005-0000-0000-00009E2F0000}"/>
    <cellStyle name="Millares 27 2 11 2" xfId="21768" xr:uid="{00000000-0005-0000-0000-00009F2F0000}"/>
    <cellStyle name="Millares 27 2 12" xfId="16248" xr:uid="{00000000-0005-0000-0000-0000A02F0000}"/>
    <cellStyle name="Millares 27 2 13" xfId="27313" xr:uid="{00000000-0005-0000-0000-0000A12F0000}"/>
    <cellStyle name="Millares 27 2 2" xfId="965" xr:uid="{00000000-0005-0000-0000-0000A22F0000}"/>
    <cellStyle name="Millares 27 2 2 2" xfId="5221" xr:uid="{00000000-0005-0000-0000-0000A32F0000}"/>
    <cellStyle name="Millares 27 2 2 2 2" xfId="6811" xr:uid="{00000000-0005-0000-0000-0000A42F0000}"/>
    <cellStyle name="Millares 27 2 2 2 2 2" xfId="9474" xr:uid="{00000000-0005-0000-0000-0000A52F0000}"/>
    <cellStyle name="Millares 27 2 2 2 2 2 2" xfId="15044" xr:uid="{00000000-0005-0000-0000-0000A62F0000}"/>
    <cellStyle name="Millares 27 2 2 2 2 2 2 2" xfId="26142" xr:uid="{00000000-0005-0000-0000-0000A72F0000}"/>
    <cellStyle name="Millares 27 2 2 2 2 2 3" xfId="20616" xr:uid="{00000000-0005-0000-0000-0000A82F0000}"/>
    <cellStyle name="Millares 27 2 2 2 2 3" xfId="12511" xr:uid="{00000000-0005-0000-0000-0000A92F0000}"/>
    <cellStyle name="Millares 27 2 2 2 2 3 2" xfId="23610" xr:uid="{00000000-0005-0000-0000-0000AA2F0000}"/>
    <cellStyle name="Millares 27 2 2 2 2 4" xfId="18085" xr:uid="{00000000-0005-0000-0000-0000AB2F0000}"/>
    <cellStyle name="Millares 27 2 2 2 3" xfId="8454" xr:uid="{00000000-0005-0000-0000-0000AC2F0000}"/>
    <cellStyle name="Millares 27 2 2 2 3 2" xfId="14024" xr:uid="{00000000-0005-0000-0000-0000AD2F0000}"/>
    <cellStyle name="Millares 27 2 2 2 3 2 2" xfId="25122" xr:uid="{00000000-0005-0000-0000-0000AE2F0000}"/>
    <cellStyle name="Millares 27 2 2 2 3 3" xfId="19596" xr:uid="{00000000-0005-0000-0000-0000AF2F0000}"/>
    <cellStyle name="Millares 27 2 2 2 4" xfId="11485" xr:uid="{00000000-0005-0000-0000-0000B02F0000}"/>
    <cellStyle name="Millares 27 2 2 2 4 2" xfId="22588" xr:uid="{00000000-0005-0000-0000-0000B12F0000}"/>
    <cellStyle name="Millares 27 2 2 2 5" xfId="17062" xr:uid="{00000000-0005-0000-0000-0000B22F0000}"/>
    <cellStyle name="Millares 27 2 2 3" xfId="6243" xr:uid="{00000000-0005-0000-0000-0000B32F0000}"/>
    <cellStyle name="Millares 27 2 2 3 2" xfId="8908" xr:uid="{00000000-0005-0000-0000-0000B42F0000}"/>
    <cellStyle name="Millares 27 2 2 3 2 2" xfId="14478" xr:uid="{00000000-0005-0000-0000-0000B52F0000}"/>
    <cellStyle name="Millares 27 2 2 3 2 2 2" xfId="25576" xr:uid="{00000000-0005-0000-0000-0000B62F0000}"/>
    <cellStyle name="Millares 27 2 2 3 2 3" xfId="20050" xr:uid="{00000000-0005-0000-0000-0000B72F0000}"/>
    <cellStyle name="Millares 27 2 2 3 3" xfId="11945" xr:uid="{00000000-0005-0000-0000-0000B82F0000}"/>
    <cellStyle name="Millares 27 2 2 3 3 2" xfId="23044" xr:uid="{00000000-0005-0000-0000-0000B92F0000}"/>
    <cellStyle name="Millares 27 2 2 3 4" xfId="17519" xr:uid="{00000000-0005-0000-0000-0000BA2F0000}"/>
    <cellStyle name="Millares 27 2 2 4" xfId="7282" xr:uid="{00000000-0005-0000-0000-0000BB2F0000}"/>
    <cellStyle name="Millares 27 2 2 4 2" xfId="9935" xr:uid="{00000000-0005-0000-0000-0000BC2F0000}"/>
    <cellStyle name="Millares 27 2 2 4 2 2" xfId="15505" xr:uid="{00000000-0005-0000-0000-0000BD2F0000}"/>
    <cellStyle name="Millares 27 2 2 4 2 2 2" xfId="26603" xr:uid="{00000000-0005-0000-0000-0000BE2F0000}"/>
    <cellStyle name="Millares 27 2 2 4 2 3" xfId="21077" xr:uid="{00000000-0005-0000-0000-0000BF2F0000}"/>
    <cellStyle name="Millares 27 2 2 4 3" xfId="12972" xr:uid="{00000000-0005-0000-0000-0000C02F0000}"/>
    <cellStyle name="Millares 27 2 2 4 3 2" xfId="24071" xr:uid="{00000000-0005-0000-0000-0000C12F0000}"/>
    <cellStyle name="Millares 27 2 2 4 4" xfId="18546" xr:uid="{00000000-0005-0000-0000-0000C22F0000}"/>
    <cellStyle name="Millares 27 2 2 5" xfId="7970" xr:uid="{00000000-0005-0000-0000-0000C32F0000}"/>
    <cellStyle name="Millares 27 2 2 5 2" xfId="13573" xr:uid="{00000000-0005-0000-0000-0000C42F0000}"/>
    <cellStyle name="Millares 27 2 2 5 2 2" xfId="24672" xr:uid="{00000000-0005-0000-0000-0000C52F0000}"/>
    <cellStyle name="Millares 27 2 2 5 3" xfId="19147" xr:uid="{00000000-0005-0000-0000-0000C62F0000}"/>
    <cellStyle name="Millares 27 2 2 6" xfId="10485" xr:uid="{00000000-0005-0000-0000-0000C72F0000}"/>
    <cellStyle name="Millares 27 2 2 6 2" xfId="16031" xr:uid="{00000000-0005-0000-0000-0000C82F0000}"/>
    <cellStyle name="Millares 27 2 2 6 2 2" xfId="27129" xr:uid="{00000000-0005-0000-0000-0000C92F0000}"/>
    <cellStyle name="Millares 27 2 2 6 3" xfId="21603" xr:uid="{00000000-0005-0000-0000-0000CA2F0000}"/>
    <cellStyle name="Millares 27 2 2 7" xfId="10761" xr:uid="{00000000-0005-0000-0000-0000CB2F0000}"/>
    <cellStyle name="Millares 27 2 2 7 2" xfId="21876" xr:uid="{00000000-0005-0000-0000-0000CC2F0000}"/>
    <cellStyle name="Millares 27 2 2 8" xfId="16356" xr:uid="{00000000-0005-0000-0000-0000CD2F0000}"/>
    <cellStyle name="Millares 27 2 2 9" xfId="27560" xr:uid="{00000000-0005-0000-0000-0000CE2F0000}"/>
    <cellStyle name="Millares 27 2 3" xfId="3954" xr:uid="{00000000-0005-0000-0000-0000CF2F0000}"/>
    <cellStyle name="Millares 27 2 3 2" xfId="6651" xr:uid="{00000000-0005-0000-0000-0000D02F0000}"/>
    <cellStyle name="Millares 27 2 3 2 2" xfId="9314" xr:uid="{00000000-0005-0000-0000-0000D12F0000}"/>
    <cellStyle name="Millares 27 2 3 2 2 2" xfId="14884" xr:uid="{00000000-0005-0000-0000-0000D22F0000}"/>
    <cellStyle name="Millares 27 2 3 2 2 2 2" xfId="25982" xr:uid="{00000000-0005-0000-0000-0000D32F0000}"/>
    <cellStyle name="Millares 27 2 3 2 2 3" xfId="20456" xr:uid="{00000000-0005-0000-0000-0000D42F0000}"/>
    <cellStyle name="Millares 27 2 3 2 3" xfId="12351" xr:uid="{00000000-0005-0000-0000-0000D52F0000}"/>
    <cellStyle name="Millares 27 2 3 2 3 2" xfId="23450" xr:uid="{00000000-0005-0000-0000-0000D62F0000}"/>
    <cellStyle name="Millares 27 2 3 2 4" xfId="17925" xr:uid="{00000000-0005-0000-0000-0000D72F0000}"/>
    <cellStyle name="Millares 27 2 3 3" xfId="7122" xr:uid="{00000000-0005-0000-0000-0000D82F0000}"/>
    <cellStyle name="Millares 27 2 3 3 2" xfId="9775" xr:uid="{00000000-0005-0000-0000-0000D92F0000}"/>
    <cellStyle name="Millares 27 2 3 3 2 2" xfId="15345" xr:uid="{00000000-0005-0000-0000-0000DA2F0000}"/>
    <cellStyle name="Millares 27 2 3 3 2 2 2" xfId="26443" xr:uid="{00000000-0005-0000-0000-0000DB2F0000}"/>
    <cellStyle name="Millares 27 2 3 3 2 3" xfId="20917" xr:uid="{00000000-0005-0000-0000-0000DC2F0000}"/>
    <cellStyle name="Millares 27 2 3 3 3" xfId="12812" xr:uid="{00000000-0005-0000-0000-0000DD2F0000}"/>
    <cellStyle name="Millares 27 2 3 3 3 2" xfId="23911" xr:uid="{00000000-0005-0000-0000-0000DE2F0000}"/>
    <cellStyle name="Millares 27 2 3 3 4" xfId="18386" xr:uid="{00000000-0005-0000-0000-0000DF2F0000}"/>
    <cellStyle name="Millares 27 2 3 4" xfId="7818" xr:uid="{00000000-0005-0000-0000-0000E02F0000}"/>
    <cellStyle name="Millares 27 2 3 4 2" xfId="13422" xr:uid="{00000000-0005-0000-0000-0000E12F0000}"/>
    <cellStyle name="Millares 27 2 3 4 2 2" xfId="24521" xr:uid="{00000000-0005-0000-0000-0000E22F0000}"/>
    <cellStyle name="Millares 27 2 3 4 3" xfId="18996" xr:uid="{00000000-0005-0000-0000-0000E32F0000}"/>
    <cellStyle name="Millares 27 2 3 5" xfId="10325" xr:uid="{00000000-0005-0000-0000-0000E42F0000}"/>
    <cellStyle name="Millares 27 2 3 5 2" xfId="15871" xr:uid="{00000000-0005-0000-0000-0000E52F0000}"/>
    <cellStyle name="Millares 27 2 3 5 2 2" xfId="26969" xr:uid="{00000000-0005-0000-0000-0000E62F0000}"/>
    <cellStyle name="Millares 27 2 3 5 3" xfId="21443" xr:uid="{00000000-0005-0000-0000-0000E72F0000}"/>
    <cellStyle name="Millares 27 2 3 6" xfId="11043" xr:uid="{00000000-0005-0000-0000-0000E82F0000}"/>
    <cellStyle name="Millares 27 2 3 6 2" xfId="22152" xr:uid="{00000000-0005-0000-0000-0000E92F0000}"/>
    <cellStyle name="Millares 27 2 3 7" xfId="16626" xr:uid="{00000000-0005-0000-0000-0000EA2F0000}"/>
    <cellStyle name="Millares 27 2 3 8" xfId="27400" xr:uid="{00000000-0005-0000-0000-0000EB2F0000}"/>
    <cellStyle name="Millares 27 2 4" xfId="3955" xr:uid="{00000000-0005-0000-0000-0000EC2F0000}"/>
    <cellStyle name="Millares 27 2 4 2" xfId="6564" xr:uid="{00000000-0005-0000-0000-0000ED2F0000}"/>
    <cellStyle name="Millares 27 2 4 2 2" xfId="9227" xr:uid="{00000000-0005-0000-0000-0000EE2F0000}"/>
    <cellStyle name="Millares 27 2 4 2 2 2" xfId="14797" xr:uid="{00000000-0005-0000-0000-0000EF2F0000}"/>
    <cellStyle name="Millares 27 2 4 2 2 2 2" xfId="25895" xr:uid="{00000000-0005-0000-0000-0000F02F0000}"/>
    <cellStyle name="Millares 27 2 4 2 2 3" xfId="20369" xr:uid="{00000000-0005-0000-0000-0000F12F0000}"/>
    <cellStyle name="Millares 27 2 4 2 3" xfId="12264" xr:uid="{00000000-0005-0000-0000-0000F22F0000}"/>
    <cellStyle name="Millares 27 2 4 2 3 2" xfId="23363" xr:uid="{00000000-0005-0000-0000-0000F32F0000}"/>
    <cellStyle name="Millares 27 2 4 2 4" xfId="17838" xr:uid="{00000000-0005-0000-0000-0000F42F0000}"/>
    <cellStyle name="Millares 27 2 4 3" xfId="7739" xr:uid="{00000000-0005-0000-0000-0000F52F0000}"/>
    <cellStyle name="Millares 27 2 4 3 2" xfId="13344" xr:uid="{00000000-0005-0000-0000-0000F62F0000}"/>
    <cellStyle name="Millares 27 2 4 3 2 2" xfId="24443" xr:uid="{00000000-0005-0000-0000-0000F72F0000}"/>
    <cellStyle name="Millares 27 2 4 3 3" xfId="18918" xr:uid="{00000000-0005-0000-0000-0000F82F0000}"/>
    <cellStyle name="Millares 27 2 4 4" xfId="10238" xr:uid="{00000000-0005-0000-0000-0000F92F0000}"/>
    <cellStyle name="Millares 27 2 4 4 2" xfId="15784" xr:uid="{00000000-0005-0000-0000-0000FA2F0000}"/>
    <cellStyle name="Millares 27 2 4 4 2 2" xfId="26882" xr:uid="{00000000-0005-0000-0000-0000FB2F0000}"/>
    <cellStyle name="Millares 27 2 4 4 3" xfId="21356" xr:uid="{00000000-0005-0000-0000-0000FC2F0000}"/>
    <cellStyle name="Millares 27 2 4 5" xfId="11044" xr:uid="{00000000-0005-0000-0000-0000FD2F0000}"/>
    <cellStyle name="Millares 27 2 4 5 2" xfId="22153" xr:uid="{00000000-0005-0000-0000-0000FE2F0000}"/>
    <cellStyle name="Millares 27 2 4 6" xfId="16627" xr:uid="{00000000-0005-0000-0000-0000FF2F0000}"/>
    <cellStyle name="Millares 27 2 5" xfId="3956" xr:uid="{00000000-0005-0000-0000-000000300000}"/>
    <cellStyle name="Millares 27 2 5 2" xfId="6466" xr:uid="{00000000-0005-0000-0000-000001300000}"/>
    <cellStyle name="Millares 27 2 5 2 2" xfId="9129" xr:uid="{00000000-0005-0000-0000-000002300000}"/>
    <cellStyle name="Millares 27 2 5 2 2 2" xfId="14699" xr:uid="{00000000-0005-0000-0000-000003300000}"/>
    <cellStyle name="Millares 27 2 5 2 2 2 2" xfId="25797" xr:uid="{00000000-0005-0000-0000-000004300000}"/>
    <cellStyle name="Millares 27 2 5 2 2 3" xfId="20271" xr:uid="{00000000-0005-0000-0000-000005300000}"/>
    <cellStyle name="Millares 27 2 5 2 3" xfId="12166" xr:uid="{00000000-0005-0000-0000-000006300000}"/>
    <cellStyle name="Millares 27 2 5 2 3 2" xfId="23265" xr:uid="{00000000-0005-0000-0000-000007300000}"/>
    <cellStyle name="Millares 27 2 5 2 4" xfId="17740" xr:uid="{00000000-0005-0000-0000-000008300000}"/>
    <cellStyle name="Millares 27 2 5 3" xfId="8170" xr:uid="{00000000-0005-0000-0000-000009300000}"/>
    <cellStyle name="Millares 27 2 5 3 2" xfId="13740" xr:uid="{00000000-0005-0000-0000-00000A300000}"/>
    <cellStyle name="Millares 27 2 5 3 2 2" xfId="24838" xr:uid="{00000000-0005-0000-0000-00000B300000}"/>
    <cellStyle name="Millares 27 2 5 3 3" xfId="19312" xr:uid="{00000000-0005-0000-0000-00000C300000}"/>
    <cellStyle name="Millares 27 2 5 4" xfId="11045" xr:uid="{00000000-0005-0000-0000-00000D300000}"/>
    <cellStyle name="Millares 27 2 5 4 2" xfId="22154" xr:uid="{00000000-0005-0000-0000-00000E300000}"/>
    <cellStyle name="Millares 27 2 5 5" xfId="16628" xr:uid="{00000000-0005-0000-0000-00000F300000}"/>
    <cellStyle name="Millares 27 2 6" xfId="5109" xr:uid="{00000000-0005-0000-0000-000010300000}"/>
    <cellStyle name="Millares 27 2 6 2" xfId="8369" xr:uid="{00000000-0005-0000-0000-000011300000}"/>
    <cellStyle name="Millares 27 2 6 2 2" xfId="13939" xr:uid="{00000000-0005-0000-0000-000012300000}"/>
    <cellStyle name="Millares 27 2 6 2 2 2" xfId="25037" xr:uid="{00000000-0005-0000-0000-000013300000}"/>
    <cellStyle name="Millares 27 2 6 2 3" xfId="19511" xr:uid="{00000000-0005-0000-0000-000014300000}"/>
    <cellStyle name="Millares 27 2 6 3" xfId="11399" xr:uid="{00000000-0005-0000-0000-000015300000}"/>
    <cellStyle name="Millares 27 2 6 3 2" xfId="22503" xr:uid="{00000000-0005-0000-0000-000016300000}"/>
    <cellStyle name="Millares 27 2 6 4" xfId="16977" xr:uid="{00000000-0005-0000-0000-000017300000}"/>
    <cellStyle name="Millares 27 2 7" xfId="6123" xr:uid="{00000000-0005-0000-0000-000018300000}"/>
    <cellStyle name="Millares 27 2 7 2" xfId="8788" xr:uid="{00000000-0005-0000-0000-000019300000}"/>
    <cellStyle name="Millares 27 2 7 2 2" xfId="14358" xr:uid="{00000000-0005-0000-0000-00001A300000}"/>
    <cellStyle name="Millares 27 2 7 2 2 2" xfId="25456" xr:uid="{00000000-0005-0000-0000-00001B300000}"/>
    <cellStyle name="Millares 27 2 7 2 3" xfId="19930" xr:uid="{00000000-0005-0000-0000-00001C300000}"/>
    <cellStyle name="Millares 27 2 7 3" xfId="11825" xr:uid="{00000000-0005-0000-0000-00001D300000}"/>
    <cellStyle name="Millares 27 2 7 3 2" xfId="22924" xr:uid="{00000000-0005-0000-0000-00001E300000}"/>
    <cellStyle name="Millares 27 2 7 4" xfId="17399" xr:uid="{00000000-0005-0000-0000-00001F300000}"/>
    <cellStyle name="Millares 27 2 8" xfId="7034" xr:uid="{00000000-0005-0000-0000-000020300000}"/>
    <cellStyle name="Millares 27 2 8 2" xfId="9688" xr:uid="{00000000-0005-0000-0000-000021300000}"/>
    <cellStyle name="Millares 27 2 8 2 2" xfId="15258" xr:uid="{00000000-0005-0000-0000-000022300000}"/>
    <cellStyle name="Millares 27 2 8 2 2 2" xfId="26356" xr:uid="{00000000-0005-0000-0000-000023300000}"/>
    <cellStyle name="Millares 27 2 8 2 3" xfId="20830" xr:uid="{00000000-0005-0000-0000-000024300000}"/>
    <cellStyle name="Millares 27 2 8 3" xfId="12725" xr:uid="{00000000-0005-0000-0000-000025300000}"/>
    <cellStyle name="Millares 27 2 8 3 2" xfId="23824" xr:uid="{00000000-0005-0000-0000-000026300000}"/>
    <cellStyle name="Millares 27 2 8 4" xfId="18299" xr:uid="{00000000-0005-0000-0000-000027300000}"/>
    <cellStyle name="Millares 27 2 9" xfId="7511" xr:uid="{00000000-0005-0000-0000-000028300000}"/>
    <cellStyle name="Millares 27 2 9 2" xfId="13168" xr:uid="{00000000-0005-0000-0000-000029300000}"/>
    <cellStyle name="Millares 27 2 9 2 2" xfId="24267" xr:uid="{00000000-0005-0000-0000-00002A300000}"/>
    <cellStyle name="Millares 27 2 9 3" xfId="18742" xr:uid="{00000000-0005-0000-0000-00002B300000}"/>
    <cellStyle name="Millares 27 3" xfId="1011" xr:uid="{00000000-0005-0000-0000-00002C300000}"/>
    <cellStyle name="Millares 27 3 10" xfId="27606" xr:uid="{00000000-0005-0000-0000-00002D300000}"/>
    <cellStyle name="Millares 27 3 2" xfId="3957" xr:uid="{00000000-0005-0000-0000-00002E300000}"/>
    <cellStyle name="Millares 27 3 2 2" xfId="6857" xr:uid="{00000000-0005-0000-0000-00002F300000}"/>
    <cellStyle name="Millares 27 3 2 2 2" xfId="9520" xr:uid="{00000000-0005-0000-0000-000030300000}"/>
    <cellStyle name="Millares 27 3 2 2 2 2" xfId="15090" xr:uid="{00000000-0005-0000-0000-000031300000}"/>
    <cellStyle name="Millares 27 3 2 2 2 2 2" xfId="26188" xr:uid="{00000000-0005-0000-0000-000032300000}"/>
    <cellStyle name="Millares 27 3 2 2 2 3" xfId="20662" xr:uid="{00000000-0005-0000-0000-000033300000}"/>
    <cellStyle name="Millares 27 3 2 2 3" xfId="12557" xr:uid="{00000000-0005-0000-0000-000034300000}"/>
    <cellStyle name="Millares 27 3 2 2 3 2" xfId="23656" xr:uid="{00000000-0005-0000-0000-000035300000}"/>
    <cellStyle name="Millares 27 3 2 2 4" xfId="18131" xr:uid="{00000000-0005-0000-0000-000036300000}"/>
    <cellStyle name="Millares 27 3 2 3" xfId="8171" xr:uid="{00000000-0005-0000-0000-000037300000}"/>
    <cellStyle name="Millares 27 3 2 3 2" xfId="13741" xr:uid="{00000000-0005-0000-0000-000038300000}"/>
    <cellStyle name="Millares 27 3 2 3 2 2" xfId="24839" xr:uid="{00000000-0005-0000-0000-000039300000}"/>
    <cellStyle name="Millares 27 3 2 3 3" xfId="19313" xr:uid="{00000000-0005-0000-0000-00003A300000}"/>
    <cellStyle name="Millares 27 3 2 4" xfId="11046" xr:uid="{00000000-0005-0000-0000-00003B300000}"/>
    <cellStyle name="Millares 27 3 2 4 2" xfId="22155" xr:uid="{00000000-0005-0000-0000-00003C300000}"/>
    <cellStyle name="Millares 27 3 2 5" xfId="16629" xr:uid="{00000000-0005-0000-0000-00003D300000}"/>
    <cellStyle name="Millares 27 3 3" xfId="5469" xr:uid="{00000000-0005-0000-0000-00003E300000}"/>
    <cellStyle name="Millares 27 3 3 2" xfId="8564" xr:uid="{00000000-0005-0000-0000-00003F300000}"/>
    <cellStyle name="Millares 27 3 3 2 2" xfId="14134" xr:uid="{00000000-0005-0000-0000-000040300000}"/>
    <cellStyle name="Millares 27 3 3 2 2 2" xfId="25232" xr:uid="{00000000-0005-0000-0000-000041300000}"/>
    <cellStyle name="Millares 27 3 3 2 3" xfId="19706" xr:uid="{00000000-0005-0000-0000-000042300000}"/>
    <cellStyle name="Millares 27 3 3 3" xfId="11595" xr:uid="{00000000-0005-0000-0000-000043300000}"/>
    <cellStyle name="Millares 27 3 3 3 2" xfId="22698" xr:uid="{00000000-0005-0000-0000-000044300000}"/>
    <cellStyle name="Millares 27 3 3 4" xfId="17172" xr:uid="{00000000-0005-0000-0000-000045300000}"/>
    <cellStyle name="Millares 27 3 4" xfId="6289" xr:uid="{00000000-0005-0000-0000-000046300000}"/>
    <cellStyle name="Millares 27 3 4 2" xfId="8954" xr:uid="{00000000-0005-0000-0000-000047300000}"/>
    <cellStyle name="Millares 27 3 4 2 2" xfId="14524" xr:uid="{00000000-0005-0000-0000-000048300000}"/>
    <cellStyle name="Millares 27 3 4 2 2 2" xfId="25622" xr:uid="{00000000-0005-0000-0000-000049300000}"/>
    <cellStyle name="Millares 27 3 4 2 3" xfId="20096" xr:uid="{00000000-0005-0000-0000-00004A300000}"/>
    <cellStyle name="Millares 27 3 4 3" xfId="11991" xr:uid="{00000000-0005-0000-0000-00004B300000}"/>
    <cellStyle name="Millares 27 3 4 3 2" xfId="23090" xr:uid="{00000000-0005-0000-0000-00004C300000}"/>
    <cellStyle name="Millares 27 3 4 4" xfId="17565" xr:uid="{00000000-0005-0000-0000-00004D300000}"/>
    <cellStyle name="Millares 27 3 5" xfId="7328" xr:uid="{00000000-0005-0000-0000-00004E300000}"/>
    <cellStyle name="Millares 27 3 5 2" xfId="9981" xr:uid="{00000000-0005-0000-0000-00004F300000}"/>
    <cellStyle name="Millares 27 3 5 2 2" xfId="15551" xr:uid="{00000000-0005-0000-0000-000050300000}"/>
    <cellStyle name="Millares 27 3 5 2 2 2" xfId="26649" xr:uid="{00000000-0005-0000-0000-000051300000}"/>
    <cellStyle name="Millares 27 3 5 2 3" xfId="21123" xr:uid="{00000000-0005-0000-0000-000052300000}"/>
    <cellStyle name="Millares 27 3 5 3" xfId="13018" xr:uid="{00000000-0005-0000-0000-000053300000}"/>
    <cellStyle name="Millares 27 3 5 3 2" xfId="24117" xr:uid="{00000000-0005-0000-0000-000054300000}"/>
    <cellStyle name="Millares 27 3 5 4" xfId="18592" xr:uid="{00000000-0005-0000-0000-000055300000}"/>
    <cellStyle name="Millares 27 3 6" xfId="8016" xr:uid="{00000000-0005-0000-0000-000056300000}"/>
    <cellStyle name="Millares 27 3 6 2" xfId="13619" xr:uid="{00000000-0005-0000-0000-000057300000}"/>
    <cellStyle name="Millares 27 3 6 2 2" xfId="24718" xr:uid="{00000000-0005-0000-0000-000058300000}"/>
    <cellStyle name="Millares 27 3 6 3" xfId="19193" xr:uid="{00000000-0005-0000-0000-000059300000}"/>
    <cellStyle name="Millares 27 3 7" xfId="10531" xr:uid="{00000000-0005-0000-0000-00005A300000}"/>
    <cellStyle name="Millares 27 3 7 2" xfId="16077" xr:uid="{00000000-0005-0000-0000-00005B300000}"/>
    <cellStyle name="Millares 27 3 7 2 2" xfId="27175" xr:uid="{00000000-0005-0000-0000-00005C300000}"/>
    <cellStyle name="Millares 27 3 7 3" xfId="21649" xr:uid="{00000000-0005-0000-0000-00005D300000}"/>
    <cellStyle name="Millares 27 3 8" xfId="10807" xr:uid="{00000000-0005-0000-0000-00005E300000}"/>
    <cellStyle name="Millares 27 3 8 2" xfId="21922" xr:uid="{00000000-0005-0000-0000-00005F300000}"/>
    <cellStyle name="Millares 27 3 9" xfId="16402" xr:uid="{00000000-0005-0000-0000-000060300000}"/>
    <cellStyle name="Millares 27 4" xfId="893" xr:uid="{00000000-0005-0000-0000-000061300000}"/>
    <cellStyle name="Millares 27 4 10" xfId="27501" xr:uid="{00000000-0005-0000-0000-000062300000}"/>
    <cellStyle name="Millares 27 4 2" xfId="3958" xr:uid="{00000000-0005-0000-0000-000063300000}"/>
    <cellStyle name="Millares 27 4 2 2" xfId="6752" xr:uid="{00000000-0005-0000-0000-000064300000}"/>
    <cellStyle name="Millares 27 4 2 2 2" xfId="9415" xr:uid="{00000000-0005-0000-0000-000065300000}"/>
    <cellStyle name="Millares 27 4 2 2 2 2" xfId="14985" xr:uid="{00000000-0005-0000-0000-000066300000}"/>
    <cellStyle name="Millares 27 4 2 2 2 2 2" xfId="26083" xr:uid="{00000000-0005-0000-0000-000067300000}"/>
    <cellStyle name="Millares 27 4 2 2 2 3" xfId="20557" xr:uid="{00000000-0005-0000-0000-000068300000}"/>
    <cellStyle name="Millares 27 4 2 2 3" xfId="12452" xr:uid="{00000000-0005-0000-0000-000069300000}"/>
    <cellStyle name="Millares 27 4 2 2 3 2" xfId="23551" xr:uid="{00000000-0005-0000-0000-00006A300000}"/>
    <cellStyle name="Millares 27 4 2 2 4" xfId="18026" xr:uid="{00000000-0005-0000-0000-00006B300000}"/>
    <cellStyle name="Millares 27 4 2 3" xfId="8172" xr:uid="{00000000-0005-0000-0000-00006C300000}"/>
    <cellStyle name="Millares 27 4 2 3 2" xfId="13742" xr:uid="{00000000-0005-0000-0000-00006D300000}"/>
    <cellStyle name="Millares 27 4 2 3 2 2" xfId="24840" xr:uid="{00000000-0005-0000-0000-00006E300000}"/>
    <cellStyle name="Millares 27 4 2 3 3" xfId="19314" xr:uid="{00000000-0005-0000-0000-00006F300000}"/>
    <cellStyle name="Millares 27 4 2 4" xfId="11047" xr:uid="{00000000-0005-0000-0000-000070300000}"/>
    <cellStyle name="Millares 27 4 2 4 2" xfId="22156" xr:uid="{00000000-0005-0000-0000-000071300000}"/>
    <cellStyle name="Millares 27 4 2 5" xfId="16630" xr:uid="{00000000-0005-0000-0000-000072300000}"/>
    <cellStyle name="Millares 27 4 3" xfId="5488" xr:uid="{00000000-0005-0000-0000-000073300000}"/>
    <cellStyle name="Millares 27 4 4" xfId="6183" xr:uid="{00000000-0005-0000-0000-000074300000}"/>
    <cellStyle name="Millares 27 4 4 2" xfId="8848" xr:uid="{00000000-0005-0000-0000-000075300000}"/>
    <cellStyle name="Millares 27 4 4 2 2" xfId="14418" xr:uid="{00000000-0005-0000-0000-000076300000}"/>
    <cellStyle name="Millares 27 4 4 2 2 2" xfId="25516" xr:uid="{00000000-0005-0000-0000-000077300000}"/>
    <cellStyle name="Millares 27 4 4 2 3" xfId="19990" xr:uid="{00000000-0005-0000-0000-000078300000}"/>
    <cellStyle name="Millares 27 4 4 3" xfId="11885" xr:uid="{00000000-0005-0000-0000-000079300000}"/>
    <cellStyle name="Millares 27 4 4 3 2" xfId="22984" xr:uid="{00000000-0005-0000-0000-00007A300000}"/>
    <cellStyle name="Millares 27 4 4 4" xfId="17459" xr:uid="{00000000-0005-0000-0000-00007B300000}"/>
    <cellStyle name="Millares 27 4 5" xfId="7223" xr:uid="{00000000-0005-0000-0000-00007C300000}"/>
    <cellStyle name="Millares 27 4 5 2" xfId="9876" xr:uid="{00000000-0005-0000-0000-00007D300000}"/>
    <cellStyle name="Millares 27 4 5 2 2" xfId="15446" xr:uid="{00000000-0005-0000-0000-00007E300000}"/>
    <cellStyle name="Millares 27 4 5 2 2 2" xfId="26544" xr:uid="{00000000-0005-0000-0000-00007F300000}"/>
    <cellStyle name="Millares 27 4 5 2 3" xfId="21018" xr:uid="{00000000-0005-0000-0000-000080300000}"/>
    <cellStyle name="Millares 27 4 5 3" xfId="12913" xr:uid="{00000000-0005-0000-0000-000081300000}"/>
    <cellStyle name="Millares 27 4 5 3 2" xfId="24012" xr:uid="{00000000-0005-0000-0000-000082300000}"/>
    <cellStyle name="Millares 27 4 5 4" xfId="18487" xr:uid="{00000000-0005-0000-0000-000083300000}"/>
    <cellStyle name="Millares 27 4 6" xfId="7911" xr:uid="{00000000-0005-0000-0000-000084300000}"/>
    <cellStyle name="Millares 27 4 6 2" xfId="13514" xr:uid="{00000000-0005-0000-0000-000085300000}"/>
    <cellStyle name="Millares 27 4 6 2 2" xfId="24613" xr:uid="{00000000-0005-0000-0000-000086300000}"/>
    <cellStyle name="Millares 27 4 6 3" xfId="19088" xr:uid="{00000000-0005-0000-0000-000087300000}"/>
    <cellStyle name="Millares 27 4 7" xfId="10426" xr:uid="{00000000-0005-0000-0000-000088300000}"/>
    <cellStyle name="Millares 27 4 7 2" xfId="15972" xr:uid="{00000000-0005-0000-0000-000089300000}"/>
    <cellStyle name="Millares 27 4 7 2 2" xfId="27070" xr:uid="{00000000-0005-0000-0000-00008A300000}"/>
    <cellStyle name="Millares 27 4 7 3" xfId="21544" xr:uid="{00000000-0005-0000-0000-00008B300000}"/>
    <cellStyle name="Millares 27 4 8" xfId="10701" xr:uid="{00000000-0005-0000-0000-00008C300000}"/>
    <cellStyle name="Millares 27 4 8 2" xfId="21816" xr:uid="{00000000-0005-0000-0000-00008D300000}"/>
    <cellStyle name="Millares 27 4 9" xfId="16296" xr:uid="{00000000-0005-0000-0000-00008E300000}"/>
    <cellStyle name="Millares 27 5" xfId="3959" xr:uid="{00000000-0005-0000-0000-00008F300000}"/>
    <cellStyle name="Millares 27 5 2" xfId="3960" xr:uid="{00000000-0005-0000-0000-000090300000}"/>
    <cellStyle name="Millares 27 5 2 2" xfId="8173" xr:uid="{00000000-0005-0000-0000-000091300000}"/>
    <cellStyle name="Millares 27 5 2 2 2" xfId="13743" xr:uid="{00000000-0005-0000-0000-000092300000}"/>
    <cellStyle name="Millares 27 5 2 2 2 2" xfId="24841" xr:uid="{00000000-0005-0000-0000-000093300000}"/>
    <cellStyle name="Millares 27 5 2 2 3" xfId="19315" xr:uid="{00000000-0005-0000-0000-000094300000}"/>
    <cellStyle name="Millares 27 5 2 3" xfId="11048" xr:uid="{00000000-0005-0000-0000-000095300000}"/>
    <cellStyle name="Millares 27 5 2 3 2" xfId="22157" xr:uid="{00000000-0005-0000-0000-000096300000}"/>
    <cellStyle name="Millares 27 5 2 4" xfId="16631" xr:uid="{00000000-0005-0000-0000-000097300000}"/>
    <cellStyle name="Millares 27 5 3" xfId="5696" xr:uid="{00000000-0005-0000-0000-000098300000}"/>
    <cellStyle name="Millares 27 5 4" xfId="6650" xr:uid="{00000000-0005-0000-0000-000099300000}"/>
    <cellStyle name="Millares 27 5 4 2" xfId="9313" xr:uid="{00000000-0005-0000-0000-00009A300000}"/>
    <cellStyle name="Millares 27 5 4 2 2" xfId="14883" xr:uid="{00000000-0005-0000-0000-00009B300000}"/>
    <cellStyle name="Millares 27 5 4 2 2 2" xfId="25981" xr:uid="{00000000-0005-0000-0000-00009C300000}"/>
    <cellStyle name="Millares 27 5 4 2 3" xfId="20455" xr:uid="{00000000-0005-0000-0000-00009D300000}"/>
    <cellStyle name="Millares 27 5 4 3" xfId="12350" xr:uid="{00000000-0005-0000-0000-00009E300000}"/>
    <cellStyle name="Millares 27 5 4 3 2" xfId="23449" xr:uid="{00000000-0005-0000-0000-00009F300000}"/>
    <cellStyle name="Millares 27 5 4 4" xfId="17924" xr:uid="{00000000-0005-0000-0000-0000A0300000}"/>
    <cellStyle name="Millares 27 5 5" xfId="7121" xr:uid="{00000000-0005-0000-0000-0000A1300000}"/>
    <cellStyle name="Millares 27 5 5 2" xfId="9774" xr:uid="{00000000-0005-0000-0000-0000A2300000}"/>
    <cellStyle name="Millares 27 5 5 2 2" xfId="15344" xr:uid="{00000000-0005-0000-0000-0000A3300000}"/>
    <cellStyle name="Millares 27 5 5 2 2 2" xfId="26442" xr:uid="{00000000-0005-0000-0000-0000A4300000}"/>
    <cellStyle name="Millares 27 5 5 2 3" xfId="20916" xr:uid="{00000000-0005-0000-0000-0000A5300000}"/>
    <cellStyle name="Millares 27 5 5 3" xfId="12811" xr:uid="{00000000-0005-0000-0000-0000A6300000}"/>
    <cellStyle name="Millares 27 5 5 3 2" xfId="23910" xr:uid="{00000000-0005-0000-0000-0000A7300000}"/>
    <cellStyle name="Millares 27 5 5 4" xfId="18385" xr:uid="{00000000-0005-0000-0000-0000A8300000}"/>
    <cellStyle name="Millares 27 5 6" xfId="7817" xr:uid="{00000000-0005-0000-0000-0000A9300000}"/>
    <cellStyle name="Millares 27 5 6 2" xfId="13421" xr:uid="{00000000-0005-0000-0000-0000AA300000}"/>
    <cellStyle name="Millares 27 5 6 2 2" xfId="24520" xr:uid="{00000000-0005-0000-0000-0000AB300000}"/>
    <cellStyle name="Millares 27 5 6 3" xfId="18995" xr:uid="{00000000-0005-0000-0000-0000AC300000}"/>
    <cellStyle name="Millares 27 5 7" xfId="10324" xr:uid="{00000000-0005-0000-0000-0000AD300000}"/>
    <cellStyle name="Millares 27 5 7 2" xfId="15870" xr:uid="{00000000-0005-0000-0000-0000AE300000}"/>
    <cellStyle name="Millares 27 5 7 2 2" xfId="26968" xr:uid="{00000000-0005-0000-0000-0000AF300000}"/>
    <cellStyle name="Millares 27 5 7 3" xfId="21442" xr:uid="{00000000-0005-0000-0000-0000B0300000}"/>
    <cellStyle name="Millares 27 5 8" xfId="27399" xr:uid="{00000000-0005-0000-0000-0000B1300000}"/>
    <cellStyle name="Millares 27 6" xfId="3961" xr:uid="{00000000-0005-0000-0000-0000B2300000}"/>
    <cellStyle name="Millares 27 6 2" xfId="6520" xr:uid="{00000000-0005-0000-0000-0000B3300000}"/>
    <cellStyle name="Millares 27 6 2 2" xfId="9183" xr:uid="{00000000-0005-0000-0000-0000B4300000}"/>
    <cellStyle name="Millares 27 6 2 2 2" xfId="14753" xr:uid="{00000000-0005-0000-0000-0000B5300000}"/>
    <cellStyle name="Millares 27 6 2 2 2 2" xfId="25851" xr:uid="{00000000-0005-0000-0000-0000B6300000}"/>
    <cellStyle name="Millares 27 6 2 2 3" xfId="20325" xr:uid="{00000000-0005-0000-0000-0000B7300000}"/>
    <cellStyle name="Millares 27 6 2 3" xfId="12220" xr:uid="{00000000-0005-0000-0000-0000B8300000}"/>
    <cellStyle name="Millares 27 6 2 3 2" xfId="23319" xr:uid="{00000000-0005-0000-0000-0000B9300000}"/>
    <cellStyle name="Millares 27 6 2 4" xfId="17794" xr:uid="{00000000-0005-0000-0000-0000BA300000}"/>
    <cellStyle name="Millares 27 6 3" xfId="7694" xr:uid="{00000000-0005-0000-0000-0000BB300000}"/>
    <cellStyle name="Millares 27 6 3 2" xfId="13302" xr:uid="{00000000-0005-0000-0000-0000BC300000}"/>
    <cellStyle name="Millares 27 6 3 2 2" xfId="24401" xr:uid="{00000000-0005-0000-0000-0000BD300000}"/>
    <cellStyle name="Millares 27 6 3 3" xfId="18876" xr:uid="{00000000-0005-0000-0000-0000BE300000}"/>
    <cellStyle name="Millares 27 6 4" xfId="10193" xr:uid="{00000000-0005-0000-0000-0000BF300000}"/>
    <cellStyle name="Millares 27 6 4 2" xfId="15740" xr:uid="{00000000-0005-0000-0000-0000C0300000}"/>
    <cellStyle name="Millares 27 6 4 2 2" xfId="26838" xr:uid="{00000000-0005-0000-0000-0000C1300000}"/>
    <cellStyle name="Millares 27 6 4 3" xfId="21312" xr:uid="{00000000-0005-0000-0000-0000C2300000}"/>
    <cellStyle name="Millares 27 6 5" xfId="11049" xr:uid="{00000000-0005-0000-0000-0000C3300000}"/>
    <cellStyle name="Millares 27 6 5 2" xfId="22158" xr:uid="{00000000-0005-0000-0000-0000C4300000}"/>
    <cellStyle name="Millares 27 6 6" xfId="16632" xr:uid="{00000000-0005-0000-0000-0000C5300000}"/>
    <cellStyle name="Millares 27 7" xfId="3962" xr:uid="{00000000-0005-0000-0000-0000C6300000}"/>
    <cellStyle name="Millares 27 7 2" xfId="6409" xr:uid="{00000000-0005-0000-0000-0000C7300000}"/>
    <cellStyle name="Millares 27 7 2 2" xfId="9072" xr:uid="{00000000-0005-0000-0000-0000C8300000}"/>
    <cellStyle name="Millares 27 7 2 2 2" xfId="14642" xr:uid="{00000000-0005-0000-0000-0000C9300000}"/>
    <cellStyle name="Millares 27 7 2 2 2 2" xfId="25740" xr:uid="{00000000-0005-0000-0000-0000CA300000}"/>
    <cellStyle name="Millares 27 7 2 2 3" xfId="20214" xr:uid="{00000000-0005-0000-0000-0000CB300000}"/>
    <cellStyle name="Millares 27 7 2 3" xfId="12109" xr:uid="{00000000-0005-0000-0000-0000CC300000}"/>
    <cellStyle name="Millares 27 7 2 3 2" xfId="23208" xr:uid="{00000000-0005-0000-0000-0000CD300000}"/>
    <cellStyle name="Millares 27 7 2 4" xfId="17683" xr:uid="{00000000-0005-0000-0000-0000CE300000}"/>
    <cellStyle name="Millares 27 7 3" xfId="8174" xr:uid="{00000000-0005-0000-0000-0000CF300000}"/>
    <cellStyle name="Millares 27 7 3 2" xfId="13744" xr:uid="{00000000-0005-0000-0000-0000D0300000}"/>
    <cellStyle name="Millares 27 7 3 2 2" xfId="24842" xr:uid="{00000000-0005-0000-0000-0000D1300000}"/>
    <cellStyle name="Millares 27 7 3 3" xfId="19316" xr:uid="{00000000-0005-0000-0000-0000D2300000}"/>
    <cellStyle name="Millares 27 7 4" xfId="11050" xr:uid="{00000000-0005-0000-0000-0000D3300000}"/>
    <cellStyle name="Millares 27 7 4 2" xfId="22159" xr:uid="{00000000-0005-0000-0000-0000D4300000}"/>
    <cellStyle name="Millares 27 7 5" xfId="16633" xr:uid="{00000000-0005-0000-0000-0000D5300000}"/>
    <cellStyle name="Millares 27 8" xfId="4986" xr:uid="{00000000-0005-0000-0000-0000D6300000}"/>
    <cellStyle name="Millares 27 8 2" xfId="8333" xr:uid="{00000000-0005-0000-0000-0000D7300000}"/>
    <cellStyle name="Millares 27 8 2 2" xfId="13903" xr:uid="{00000000-0005-0000-0000-0000D8300000}"/>
    <cellStyle name="Millares 27 8 2 2 2" xfId="25001" xr:uid="{00000000-0005-0000-0000-0000D9300000}"/>
    <cellStyle name="Millares 27 8 2 3" xfId="19475" xr:uid="{00000000-0005-0000-0000-0000DA300000}"/>
    <cellStyle name="Millares 27 8 3" xfId="11361" xr:uid="{00000000-0005-0000-0000-0000DB300000}"/>
    <cellStyle name="Millares 27 8 3 2" xfId="22467" xr:uid="{00000000-0005-0000-0000-0000DC300000}"/>
    <cellStyle name="Millares 27 8 4" xfId="16941" xr:uid="{00000000-0005-0000-0000-0000DD300000}"/>
    <cellStyle name="Millares 27 9" xfId="6078" xr:uid="{00000000-0005-0000-0000-0000DE300000}"/>
    <cellStyle name="Millares 27 9 2" xfId="8744" xr:uid="{00000000-0005-0000-0000-0000DF300000}"/>
    <cellStyle name="Millares 27 9 2 2" xfId="14314" xr:uid="{00000000-0005-0000-0000-0000E0300000}"/>
    <cellStyle name="Millares 27 9 2 2 2" xfId="25412" xr:uid="{00000000-0005-0000-0000-0000E1300000}"/>
    <cellStyle name="Millares 27 9 2 3" xfId="19886" xr:uid="{00000000-0005-0000-0000-0000E2300000}"/>
    <cellStyle name="Millares 27 9 3" xfId="11781" xr:uid="{00000000-0005-0000-0000-0000E3300000}"/>
    <cellStyle name="Millares 27 9 3 2" xfId="22880" xr:uid="{00000000-0005-0000-0000-0000E4300000}"/>
    <cellStyle name="Millares 27 9 4" xfId="17355" xr:uid="{00000000-0005-0000-0000-0000E5300000}"/>
    <cellStyle name="Millares 28" xfId="525" xr:uid="{00000000-0005-0000-0000-0000E6300000}"/>
    <cellStyle name="Millares 28 10" xfId="6988" xr:uid="{00000000-0005-0000-0000-0000E7300000}"/>
    <cellStyle name="Millares 28 10 2" xfId="9642" xr:uid="{00000000-0005-0000-0000-0000E8300000}"/>
    <cellStyle name="Millares 28 10 2 2" xfId="15212" xr:uid="{00000000-0005-0000-0000-0000E9300000}"/>
    <cellStyle name="Millares 28 10 2 2 2" xfId="26310" xr:uid="{00000000-0005-0000-0000-0000EA300000}"/>
    <cellStyle name="Millares 28 10 2 3" xfId="20784" xr:uid="{00000000-0005-0000-0000-0000EB300000}"/>
    <cellStyle name="Millares 28 10 3" xfId="12679" xr:uid="{00000000-0005-0000-0000-0000EC300000}"/>
    <cellStyle name="Millares 28 10 3 2" xfId="23778" xr:uid="{00000000-0005-0000-0000-0000ED300000}"/>
    <cellStyle name="Millares 28 10 4" xfId="18253" xr:uid="{00000000-0005-0000-0000-0000EE300000}"/>
    <cellStyle name="Millares 28 11" xfId="7512" xr:uid="{00000000-0005-0000-0000-0000EF300000}"/>
    <cellStyle name="Millares 28 11 2" xfId="13169" xr:uid="{00000000-0005-0000-0000-0000F0300000}"/>
    <cellStyle name="Millares 28 11 2 2" xfId="24268" xr:uid="{00000000-0005-0000-0000-0000F1300000}"/>
    <cellStyle name="Millares 28 11 3" xfId="18743" xr:uid="{00000000-0005-0000-0000-0000F2300000}"/>
    <cellStyle name="Millares 28 12" xfId="10064" xr:uid="{00000000-0005-0000-0000-0000F3300000}"/>
    <cellStyle name="Millares 28 12 2" xfId="15618" xr:uid="{00000000-0005-0000-0000-0000F4300000}"/>
    <cellStyle name="Millares 28 12 2 2" xfId="26716" xr:uid="{00000000-0005-0000-0000-0000F5300000}"/>
    <cellStyle name="Millares 28 12 3" xfId="21190" xr:uid="{00000000-0005-0000-0000-0000F6300000}"/>
    <cellStyle name="Millares 28 13" xfId="10608" xr:uid="{00000000-0005-0000-0000-0000F7300000}"/>
    <cellStyle name="Millares 28 13 2" xfId="21724" xr:uid="{00000000-0005-0000-0000-0000F8300000}"/>
    <cellStyle name="Millares 28 14" xfId="16205" xr:uid="{00000000-0005-0000-0000-0000F9300000}"/>
    <cellStyle name="Millares 28 15" xfId="27270" xr:uid="{00000000-0005-0000-0000-0000FA300000}"/>
    <cellStyle name="Millares 28 2" xfId="782" xr:uid="{00000000-0005-0000-0000-0000FB300000}"/>
    <cellStyle name="Millares 28 2 10" xfId="10124" xr:uid="{00000000-0005-0000-0000-0000FC300000}"/>
    <cellStyle name="Millares 28 2 10 2" xfId="15675" xr:uid="{00000000-0005-0000-0000-0000FD300000}"/>
    <cellStyle name="Millares 28 2 10 2 2" xfId="26773" xr:uid="{00000000-0005-0000-0000-0000FE300000}"/>
    <cellStyle name="Millares 28 2 10 3" xfId="21247" xr:uid="{00000000-0005-0000-0000-0000FF300000}"/>
    <cellStyle name="Millares 28 2 11" xfId="10653" xr:uid="{00000000-0005-0000-0000-000000310000}"/>
    <cellStyle name="Millares 28 2 11 2" xfId="21769" xr:uid="{00000000-0005-0000-0000-000001310000}"/>
    <cellStyle name="Millares 28 2 12" xfId="16249" xr:uid="{00000000-0005-0000-0000-000002310000}"/>
    <cellStyle name="Millares 28 2 13" xfId="27314" xr:uid="{00000000-0005-0000-0000-000003310000}"/>
    <cellStyle name="Millares 28 2 2" xfId="966" xr:uid="{00000000-0005-0000-0000-000004310000}"/>
    <cellStyle name="Millares 28 2 2 2" xfId="5222" xr:uid="{00000000-0005-0000-0000-000005310000}"/>
    <cellStyle name="Millares 28 2 2 2 2" xfId="6812" xr:uid="{00000000-0005-0000-0000-000006310000}"/>
    <cellStyle name="Millares 28 2 2 2 2 2" xfId="9475" xr:uid="{00000000-0005-0000-0000-000007310000}"/>
    <cellStyle name="Millares 28 2 2 2 2 2 2" xfId="15045" xr:uid="{00000000-0005-0000-0000-000008310000}"/>
    <cellStyle name="Millares 28 2 2 2 2 2 2 2" xfId="26143" xr:uid="{00000000-0005-0000-0000-000009310000}"/>
    <cellStyle name="Millares 28 2 2 2 2 2 3" xfId="20617" xr:uid="{00000000-0005-0000-0000-00000A310000}"/>
    <cellStyle name="Millares 28 2 2 2 2 3" xfId="12512" xr:uid="{00000000-0005-0000-0000-00000B310000}"/>
    <cellStyle name="Millares 28 2 2 2 2 3 2" xfId="23611" xr:uid="{00000000-0005-0000-0000-00000C310000}"/>
    <cellStyle name="Millares 28 2 2 2 2 4" xfId="18086" xr:uid="{00000000-0005-0000-0000-00000D310000}"/>
    <cellStyle name="Millares 28 2 2 2 3" xfId="8455" xr:uid="{00000000-0005-0000-0000-00000E310000}"/>
    <cellStyle name="Millares 28 2 2 2 3 2" xfId="14025" xr:uid="{00000000-0005-0000-0000-00000F310000}"/>
    <cellStyle name="Millares 28 2 2 2 3 2 2" xfId="25123" xr:uid="{00000000-0005-0000-0000-000010310000}"/>
    <cellStyle name="Millares 28 2 2 2 3 3" xfId="19597" xr:uid="{00000000-0005-0000-0000-000011310000}"/>
    <cellStyle name="Millares 28 2 2 2 4" xfId="11486" xr:uid="{00000000-0005-0000-0000-000012310000}"/>
    <cellStyle name="Millares 28 2 2 2 4 2" xfId="22589" xr:uid="{00000000-0005-0000-0000-000013310000}"/>
    <cellStyle name="Millares 28 2 2 2 5" xfId="17063" xr:uid="{00000000-0005-0000-0000-000014310000}"/>
    <cellStyle name="Millares 28 2 2 3" xfId="6244" xr:uid="{00000000-0005-0000-0000-000015310000}"/>
    <cellStyle name="Millares 28 2 2 3 2" xfId="8909" xr:uid="{00000000-0005-0000-0000-000016310000}"/>
    <cellStyle name="Millares 28 2 2 3 2 2" xfId="14479" xr:uid="{00000000-0005-0000-0000-000017310000}"/>
    <cellStyle name="Millares 28 2 2 3 2 2 2" xfId="25577" xr:uid="{00000000-0005-0000-0000-000018310000}"/>
    <cellStyle name="Millares 28 2 2 3 2 3" xfId="20051" xr:uid="{00000000-0005-0000-0000-000019310000}"/>
    <cellStyle name="Millares 28 2 2 3 3" xfId="11946" xr:uid="{00000000-0005-0000-0000-00001A310000}"/>
    <cellStyle name="Millares 28 2 2 3 3 2" xfId="23045" xr:uid="{00000000-0005-0000-0000-00001B310000}"/>
    <cellStyle name="Millares 28 2 2 3 4" xfId="17520" xr:uid="{00000000-0005-0000-0000-00001C310000}"/>
    <cellStyle name="Millares 28 2 2 4" xfId="7283" xr:uid="{00000000-0005-0000-0000-00001D310000}"/>
    <cellStyle name="Millares 28 2 2 4 2" xfId="9936" xr:uid="{00000000-0005-0000-0000-00001E310000}"/>
    <cellStyle name="Millares 28 2 2 4 2 2" xfId="15506" xr:uid="{00000000-0005-0000-0000-00001F310000}"/>
    <cellStyle name="Millares 28 2 2 4 2 2 2" xfId="26604" xr:uid="{00000000-0005-0000-0000-000020310000}"/>
    <cellStyle name="Millares 28 2 2 4 2 3" xfId="21078" xr:uid="{00000000-0005-0000-0000-000021310000}"/>
    <cellStyle name="Millares 28 2 2 4 3" xfId="12973" xr:uid="{00000000-0005-0000-0000-000022310000}"/>
    <cellStyle name="Millares 28 2 2 4 3 2" xfId="24072" xr:uid="{00000000-0005-0000-0000-000023310000}"/>
    <cellStyle name="Millares 28 2 2 4 4" xfId="18547" xr:uid="{00000000-0005-0000-0000-000024310000}"/>
    <cellStyle name="Millares 28 2 2 5" xfId="7971" xr:uid="{00000000-0005-0000-0000-000025310000}"/>
    <cellStyle name="Millares 28 2 2 5 2" xfId="13574" xr:uid="{00000000-0005-0000-0000-000026310000}"/>
    <cellStyle name="Millares 28 2 2 5 2 2" xfId="24673" xr:uid="{00000000-0005-0000-0000-000027310000}"/>
    <cellStyle name="Millares 28 2 2 5 3" xfId="19148" xr:uid="{00000000-0005-0000-0000-000028310000}"/>
    <cellStyle name="Millares 28 2 2 6" xfId="10486" xr:uid="{00000000-0005-0000-0000-000029310000}"/>
    <cellStyle name="Millares 28 2 2 6 2" xfId="16032" xr:uid="{00000000-0005-0000-0000-00002A310000}"/>
    <cellStyle name="Millares 28 2 2 6 2 2" xfId="27130" xr:uid="{00000000-0005-0000-0000-00002B310000}"/>
    <cellStyle name="Millares 28 2 2 6 3" xfId="21604" xr:uid="{00000000-0005-0000-0000-00002C310000}"/>
    <cellStyle name="Millares 28 2 2 7" xfId="10762" xr:uid="{00000000-0005-0000-0000-00002D310000}"/>
    <cellStyle name="Millares 28 2 2 7 2" xfId="21877" xr:uid="{00000000-0005-0000-0000-00002E310000}"/>
    <cellStyle name="Millares 28 2 2 8" xfId="16357" xr:uid="{00000000-0005-0000-0000-00002F310000}"/>
    <cellStyle name="Millares 28 2 2 9" xfId="27561" xr:uid="{00000000-0005-0000-0000-000030310000}"/>
    <cellStyle name="Millares 28 2 3" xfId="3963" xr:uid="{00000000-0005-0000-0000-000031310000}"/>
    <cellStyle name="Millares 28 2 3 2" xfId="6653" xr:uid="{00000000-0005-0000-0000-000032310000}"/>
    <cellStyle name="Millares 28 2 3 2 2" xfId="9316" xr:uid="{00000000-0005-0000-0000-000033310000}"/>
    <cellStyle name="Millares 28 2 3 2 2 2" xfId="14886" xr:uid="{00000000-0005-0000-0000-000034310000}"/>
    <cellStyle name="Millares 28 2 3 2 2 2 2" xfId="25984" xr:uid="{00000000-0005-0000-0000-000035310000}"/>
    <cellStyle name="Millares 28 2 3 2 2 3" xfId="20458" xr:uid="{00000000-0005-0000-0000-000036310000}"/>
    <cellStyle name="Millares 28 2 3 2 3" xfId="12353" xr:uid="{00000000-0005-0000-0000-000037310000}"/>
    <cellStyle name="Millares 28 2 3 2 3 2" xfId="23452" xr:uid="{00000000-0005-0000-0000-000038310000}"/>
    <cellStyle name="Millares 28 2 3 2 4" xfId="17927" xr:uid="{00000000-0005-0000-0000-000039310000}"/>
    <cellStyle name="Millares 28 2 3 3" xfId="7124" xr:uid="{00000000-0005-0000-0000-00003A310000}"/>
    <cellStyle name="Millares 28 2 3 3 2" xfId="9777" xr:uid="{00000000-0005-0000-0000-00003B310000}"/>
    <cellStyle name="Millares 28 2 3 3 2 2" xfId="15347" xr:uid="{00000000-0005-0000-0000-00003C310000}"/>
    <cellStyle name="Millares 28 2 3 3 2 2 2" xfId="26445" xr:uid="{00000000-0005-0000-0000-00003D310000}"/>
    <cellStyle name="Millares 28 2 3 3 2 3" xfId="20919" xr:uid="{00000000-0005-0000-0000-00003E310000}"/>
    <cellStyle name="Millares 28 2 3 3 3" xfId="12814" xr:uid="{00000000-0005-0000-0000-00003F310000}"/>
    <cellStyle name="Millares 28 2 3 3 3 2" xfId="23913" xr:uid="{00000000-0005-0000-0000-000040310000}"/>
    <cellStyle name="Millares 28 2 3 3 4" xfId="18388" xr:uid="{00000000-0005-0000-0000-000041310000}"/>
    <cellStyle name="Millares 28 2 3 4" xfId="7820" xr:uid="{00000000-0005-0000-0000-000042310000}"/>
    <cellStyle name="Millares 28 2 3 4 2" xfId="13424" xr:uid="{00000000-0005-0000-0000-000043310000}"/>
    <cellStyle name="Millares 28 2 3 4 2 2" xfId="24523" xr:uid="{00000000-0005-0000-0000-000044310000}"/>
    <cellStyle name="Millares 28 2 3 4 3" xfId="18998" xr:uid="{00000000-0005-0000-0000-000045310000}"/>
    <cellStyle name="Millares 28 2 3 5" xfId="10327" xr:uid="{00000000-0005-0000-0000-000046310000}"/>
    <cellStyle name="Millares 28 2 3 5 2" xfId="15873" xr:uid="{00000000-0005-0000-0000-000047310000}"/>
    <cellStyle name="Millares 28 2 3 5 2 2" xfId="26971" xr:uid="{00000000-0005-0000-0000-000048310000}"/>
    <cellStyle name="Millares 28 2 3 5 3" xfId="21445" xr:uid="{00000000-0005-0000-0000-000049310000}"/>
    <cellStyle name="Millares 28 2 3 6" xfId="11051" xr:uid="{00000000-0005-0000-0000-00004A310000}"/>
    <cellStyle name="Millares 28 2 3 6 2" xfId="22160" xr:uid="{00000000-0005-0000-0000-00004B310000}"/>
    <cellStyle name="Millares 28 2 3 7" xfId="16634" xr:uid="{00000000-0005-0000-0000-00004C310000}"/>
    <cellStyle name="Millares 28 2 3 8" xfId="27402" xr:uid="{00000000-0005-0000-0000-00004D310000}"/>
    <cellStyle name="Millares 28 2 4" xfId="3964" xr:uid="{00000000-0005-0000-0000-00004E310000}"/>
    <cellStyle name="Millares 28 2 4 2" xfId="6565" xr:uid="{00000000-0005-0000-0000-00004F310000}"/>
    <cellStyle name="Millares 28 2 4 2 2" xfId="9228" xr:uid="{00000000-0005-0000-0000-000050310000}"/>
    <cellStyle name="Millares 28 2 4 2 2 2" xfId="14798" xr:uid="{00000000-0005-0000-0000-000051310000}"/>
    <cellStyle name="Millares 28 2 4 2 2 2 2" xfId="25896" xr:uid="{00000000-0005-0000-0000-000052310000}"/>
    <cellStyle name="Millares 28 2 4 2 2 3" xfId="20370" xr:uid="{00000000-0005-0000-0000-000053310000}"/>
    <cellStyle name="Millares 28 2 4 2 3" xfId="12265" xr:uid="{00000000-0005-0000-0000-000054310000}"/>
    <cellStyle name="Millares 28 2 4 2 3 2" xfId="23364" xr:uid="{00000000-0005-0000-0000-000055310000}"/>
    <cellStyle name="Millares 28 2 4 2 4" xfId="17839" xr:uid="{00000000-0005-0000-0000-000056310000}"/>
    <cellStyle name="Millares 28 2 4 3" xfId="7740" xr:uid="{00000000-0005-0000-0000-000057310000}"/>
    <cellStyle name="Millares 28 2 4 3 2" xfId="13345" xr:uid="{00000000-0005-0000-0000-000058310000}"/>
    <cellStyle name="Millares 28 2 4 3 2 2" xfId="24444" xr:uid="{00000000-0005-0000-0000-000059310000}"/>
    <cellStyle name="Millares 28 2 4 3 3" xfId="18919" xr:uid="{00000000-0005-0000-0000-00005A310000}"/>
    <cellStyle name="Millares 28 2 4 4" xfId="10239" xr:uid="{00000000-0005-0000-0000-00005B310000}"/>
    <cellStyle name="Millares 28 2 4 4 2" xfId="15785" xr:uid="{00000000-0005-0000-0000-00005C310000}"/>
    <cellStyle name="Millares 28 2 4 4 2 2" xfId="26883" xr:uid="{00000000-0005-0000-0000-00005D310000}"/>
    <cellStyle name="Millares 28 2 4 4 3" xfId="21357" xr:uid="{00000000-0005-0000-0000-00005E310000}"/>
    <cellStyle name="Millares 28 2 4 5" xfId="11052" xr:uid="{00000000-0005-0000-0000-00005F310000}"/>
    <cellStyle name="Millares 28 2 4 5 2" xfId="22161" xr:uid="{00000000-0005-0000-0000-000060310000}"/>
    <cellStyle name="Millares 28 2 4 6" xfId="16635" xr:uid="{00000000-0005-0000-0000-000061310000}"/>
    <cellStyle name="Millares 28 2 5" xfId="3965" xr:uid="{00000000-0005-0000-0000-000062310000}"/>
    <cellStyle name="Millares 28 2 5 2" xfId="6467" xr:uid="{00000000-0005-0000-0000-000063310000}"/>
    <cellStyle name="Millares 28 2 5 2 2" xfId="9130" xr:uid="{00000000-0005-0000-0000-000064310000}"/>
    <cellStyle name="Millares 28 2 5 2 2 2" xfId="14700" xr:uid="{00000000-0005-0000-0000-000065310000}"/>
    <cellStyle name="Millares 28 2 5 2 2 2 2" xfId="25798" xr:uid="{00000000-0005-0000-0000-000066310000}"/>
    <cellStyle name="Millares 28 2 5 2 2 3" xfId="20272" xr:uid="{00000000-0005-0000-0000-000067310000}"/>
    <cellStyle name="Millares 28 2 5 2 3" xfId="12167" xr:uid="{00000000-0005-0000-0000-000068310000}"/>
    <cellStyle name="Millares 28 2 5 2 3 2" xfId="23266" xr:uid="{00000000-0005-0000-0000-000069310000}"/>
    <cellStyle name="Millares 28 2 5 2 4" xfId="17741" xr:uid="{00000000-0005-0000-0000-00006A310000}"/>
    <cellStyle name="Millares 28 2 5 3" xfId="8175" xr:uid="{00000000-0005-0000-0000-00006B310000}"/>
    <cellStyle name="Millares 28 2 5 3 2" xfId="13745" xr:uid="{00000000-0005-0000-0000-00006C310000}"/>
    <cellStyle name="Millares 28 2 5 3 2 2" xfId="24843" xr:uid="{00000000-0005-0000-0000-00006D310000}"/>
    <cellStyle name="Millares 28 2 5 3 3" xfId="19317" xr:uid="{00000000-0005-0000-0000-00006E310000}"/>
    <cellStyle name="Millares 28 2 5 4" xfId="11053" xr:uid="{00000000-0005-0000-0000-00006F310000}"/>
    <cellStyle name="Millares 28 2 5 4 2" xfId="22162" xr:uid="{00000000-0005-0000-0000-000070310000}"/>
    <cellStyle name="Millares 28 2 5 5" xfId="16636" xr:uid="{00000000-0005-0000-0000-000071310000}"/>
    <cellStyle name="Millares 28 2 6" xfId="5332" xr:uid="{00000000-0005-0000-0000-000072310000}"/>
    <cellStyle name="Millares 28 2 6 2" xfId="8503" xr:uid="{00000000-0005-0000-0000-000073310000}"/>
    <cellStyle name="Millares 28 2 6 2 2" xfId="14073" xr:uid="{00000000-0005-0000-0000-000074310000}"/>
    <cellStyle name="Millares 28 2 6 2 2 2" xfId="25171" xr:uid="{00000000-0005-0000-0000-000075310000}"/>
    <cellStyle name="Millares 28 2 6 2 3" xfId="19645" xr:uid="{00000000-0005-0000-0000-000076310000}"/>
    <cellStyle name="Millares 28 2 6 3" xfId="11534" xr:uid="{00000000-0005-0000-0000-000077310000}"/>
    <cellStyle name="Millares 28 2 6 3 2" xfId="22637" xr:uid="{00000000-0005-0000-0000-000078310000}"/>
    <cellStyle name="Millares 28 2 6 4" xfId="17111" xr:uid="{00000000-0005-0000-0000-000079310000}"/>
    <cellStyle name="Millares 28 2 7" xfId="6124" xr:uid="{00000000-0005-0000-0000-00007A310000}"/>
    <cellStyle name="Millares 28 2 7 2" xfId="8789" xr:uid="{00000000-0005-0000-0000-00007B310000}"/>
    <cellStyle name="Millares 28 2 7 2 2" xfId="14359" xr:uid="{00000000-0005-0000-0000-00007C310000}"/>
    <cellStyle name="Millares 28 2 7 2 2 2" xfId="25457" xr:uid="{00000000-0005-0000-0000-00007D310000}"/>
    <cellStyle name="Millares 28 2 7 2 3" xfId="19931" xr:uid="{00000000-0005-0000-0000-00007E310000}"/>
    <cellStyle name="Millares 28 2 7 3" xfId="11826" xr:uid="{00000000-0005-0000-0000-00007F310000}"/>
    <cellStyle name="Millares 28 2 7 3 2" xfId="22925" xr:uid="{00000000-0005-0000-0000-000080310000}"/>
    <cellStyle name="Millares 28 2 7 4" xfId="17400" xr:uid="{00000000-0005-0000-0000-000081310000}"/>
    <cellStyle name="Millares 28 2 8" xfId="7035" xr:uid="{00000000-0005-0000-0000-000082310000}"/>
    <cellStyle name="Millares 28 2 8 2" xfId="9689" xr:uid="{00000000-0005-0000-0000-000083310000}"/>
    <cellStyle name="Millares 28 2 8 2 2" xfId="15259" xr:uid="{00000000-0005-0000-0000-000084310000}"/>
    <cellStyle name="Millares 28 2 8 2 2 2" xfId="26357" xr:uid="{00000000-0005-0000-0000-000085310000}"/>
    <cellStyle name="Millares 28 2 8 2 3" xfId="20831" xr:uid="{00000000-0005-0000-0000-000086310000}"/>
    <cellStyle name="Millares 28 2 8 3" xfId="12726" xr:uid="{00000000-0005-0000-0000-000087310000}"/>
    <cellStyle name="Millares 28 2 8 3 2" xfId="23825" xr:uid="{00000000-0005-0000-0000-000088310000}"/>
    <cellStyle name="Millares 28 2 8 4" xfId="18300" xr:uid="{00000000-0005-0000-0000-000089310000}"/>
    <cellStyle name="Millares 28 2 9" xfId="7513" xr:uid="{00000000-0005-0000-0000-00008A310000}"/>
    <cellStyle name="Millares 28 2 9 2" xfId="13170" xr:uid="{00000000-0005-0000-0000-00008B310000}"/>
    <cellStyle name="Millares 28 2 9 2 2" xfId="24269" xr:uid="{00000000-0005-0000-0000-00008C310000}"/>
    <cellStyle name="Millares 28 2 9 3" xfId="18744" xr:uid="{00000000-0005-0000-0000-00008D310000}"/>
    <cellStyle name="Millares 28 3" xfId="1012" xr:uid="{00000000-0005-0000-0000-00008E310000}"/>
    <cellStyle name="Millares 28 3 10" xfId="27607" xr:uid="{00000000-0005-0000-0000-00008F310000}"/>
    <cellStyle name="Millares 28 3 2" xfId="3966" xr:uid="{00000000-0005-0000-0000-000090310000}"/>
    <cellStyle name="Millares 28 3 2 2" xfId="6858" xr:uid="{00000000-0005-0000-0000-000091310000}"/>
    <cellStyle name="Millares 28 3 2 2 2" xfId="9521" xr:uid="{00000000-0005-0000-0000-000092310000}"/>
    <cellStyle name="Millares 28 3 2 2 2 2" xfId="15091" xr:uid="{00000000-0005-0000-0000-000093310000}"/>
    <cellStyle name="Millares 28 3 2 2 2 2 2" xfId="26189" xr:uid="{00000000-0005-0000-0000-000094310000}"/>
    <cellStyle name="Millares 28 3 2 2 2 3" xfId="20663" xr:uid="{00000000-0005-0000-0000-000095310000}"/>
    <cellStyle name="Millares 28 3 2 2 3" xfId="12558" xr:uid="{00000000-0005-0000-0000-000096310000}"/>
    <cellStyle name="Millares 28 3 2 2 3 2" xfId="23657" xr:uid="{00000000-0005-0000-0000-000097310000}"/>
    <cellStyle name="Millares 28 3 2 2 4" xfId="18132" xr:uid="{00000000-0005-0000-0000-000098310000}"/>
    <cellStyle name="Millares 28 3 2 3" xfId="8176" xr:uid="{00000000-0005-0000-0000-000099310000}"/>
    <cellStyle name="Millares 28 3 2 3 2" xfId="13746" xr:uid="{00000000-0005-0000-0000-00009A310000}"/>
    <cellStyle name="Millares 28 3 2 3 2 2" xfId="24844" xr:uid="{00000000-0005-0000-0000-00009B310000}"/>
    <cellStyle name="Millares 28 3 2 3 3" xfId="19318" xr:uid="{00000000-0005-0000-0000-00009C310000}"/>
    <cellStyle name="Millares 28 3 2 4" xfId="11054" xr:uid="{00000000-0005-0000-0000-00009D310000}"/>
    <cellStyle name="Millares 28 3 2 4 2" xfId="22163" xr:uid="{00000000-0005-0000-0000-00009E310000}"/>
    <cellStyle name="Millares 28 3 2 5" xfId="16637" xr:uid="{00000000-0005-0000-0000-00009F310000}"/>
    <cellStyle name="Millares 28 3 3" xfId="5317" xr:uid="{00000000-0005-0000-0000-0000A0310000}"/>
    <cellStyle name="Millares 28 3 3 2" xfId="8497" xr:uid="{00000000-0005-0000-0000-0000A1310000}"/>
    <cellStyle name="Millares 28 3 3 2 2" xfId="14067" xr:uid="{00000000-0005-0000-0000-0000A2310000}"/>
    <cellStyle name="Millares 28 3 3 2 2 2" xfId="25165" xr:uid="{00000000-0005-0000-0000-0000A3310000}"/>
    <cellStyle name="Millares 28 3 3 2 3" xfId="19639" xr:uid="{00000000-0005-0000-0000-0000A4310000}"/>
    <cellStyle name="Millares 28 3 3 3" xfId="11528" xr:uid="{00000000-0005-0000-0000-0000A5310000}"/>
    <cellStyle name="Millares 28 3 3 3 2" xfId="22631" xr:uid="{00000000-0005-0000-0000-0000A6310000}"/>
    <cellStyle name="Millares 28 3 3 4" xfId="17105" xr:uid="{00000000-0005-0000-0000-0000A7310000}"/>
    <cellStyle name="Millares 28 3 4" xfId="6290" xr:uid="{00000000-0005-0000-0000-0000A8310000}"/>
    <cellStyle name="Millares 28 3 4 2" xfId="8955" xr:uid="{00000000-0005-0000-0000-0000A9310000}"/>
    <cellStyle name="Millares 28 3 4 2 2" xfId="14525" xr:uid="{00000000-0005-0000-0000-0000AA310000}"/>
    <cellStyle name="Millares 28 3 4 2 2 2" xfId="25623" xr:uid="{00000000-0005-0000-0000-0000AB310000}"/>
    <cellStyle name="Millares 28 3 4 2 3" xfId="20097" xr:uid="{00000000-0005-0000-0000-0000AC310000}"/>
    <cellStyle name="Millares 28 3 4 3" xfId="11992" xr:uid="{00000000-0005-0000-0000-0000AD310000}"/>
    <cellStyle name="Millares 28 3 4 3 2" xfId="23091" xr:uid="{00000000-0005-0000-0000-0000AE310000}"/>
    <cellStyle name="Millares 28 3 4 4" xfId="17566" xr:uid="{00000000-0005-0000-0000-0000AF310000}"/>
    <cellStyle name="Millares 28 3 5" xfId="7329" xr:uid="{00000000-0005-0000-0000-0000B0310000}"/>
    <cellStyle name="Millares 28 3 5 2" xfId="9982" xr:uid="{00000000-0005-0000-0000-0000B1310000}"/>
    <cellStyle name="Millares 28 3 5 2 2" xfId="15552" xr:uid="{00000000-0005-0000-0000-0000B2310000}"/>
    <cellStyle name="Millares 28 3 5 2 2 2" xfId="26650" xr:uid="{00000000-0005-0000-0000-0000B3310000}"/>
    <cellStyle name="Millares 28 3 5 2 3" xfId="21124" xr:uid="{00000000-0005-0000-0000-0000B4310000}"/>
    <cellStyle name="Millares 28 3 5 3" xfId="13019" xr:uid="{00000000-0005-0000-0000-0000B5310000}"/>
    <cellStyle name="Millares 28 3 5 3 2" xfId="24118" xr:uid="{00000000-0005-0000-0000-0000B6310000}"/>
    <cellStyle name="Millares 28 3 5 4" xfId="18593" xr:uid="{00000000-0005-0000-0000-0000B7310000}"/>
    <cellStyle name="Millares 28 3 6" xfId="8017" xr:uid="{00000000-0005-0000-0000-0000B8310000}"/>
    <cellStyle name="Millares 28 3 6 2" xfId="13620" xr:uid="{00000000-0005-0000-0000-0000B9310000}"/>
    <cellStyle name="Millares 28 3 6 2 2" xfId="24719" xr:uid="{00000000-0005-0000-0000-0000BA310000}"/>
    <cellStyle name="Millares 28 3 6 3" xfId="19194" xr:uid="{00000000-0005-0000-0000-0000BB310000}"/>
    <cellStyle name="Millares 28 3 7" xfId="10532" xr:uid="{00000000-0005-0000-0000-0000BC310000}"/>
    <cellStyle name="Millares 28 3 7 2" xfId="16078" xr:uid="{00000000-0005-0000-0000-0000BD310000}"/>
    <cellStyle name="Millares 28 3 7 2 2" xfId="27176" xr:uid="{00000000-0005-0000-0000-0000BE310000}"/>
    <cellStyle name="Millares 28 3 7 3" xfId="21650" xr:uid="{00000000-0005-0000-0000-0000BF310000}"/>
    <cellStyle name="Millares 28 3 8" xfId="10808" xr:uid="{00000000-0005-0000-0000-0000C0310000}"/>
    <cellStyle name="Millares 28 3 8 2" xfId="21923" xr:uid="{00000000-0005-0000-0000-0000C1310000}"/>
    <cellStyle name="Millares 28 3 9" xfId="16403" xr:uid="{00000000-0005-0000-0000-0000C2310000}"/>
    <cellStyle name="Millares 28 4" xfId="894" xr:uid="{00000000-0005-0000-0000-0000C3310000}"/>
    <cellStyle name="Millares 28 4 10" xfId="27502" xr:uid="{00000000-0005-0000-0000-0000C4310000}"/>
    <cellStyle name="Millares 28 4 2" xfId="3967" xr:uid="{00000000-0005-0000-0000-0000C5310000}"/>
    <cellStyle name="Millares 28 4 2 2" xfId="6753" xr:uid="{00000000-0005-0000-0000-0000C6310000}"/>
    <cellStyle name="Millares 28 4 2 2 2" xfId="9416" xr:uid="{00000000-0005-0000-0000-0000C7310000}"/>
    <cellStyle name="Millares 28 4 2 2 2 2" xfId="14986" xr:uid="{00000000-0005-0000-0000-0000C8310000}"/>
    <cellStyle name="Millares 28 4 2 2 2 2 2" xfId="26084" xr:uid="{00000000-0005-0000-0000-0000C9310000}"/>
    <cellStyle name="Millares 28 4 2 2 2 3" xfId="20558" xr:uid="{00000000-0005-0000-0000-0000CA310000}"/>
    <cellStyle name="Millares 28 4 2 2 3" xfId="12453" xr:uid="{00000000-0005-0000-0000-0000CB310000}"/>
    <cellStyle name="Millares 28 4 2 2 3 2" xfId="23552" xr:uid="{00000000-0005-0000-0000-0000CC310000}"/>
    <cellStyle name="Millares 28 4 2 2 4" xfId="18027" xr:uid="{00000000-0005-0000-0000-0000CD310000}"/>
    <cellStyle name="Millares 28 4 2 3" xfId="8177" xr:uid="{00000000-0005-0000-0000-0000CE310000}"/>
    <cellStyle name="Millares 28 4 2 3 2" xfId="13747" xr:uid="{00000000-0005-0000-0000-0000CF310000}"/>
    <cellStyle name="Millares 28 4 2 3 2 2" xfId="24845" xr:uid="{00000000-0005-0000-0000-0000D0310000}"/>
    <cellStyle name="Millares 28 4 2 3 3" xfId="19319" xr:uid="{00000000-0005-0000-0000-0000D1310000}"/>
    <cellStyle name="Millares 28 4 2 4" xfId="11055" xr:uid="{00000000-0005-0000-0000-0000D2310000}"/>
    <cellStyle name="Millares 28 4 2 4 2" xfId="22164" xr:uid="{00000000-0005-0000-0000-0000D3310000}"/>
    <cellStyle name="Millares 28 4 2 5" xfId="16638" xr:uid="{00000000-0005-0000-0000-0000D4310000}"/>
    <cellStyle name="Millares 28 4 3" xfId="5489" xr:uid="{00000000-0005-0000-0000-0000D5310000}"/>
    <cellStyle name="Millares 28 4 4" xfId="6184" xr:uid="{00000000-0005-0000-0000-0000D6310000}"/>
    <cellStyle name="Millares 28 4 4 2" xfId="8849" xr:uid="{00000000-0005-0000-0000-0000D7310000}"/>
    <cellStyle name="Millares 28 4 4 2 2" xfId="14419" xr:uid="{00000000-0005-0000-0000-0000D8310000}"/>
    <cellStyle name="Millares 28 4 4 2 2 2" xfId="25517" xr:uid="{00000000-0005-0000-0000-0000D9310000}"/>
    <cellStyle name="Millares 28 4 4 2 3" xfId="19991" xr:uid="{00000000-0005-0000-0000-0000DA310000}"/>
    <cellStyle name="Millares 28 4 4 3" xfId="11886" xr:uid="{00000000-0005-0000-0000-0000DB310000}"/>
    <cellStyle name="Millares 28 4 4 3 2" xfId="22985" xr:uid="{00000000-0005-0000-0000-0000DC310000}"/>
    <cellStyle name="Millares 28 4 4 4" xfId="17460" xr:uid="{00000000-0005-0000-0000-0000DD310000}"/>
    <cellStyle name="Millares 28 4 5" xfId="7224" xr:uid="{00000000-0005-0000-0000-0000DE310000}"/>
    <cellStyle name="Millares 28 4 5 2" xfId="9877" xr:uid="{00000000-0005-0000-0000-0000DF310000}"/>
    <cellStyle name="Millares 28 4 5 2 2" xfId="15447" xr:uid="{00000000-0005-0000-0000-0000E0310000}"/>
    <cellStyle name="Millares 28 4 5 2 2 2" xfId="26545" xr:uid="{00000000-0005-0000-0000-0000E1310000}"/>
    <cellStyle name="Millares 28 4 5 2 3" xfId="21019" xr:uid="{00000000-0005-0000-0000-0000E2310000}"/>
    <cellStyle name="Millares 28 4 5 3" xfId="12914" xr:uid="{00000000-0005-0000-0000-0000E3310000}"/>
    <cellStyle name="Millares 28 4 5 3 2" xfId="24013" xr:uid="{00000000-0005-0000-0000-0000E4310000}"/>
    <cellStyle name="Millares 28 4 5 4" xfId="18488" xr:uid="{00000000-0005-0000-0000-0000E5310000}"/>
    <cellStyle name="Millares 28 4 6" xfId="7912" xr:uid="{00000000-0005-0000-0000-0000E6310000}"/>
    <cellStyle name="Millares 28 4 6 2" xfId="13515" xr:uid="{00000000-0005-0000-0000-0000E7310000}"/>
    <cellStyle name="Millares 28 4 6 2 2" xfId="24614" xr:uid="{00000000-0005-0000-0000-0000E8310000}"/>
    <cellStyle name="Millares 28 4 6 3" xfId="19089" xr:uid="{00000000-0005-0000-0000-0000E9310000}"/>
    <cellStyle name="Millares 28 4 7" xfId="10427" xr:uid="{00000000-0005-0000-0000-0000EA310000}"/>
    <cellStyle name="Millares 28 4 7 2" xfId="15973" xr:uid="{00000000-0005-0000-0000-0000EB310000}"/>
    <cellStyle name="Millares 28 4 7 2 2" xfId="27071" xr:uid="{00000000-0005-0000-0000-0000EC310000}"/>
    <cellStyle name="Millares 28 4 7 3" xfId="21545" xr:uid="{00000000-0005-0000-0000-0000ED310000}"/>
    <cellStyle name="Millares 28 4 8" xfId="10702" xr:uid="{00000000-0005-0000-0000-0000EE310000}"/>
    <cellStyle name="Millares 28 4 8 2" xfId="21817" xr:uid="{00000000-0005-0000-0000-0000EF310000}"/>
    <cellStyle name="Millares 28 4 9" xfId="16297" xr:uid="{00000000-0005-0000-0000-0000F0310000}"/>
    <cellStyle name="Millares 28 5" xfId="3968" xr:uid="{00000000-0005-0000-0000-0000F1310000}"/>
    <cellStyle name="Millares 28 5 2" xfId="3969" xr:uid="{00000000-0005-0000-0000-0000F2310000}"/>
    <cellStyle name="Millares 28 5 2 2" xfId="8178" xr:uid="{00000000-0005-0000-0000-0000F3310000}"/>
    <cellStyle name="Millares 28 5 2 2 2" xfId="13748" xr:uid="{00000000-0005-0000-0000-0000F4310000}"/>
    <cellStyle name="Millares 28 5 2 2 2 2" xfId="24846" xr:uid="{00000000-0005-0000-0000-0000F5310000}"/>
    <cellStyle name="Millares 28 5 2 2 3" xfId="19320" xr:uid="{00000000-0005-0000-0000-0000F6310000}"/>
    <cellStyle name="Millares 28 5 2 3" xfId="11056" xr:uid="{00000000-0005-0000-0000-0000F7310000}"/>
    <cellStyle name="Millares 28 5 2 3 2" xfId="22165" xr:uid="{00000000-0005-0000-0000-0000F8310000}"/>
    <cellStyle name="Millares 28 5 2 4" xfId="16639" xr:uid="{00000000-0005-0000-0000-0000F9310000}"/>
    <cellStyle name="Millares 28 5 3" xfId="5678" xr:uid="{00000000-0005-0000-0000-0000FA310000}"/>
    <cellStyle name="Millares 28 5 4" xfId="6652" xr:uid="{00000000-0005-0000-0000-0000FB310000}"/>
    <cellStyle name="Millares 28 5 4 2" xfId="9315" xr:uid="{00000000-0005-0000-0000-0000FC310000}"/>
    <cellStyle name="Millares 28 5 4 2 2" xfId="14885" xr:uid="{00000000-0005-0000-0000-0000FD310000}"/>
    <cellStyle name="Millares 28 5 4 2 2 2" xfId="25983" xr:uid="{00000000-0005-0000-0000-0000FE310000}"/>
    <cellStyle name="Millares 28 5 4 2 3" xfId="20457" xr:uid="{00000000-0005-0000-0000-0000FF310000}"/>
    <cellStyle name="Millares 28 5 4 3" xfId="12352" xr:uid="{00000000-0005-0000-0000-000000320000}"/>
    <cellStyle name="Millares 28 5 4 3 2" xfId="23451" xr:uid="{00000000-0005-0000-0000-000001320000}"/>
    <cellStyle name="Millares 28 5 4 4" xfId="17926" xr:uid="{00000000-0005-0000-0000-000002320000}"/>
    <cellStyle name="Millares 28 5 5" xfId="7123" xr:uid="{00000000-0005-0000-0000-000003320000}"/>
    <cellStyle name="Millares 28 5 5 2" xfId="9776" xr:uid="{00000000-0005-0000-0000-000004320000}"/>
    <cellStyle name="Millares 28 5 5 2 2" xfId="15346" xr:uid="{00000000-0005-0000-0000-000005320000}"/>
    <cellStyle name="Millares 28 5 5 2 2 2" xfId="26444" xr:uid="{00000000-0005-0000-0000-000006320000}"/>
    <cellStyle name="Millares 28 5 5 2 3" xfId="20918" xr:uid="{00000000-0005-0000-0000-000007320000}"/>
    <cellStyle name="Millares 28 5 5 3" xfId="12813" xr:uid="{00000000-0005-0000-0000-000008320000}"/>
    <cellStyle name="Millares 28 5 5 3 2" xfId="23912" xr:uid="{00000000-0005-0000-0000-000009320000}"/>
    <cellStyle name="Millares 28 5 5 4" xfId="18387" xr:uid="{00000000-0005-0000-0000-00000A320000}"/>
    <cellStyle name="Millares 28 5 6" xfId="7819" xr:uid="{00000000-0005-0000-0000-00000B320000}"/>
    <cellStyle name="Millares 28 5 6 2" xfId="13423" xr:uid="{00000000-0005-0000-0000-00000C320000}"/>
    <cellStyle name="Millares 28 5 6 2 2" xfId="24522" xr:uid="{00000000-0005-0000-0000-00000D320000}"/>
    <cellStyle name="Millares 28 5 6 3" xfId="18997" xr:uid="{00000000-0005-0000-0000-00000E320000}"/>
    <cellStyle name="Millares 28 5 7" xfId="10326" xr:uid="{00000000-0005-0000-0000-00000F320000}"/>
    <cellStyle name="Millares 28 5 7 2" xfId="15872" xr:uid="{00000000-0005-0000-0000-000010320000}"/>
    <cellStyle name="Millares 28 5 7 2 2" xfId="26970" xr:uid="{00000000-0005-0000-0000-000011320000}"/>
    <cellStyle name="Millares 28 5 7 3" xfId="21444" xr:uid="{00000000-0005-0000-0000-000012320000}"/>
    <cellStyle name="Millares 28 5 8" xfId="27401" xr:uid="{00000000-0005-0000-0000-000013320000}"/>
    <cellStyle name="Millares 28 6" xfId="3970" xr:uid="{00000000-0005-0000-0000-000014320000}"/>
    <cellStyle name="Millares 28 6 2" xfId="6521" xr:uid="{00000000-0005-0000-0000-000015320000}"/>
    <cellStyle name="Millares 28 6 2 2" xfId="9184" xr:uid="{00000000-0005-0000-0000-000016320000}"/>
    <cellStyle name="Millares 28 6 2 2 2" xfId="14754" xr:uid="{00000000-0005-0000-0000-000017320000}"/>
    <cellStyle name="Millares 28 6 2 2 2 2" xfId="25852" xr:uid="{00000000-0005-0000-0000-000018320000}"/>
    <cellStyle name="Millares 28 6 2 2 3" xfId="20326" xr:uid="{00000000-0005-0000-0000-000019320000}"/>
    <cellStyle name="Millares 28 6 2 3" xfId="12221" xr:uid="{00000000-0005-0000-0000-00001A320000}"/>
    <cellStyle name="Millares 28 6 2 3 2" xfId="23320" xr:uid="{00000000-0005-0000-0000-00001B320000}"/>
    <cellStyle name="Millares 28 6 2 4" xfId="17795" xr:uid="{00000000-0005-0000-0000-00001C320000}"/>
    <cellStyle name="Millares 28 6 3" xfId="7695" xr:uid="{00000000-0005-0000-0000-00001D320000}"/>
    <cellStyle name="Millares 28 6 3 2" xfId="13303" xr:uid="{00000000-0005-0000-0000-00001E320000}"/>
    <cellStyle name="Millares 28 6 3 2 2" xfId="24402" xr:uid="{00000000-0005-0000-0000-00001F320000}"/>
    <cellStyle name="Millares 28 6 3 3" xfId="18877" xr:uid="{00000000-0005-0000-0000-000020320000}"/>
    <cellStyle name="Millares 28 6 4" xfId="10194" xr:uid="{00000000-0005-0000-0000-000021320000}"/>
    <cellStyle name="Millares 28 6 4 2" xfId="15741" xr:uid="{00000000-0005-0000-0000-000022320000}"/>
    <cellStyle name="Millares 28 6 4 2 2" xfId="26839" xr:uid="{00000000-0005-0000-0000-000023320000}"/>
    <cellStyle name="Millares 28 6 4 3" xfId="21313" xr:uid="{00000000-0005-0000-0000-000024320000}"/>
    <cellStyle name="Millares 28 6 5" xfId="11057" xr:uid="{00000000-0005-0000-0000-000025320000}"/>
    <cellStyle name="Millares 28 6 5 2" xfId="22166" xr:uid="{00000000-0005-0000-0000-000026320000}"/>
    <cellStyle name="Millares 28 6 6" xfId="16640" xr:uid="{00000000-0005-0000-0000-000027320000}"/>
    <cellStyle name="Millares 28 7" xfId="3971" xr:uid="{00000000-0005-0000-0000-000028320000}"/>
    <cellStyle name="Millares 28 7 2" xfId="6410" xr:uid="{00000000-0005-0000-0000-000029320000}"/>
    <cellStyle name="Millares 28 7 2 2" xfId="9073" xr:uid="{00000000-0005-0000-0000-00002A320000}"/>
    <cellStyle name="Millares 28 7 2 2 2" xfId="14643" xr:uid="{00000000-0005-0000-0000-00002B320000}"/>
    <cellStyle name="Millares 28 7 2 2 2 2" xfId="25741" xr:uid="{00000000-0005-0000-0000-00002C320000}"/>
    <cellStyle name="Millares 28 7 2 2 3" xfId="20215" xr:uid="{00000000-0005-0000-0000-00002D320000}"/>
    <cellStyle name="Millares 28 7 2 3" xfId="12110" xr:uid="{00000000-0005-0000-0000-00002E320000}"/>
    <cellStyle name="Millares 28 7 2 3 2" xfId="23209" xr:uid="{00000000-0005-0000-0000-00002F320000}"/>
    <cellStyle name="Millares 28 7 2 4" xfId="17684" xr:uid="{00000000-0005-0000-0000-000030320000}"/>
    <cellStyle name="Millares 28 7 3" xfId="8179" xr:uid="{00000000-0005-0000-0000-000031320000}"/>
    <cellStyle name="Millares 28 7 3 2" xfId="13749" xr:uid="{00000000-0005-0000-0000-000032320000}"/>
    <cellStyle name="Millares 28 7 3 2 2" xfId="24847" xr:uid="{00000000-0005-0000-0000-000033320000}"/>
    <cellStyle name="Millares 28 7 3 3" xfId="19321" xr:uid="{00000000-0005-0000-0000-000034320000}"/>
    <cellStyle name="Millares 28 7 4" xfId="11058" xr:uid="{00000000-0005-0000-0000-000035320000}"/>
    <cellStyle name="Millares 28 7 4 2" xfId="22167" xr:uid="{00000000-0005-0000-0000-000036320000}"/>
    <cellStyle name="Millares 28 7 5" xfId="16641" xr:uid="{00000000-0005-0000-0000-000037320000}"/>
    <cellStyle name="Millares 28 8" xfId="5548" xr:uid="{00000000-0005-0000-0000-000038320000}"/>
    <cellStyle name="Millares 28 8 2" xfId="8594" xr:uid="{00000000-0005-0000-0000-000039320000}"/>
    <cellStyle name="Millares 28 8 2 2" xfId="14164" xr:uid="{00000000-0005-0000-0000-00003A320000}"/>
    <cellStyle name="Millares 28 8 2 2 2" xfId="25262" xr:uid="{00000000-0005-0000-0000-00003B320000}"/>
    <cellStyle name="Millares 28 8 2 3" xfId="19736" xr:uid="{00000000-0005-0000-0000-00003C320000}"/>
    <cellStyle name="Millares 28 8 3" xfId="11625" xr:uid="{00000000-0005-0000-0000-00003D320000}"/>
    <cellStyle name="Millares 28 8 3 2" xfId="22728" xr:uid="{00000000-0005-0000-0000-00003E320000}"/>
    <cellStyle name="Millares 28 8 4" xfId="17202" xr:uid="{00000000-0005-0000-0000-00003F320000}"/>
    <cellStyle name="Millares 28 9" xfId="6079" xr:uid="{00000000-0005-0000-0000-000040320000}"/>
    <cellStyle name="Millares 28 9 2" xfId="8745" xr:uid="{00000000-0005-0000-0000-000041320000}"/>
    <cellStyle name="Millares 28 9 2 2" xfId="14315" xr:uid="{00000000-0005-0000-0000-000042320000}"/>
    <cellStyle name="Millares 28 9 2 2 2" xfId="25413" xr:uid="{00000000-0005-0000-0000-000043320000}"/>
    <cellStyle name="Millares 28 9 2 3" xfId="19887" xr:uid="{00000000-0005-0000-0000-000044320000}"/>
    <cellStyle name="Millares 28 9 3" xfId="11782" xr:uid="{00000000-0005-0000-0000-000045320000}"/>
    <cellStyle name="Millares 28 9 3 2" xfId="22881" xr:uid="{00000000-0005-0000-0000-000046320000}"/>
    <cellStyle name="Millares 28 9 4" xfId="17356" xr:uid="{00000000-0005-0000-0000-000047320000}"/>
    <cellStyle name="Millares 29" xfId="526" xr:uid="{00000000-0005-0000-0000-000048320000}"/>
    <cellStyle name="Millares 29 10" xfId="6989" xr:uid="{00000000-0005-0000-0000-000049320000}"/>
    <cellStyle name="Millares 29 10 2" xfId="9643" xr:uid="{00000000-0005-0000-0000-00004A320000}"/>
    <cellStyle name="Millares 29 10 2 2" xfId="15213" xr:uid="{00000000-0005-0000-0000-00004B320000}"/>
    <cellStyle name="Millares 29 10 2 2 2" xfId="26311" xr:uid="{00000000-0005-0000-0000-00004C320000}"/>
    <cellStyle name="Millares 29 10 2 3" xfId="20785" xr:uid="{00000000-0005-0000-0000-00004D320000}"/>
    <cellStyle name="Millares 29 10 3" xfId="12680" xr:uid="{00000000-0005-0000-0000-00004E320000}"/>
    <cellStyle name="Millares 29 10 3 2" xfId="23779" xr:uid="{00000000-0005-0000-0000-00004F320000}"/>
    <cellStyle name="Millares 29 10 4" xfId="18254" xr:uid="{00000000-0005-0000-0000-000050320000}"/>
    <cellStyle name="Millares 29 11" xfId="7514" xr:uid="{00000000-0005-0000-0000-000051320000}"/>
    <cellStyle name="Millares 29 11 2" xfId="13171" xr:uid="{00000000-0005-0000-0000-000052320000}"/>
    <cellStyle name="Millares 29 11 2 2" xfId="24270" xr:uid="{00000000-0005-0000-0000-000053320000}"/>
    <cellStyle name="Millares 29 11 3" xfId="18745" xr:uid="{00000000-0005-0000-0000-000054320000}"/>
    <cellStyle name="Millares 29 12" xfId="10065" xr:uid="{00000000-0005-0000-0000-000055320000}"/>
    <cellStyle name="Millares 29 12 2" xfId="15619" xr:uid="{00000000-0005-0000-0000-000056320000}"/>
    <cellStyle name="Millares 29 12 2 2" xfId="26717" xr:uid="{00000000-0005-0000-0000-000057320000}"/>
    <cellStyle name="Millares 29 12 3" xfId="21191" xr:uid="{00000000-0005-0000-0000-000058320000}"/>
    <cellStyle name="Millares 29 13" xfId="10609" xr:uid="{00000000-0005-0000-0000-000059320000}"/>
    <cellStyle name="Millares 29 13 2" xfId="21725" xr:uid="{00000000-0005-0000-0000-00005A320000}"/>
    <cellStyle name="Millares 29 14" xfId="16206" xr:uid="{00000000-0005-0000-0000-00005B320000}"/>
    <cellStyle name="Millares 29 15" xfId="27271" xr:uid="{00000000-0005-0000-0000-00005C320000}"/>
    <cellStyle name="Millares 29 2" xfId="783" xr:uid="{00000000-0005-0000-0000-00005D320000}"/>
    <cellStyle name="Millares 29 2 10" xfId="10125" xr:uid="{00000000-0005-0000-0000-00005E320000}"/>
    <cellStyle name="Millares 29 2 10 2" xfId="15676" xr:uid="{00000000-0005-0000-0000-00005F320000}"/>
    <cellStyle name="Millares 29 2 10 2 2" xfId="26774" xr:uid="{00000000-0005-0000-0000-000060320000}"/>
    <cellStyle name="Millares 29 2 10 3" xfId="21248" xr:uid="{00000000-0005-0000-0000-000061320000}"/>
    <cellStyle name="Millares 29 2 11" xfId="10654" xr:uid="{00000000-0005-0000-0000-000062320000}"/>
    <cellStyle name="Millares 29 2 11 2" xfId="21770" xr:uid="{00000000-0005-0000-0000-000063320000}"/>
    <cellStyle name="Millares 29 2 12" xfId="16250" xr:uid="{00000000-0005-0000-0000-000064320000}"/>
    <cellStyle name="Millares 29 2 13" xfId="27315" xr:uid="{00000000-0005-0000-0000-000065320000}"/>
    <cellStyle name="Millares 29 2 2" xfId="967" xr:uid="{00000000-0005-0000-0000-000066320000}"/>
    <cellStyle name="Millares 29 2 2 2" xfId="5223" xr:uid="{00000000-0005-0000-0000-000067320000}"/>
    <cellStyle name="Millares 29 2 2 2 2" xfId="6813" xr:uid="{00000000-0005-0000-0000-000068320000}"/>
    <cellStyle name="Millares 29 2 2 2 2 2" xfId="9476" xr:uid="{00000000-0005-0000-0000-000069320000}"/>
    <cellStyle name="Millares 29 2 2 2 2 2 2" xfId="15046" xr:uid="{00000000-0005-0000-0000-00006A320000}"/>
    <cellStyle name="Millares 29 2 2 2 2 2 2 2" xfId="26144" xr:uid="{00000000-0005-0000-0000-00006B320000}"/>
    <cellStyle name="Millares 29 2 2 2 2 2 3" xfId="20618" xr:uid="{00000000-0005-0000-0000-00006C320000}"/>
    <cellStyle name="Millares 29 2 2 2 2 3" xfId="12513" xr:uid="{00000000-0005-0000-0000-00006D320000}"/>
    <cellStyle name="Millares 29 2 2 2 2 3 2" xfId="23612" xr:uid="{00000000-0005-0000-0000-00006E320000}"/>
    <cellStyle name="Millares 29 2 2 2 2 4" xfId="18087" xr:uid="{00000000-0005-0000-0000-00006F320000}"/>
    <cellStyle name="Millares 29 2 2 2 3" xfId="8456" xr:uid="{00000000-0005-0000-0000-000070320000}"/>
    <cellStyle name="Millares 29 2 2 2 3 2" xfId="14026" xr:uid="{00000000-0005-0000-0000-000071320000}"/>
    <cellStyle name="Millares 29 2 2 2 3 2 2" xfId="25124" xr:uid="{00000000-0005-0000-0000-000072320000}"/>
    <cellStyle name="Millares 29 2 2 2 3 3" xfId="19598" xr:uid="{00000000-0005-0000-0000-000073320000}"/>
    <cellStyle name="Millares 29 2 2 2 4" xfId="11487" xr:uid="{00000000-0005-0000-0000-000074320000}"/>
    <cellStyle name="Millares 29 2 2 2 4 2" xfId="22590" xr:uid="{00000000-0005-0000-0000-000075320000}"/>
    <cellStyle name="Millares 29 2 2 2 5" xfId="17064" xr:uid="{00000000-0005-0000-0000-000076320000}"/>
    <cellStyle name="Millares 29 2 2 3" xfId="6245" xr:uid="{00000000-0005-0000-0000-000077320000}"/>
    <cellStyle name="Millares 29 2 2 3 2" xfId="8910" xr:uid="{00000000-0005-0000-0000-000078320000}"/>
    <cellStyle name="Millares 29 2 2 3 2 2" xfId="14480" xr:uid="{00000000-0005-0000-0000-000079320000}"/>
    <cellStyle name="Millares 29 2 2 3 2 2 2" xfId="25578" xr:uid="{00000000-0005-0000-0000-00007A320000}"/>
    <cellStyle name="Millares 29 2 2 3 2 3" xfId="20052" xr:uid="{00000000-0005-0000-0000-00007B320000}"/>
    <cellStyle name="Millares 29 2 2 3 3" xfId="11947" xr:uid="{00000000-0005-0000-0000-00007C320000}"/>
    <cellStyle name="Millares 29 2 2 3 3 2" xfId="23046" xr:uid="{00000000-0005-0000-0000-00007D320000}"/>
    <cellStyle name="Millares 29 2 2 3 4" xfId="17521" xr:uid="{00000000-0005-0000-0000-00007E320000}"/>
    <cellStyle name="Millares 29 2 2 4" xfId="7284" xr:uid="{00000000-0005-0000-0000-00007F320000}"/>
    <cellStyle name="Millares 29 2 2 4 2" xfId="9937" xr:uid="{00000000-0005-0000-0000-000080320000}"/>
    <cellStyle name="Millares 29 2 2 4 2 2" xfId="15507" xr:uid="{00000000-0005-0000-0000-000081320000}"/>
    <cellStyle name="Millares 29 2 2 4 2 2 2" xfId="26605" xr:uid="{00000000-0005-0000-0000-000082320000}"/>
    <cellStyle name="Millares 29 2 2 4 2 3" xfId="21079" xr:uid="{00000000-0005-0000-0000-000083320000}"/>
    <cellStyle name="Millares 29 2 2 4 3" xfId="12974" xr:uid="{00000000-0005-0000-0000-000084320000}"/>
    <cellStyle name="Millares 29 2 2 4 3 2" xfId="24073" xr:uid="{00000000-0005-0000-0000-000085320000}"/>
    <cellStyle name="Millares 29 2 2 4 4" xfId="18548" xr:uid="{00000000-0005-0000-0000-000086320000}"/>
    <cellStyle name="Millares 29 2 2 5" xfId="7972" xr:uid="{00000000-0005-0000-0000-000087320000}"/>
    <cellStyle name="Millares 29 2 2 5 2" xfId="13575" xr:uid="{00000000-0005-0000-0000-000088320000}"/>
    <cellStyle name="Millares 29 2 2 5 2 2" xfId="24674" xr:uid="{00000000-0005-0000-0000-000089320000}"/>
    <cellStyle name="Millares 29 2 2 5 3" xfId="19149" xr:uid="{00000000-0005-0000-0000-00008A320000}"/>
    <cellStyle name="Millares 29 2 2 6" xfId="10487" xr:uid="{00000000-0005-0000-0000-00008B320000}"/>
    <cellStyle name="Millares 29 2 2 6 2" xfId="16033" xr:uid="{00000000-0005-0000-0000-00008C320000}"/>
    <cellStyle name="Millares 29 2 2 6 2 2" xfId="27131" xr:uid="{00000000-0005-0000-0000-00008D320000}"/>
    <cellStyle name="Millares 29 2 2 6 3" xfId="21605" xr:uid="{00000000-0005-0000-0000-00008E320000}"/>
    <cellStyle name="Millares 29 2 2 7" xfId="10763" xr:uid="{00000000-0005-0000-0000-00008F320000}"/>
    <cellStyle name="Millares 29 2 2 7 2" xfId="21878" xr:uid="{00000000-0005-0000-0000-000090320000}"/>
    <cellStyle name="Millares 29 2 2 8" xfId="16358" xr:uid="{00000000-0005-0000-0000-000091320000}"/>
    <cellStyle name="Millares 29 2 2 9" xfId="27562" xr:uid="{00000000-0005-0000-0000-000092320000}"/>
    <cellStyle name="Millares 29 2 3" xfId="3972" xr:uid="{00000000-0005-0000-0000-000093320000}"/>
    <cellStyle name="Millares 29 2 3 2" xfId="6655" xr:uid="{00000000-0005-0000-0000-000094320000}"/>
    <cellStyle name="Millares 29 2 3 2 2" xfId="9318" xr:uid="{00000000-0005-0000-0000-000095320000}"/>
    <cellStyle name="Millares 29 2 3 2 2 2" xfId="14888" xr:uid="{00000000-0005-0000-0000-000096320000}"/>
    <cellStyle name="Millares 29 2 3 2 2 2 2" xfId="25986" xr:uid="{00000000-0005-0000-0000-000097320000}"/>
    <cellStyle name="Millares 29 2 3 2 2 3" xfId="20460" xr:uid="{00000000-0005-0000-0000-000098320000}"/>
    <cellStyle name="Millares 29 2 3 2 3" xfId="12355" xr:uid="{00000000-0005-0000-0000-000099320000}"/>
    <cellStyle name="Millares 29 2 3 2 3 2" xfId="23454" xr:uid="{00000000-0005-0000-0000-00009A320000}"/>
    <cellStyle name="Millares 29 2 3 2 4" xfId="17929" xr:uid="{00000000-0005-0000-0000-00009B320000}"/>
    <cellStyle name="Millares 29 2 3 3" xfId="7126" xr:uid="{00000000-0005-0000-0000-00009C320000}"/>
    <cellStyle name="Millares 29 2 3 3 2" xfId="9779" xr:uid="{00000000-0005-0000-0000-00009D320000}"/>
    <cellStyle name="Millares 29 2 3 3 2 2" xfId="15349" xr:uid="{00000000-0005-0000-0000-00009E320000}"/>
    <cellStyle name="Millares 29 2 3 3 2 2 2" xfId="26447" xr:uid="{00000000-0005-0000-0000-00009F320000}"/>
    <cellStyle name="Millares 29 2 3 3 2 3" xfId="20921" xr:uid="{00000000-0005-0000-0000-0000A0320000}"/>
    <cellStyle name="Millares 29 2 3 3 3" xfId="12816" xr:uid="{00000000-0005-0000-0000-0000A1320000}"/>
    <cellStyle name="Millares 29 2 3 3 3 2" xfId="23915" xr:uid="{00000000-0005-0000-0000-0000A2320000}"/>
    <cellStyle name="Millares 29 2 3 3 4" xfId="18390" xr:uid="{00000000-0005-0000-0000-0000A3320000}"/>
    <cellStyle name="Millares 29 2 3 4" xfId="7822" xr:uid="{00000000-0005-0000-0000-0000A4320000}"/>
    <cellStyle name="Millares 29 2 3 4 2" xfId="13426" xr:uid="{00000000-0005-0000-0000-0000A5320000}"/>
    <cellStyle name="Millares 29 2 3 4 2 2" xfId="24525" xr:uid="{00000000-0005-0000-0000-0000A6320000}"/>
    <cellStyle name="Millares 29 2 3 4 3" xfId="19000" xr:uid="{00000000-0005-0000-0000-0000A7320000}"/>
    <cellStyle name="Millares 29 2 3 5" xfId="10329" xr:uid="{00000000-0005-0000-0000-0000A8320000}"/>
    <cellStyle name="Millares 29 2 3 5 2" xfId="15875" xr:uid="{00000000-0005-0000-0000-0000A9320000}"/>
    <cellStyle name="Millares 29 2 3 5 2 2" xfId="26973" xr:uid="{00000000-0005-0000-0000-0000AA320000}"/>
    <cellStyle name="Millares 29 2 3 5 3" xfId="21447" xr:uid="{00000000-0005-0000-0000-0000AB320000}"/>
    <cellStyle name="Millares 29 2 3 6" xfId="11059" xr:uid="{00000000-0005-0000-0000-0000AC320000}"/>
    <cellStyle name="Millares 29 2 3 6 2" xfId="22168" xr:uid="{00000000-0005-0000-0000-0000AD320000}"/>
    <cellStyle name="Millares 29 2 3 7" xfId="16642" xr:uid="{00000000-0005-0000-0000-0000AE320000}"/>
    <cellStyle name="Millares 29 2 3 8" xfId="27404" xr:uid="{00000000-0005-0000-0000-0000AF320000}"/>
    <cellStyle name="Millares 29 2 4" xfId="3973" xr:uid="{00000000-0005-0000-0000-0000B0320000}"/>
    <cellStyle name="Millares 29 2 4 2" xfId="6566" xr:uid="{00000000-0005-0000-0000-0000B1320000}"/>
    <cellStyle name="Millares 29 2 4 2 2" xfId="9229" xr:uid="{00000000-0005-0000-0000-0000B2320000}"/>
    <cellStyle name="Millares 29 2 4 2 2 2" xfId="14799" xr:uid="{00000000-0005-0000-0000-0000B3320000}"/>
    <cellStyle name="Millares 29 2 4 2 2 2 2" xfId="25897" xr:uid="{00000000-0005-0000-0000-0000B4320000}"/>
    <cellStyle name="Millares 29 2 4 2 2 3" xfId="20371" xr:uid="{00000000-0005-0000-0000-0000B5320000}"/>
    <cellStyle name="Millares 29 2 4 2 3" xfId="12266" xr:uid="{00000000-0005-0000-0000-0000B6320000}"/>
    <cellStyle name="Millares 29 2 4 2 3 2" xfId="23365" xr:uid="{00000000-0005-0000-0000-0000B7320000}"/>
    <cellStyle name="Millares 29 2 4 2 4" xfId="17840" xr:uid="{00000000-0005-0000-0000-0000B8320000}"/>
    <cellStyle name="Millares 29 2 4 3" xfId="7741" xr:uid="{00000000-0005-0000-0000-0000B9320000}"/>
    <cellStyle name="Millares 29 2 4 3 2" xfId="13346" xr:uid="{00000000-0005-0000-0000-0000BA320000}"/>
    <cellStyle name="Millares 29 2 4 3 2 2" xfId="24445" xr:uid="{00000000-0005-0000-0000-0000BB320000}"/>
    <cellStyle name="Millares 29 2 4 3 3" xfId="18920" xr:uid="{00000000-0005-0000-0000-0000BC320000}"/>
    <cellStyle name="Millares 29 2 4 4" xfId="10240" xr:uid="{00000000-0005-0000-0000-0000BD320000}"/>
    <cellStyle name="Millares 29 2 4 4 2" xfId="15786" xr:uid="{00000000-0005-0000-0000-0000BE320000}"/>
    <cellStyle name="Millares 29 2 4 4 2 2" xfId="26884" xr:uid="{00000000-0005-0000-0000-0000BF320000}"/>
    <cellStyle name="Millares 29 2 4 4 3" xfId="21358" xr:uid="{00000000-0005-0000-0000-0000C0320000}"/>
    <cellStyle name="Millares 29 2 4 5" xfId="11060" xr:uid="{00000000-0005-0000-0000-0000C1320000}"/>
    <cellStyle name="Millares 29 2 4 5 2" xfId="22169" xr:uid="{00000000-0005-0000-0000-0000C2320000}"/>
    <cellStyle name="Millares 29 2 4 6" xfId="16643" xr:uid="{00000000-0005-0000-0000-0000C3320000}"/>
    <cellStyle name="Millares 29 2 5" xfId="3974" xr:uid="{00000000-0005-0000-0000-0000C4320000}"/>
    <cellStyle name="Millares 29 2 5 2" xfId="6468" xr:uid="{00000000-0005-0000-0000-0000C5320000}"/>
    <cellStyle name="Millares 29 2 5 2 2" xfId="9131" xr:uid="{00000000-0005-0000-0000-0000C6320000}"/>
    <cellStyle name="Millares 29 2 5 2 2 2" xfId="14701" xr:uid="{00000000-0005-0000-0000-0000C7320000}"/>
    <cellStyle name="Millares 29 2 5 2 2 2 2" xfId="25799" xr:uid="{00000000-0005-0000-0000-0000C8320000}"/>
    <cellStyle name="Millares 29 2 5 2 2 3" xfId="20273" xr:uid="{00000000-0005-0000-0000-0000C9320000}"/>
    <cellStyle name="Millares 29 2 5 2 3" xfId="12168" xr:uid="{00000000-0005-0000-0000-0000CA320000}"/>
    <cellStyle name="Millares 29 2 5 2 3 2" xfId="23267" xr:uid="{00000000-0005-0000-0000-0000CB320000}"/>
    <cellStyle name="Millares 29 2 5 2 4" xfId="17742" xr:uid="{00000000-0005-0000-0000-0000CC320000}"/>
    <cellStyle name="Millares 29 2 5 3" xfId="8180" xr:uid="{00000000-0005-0000-0000-0000CD320000}"/>
    <cellStyle name="Millares 29 2 5 3 2" xfId="13750" xr:uid="{00000000-0005-0000-0000-0000CE320000}"/>
    <cellStyle name="Millares 29 2 5 3 2 2" xfId="24848" xr:uid="{00000000-0005-0000-0000-0000CF320000}"/>
    <cellStyle name="Millares 29 2 5 3 3" xfId="19322" xr:uid="{00000000-0005-0000-0000-0000D0320000}"/>
    <cellStyle name="Millares 29 2 5 4" xfId="11061" xr:uid="{00000000-0005-0000-0000-0000D1320000}"/>
    <cellStyle name="Millares 29 2 5 4 2" xfId="22170" xr:uid="{00000000-0005-0000-0000-0000D2320000}"/>
    <cellStyle name="Millares 29 2 5 5" xfId="16644" xr:uid="{00000000-0005-0000-0000-0000D3320000}"/>
    <cellStyle name="Millares 29 2 6" xfId="5342" xr:uid="{00000000-0005-0000-0000-0000D4320000}"/>
    <cellStyle name="Millares 29 2 6 2" xfId="8508" xr:uid="{00000000-0005-0000-0000-0000D5320000}"/>
    <cellStyle name="Millares 29 2 6 2 2" xfId="14078" xr:uid="{00000000-0005-0000-0000-0000D6320000}"/>
    <cellStyle name="Millares 29 2 6 2 2 2" xfId="25176" xr:uid="{00000000-0005-0000-0000-0000D7320000}"/>
    <cellStyle name="Millares 29 2 6 2 3" xfId="19650" xr:uid="{00000000-0005-0000-0000-0000D8320000}"/>
    <cellStyle name="Millares 29 2 6 3" xfId="11539" xr:uid="{00000000-0005-0000-0000-0000D9320000}"/>
    <cellStyle name="Millares 29 2 6 3 2" xfId="22642" xr:uid="{00000000-0005-0000-0000-0000DA320000}"/>
    <cellStyle name="Millares 29 2 6 4" xfId="17116" xr:uid="{00000000-0005-0000-0000-0000DB320000}"/>
    <cellStyle name="Millares 29 2 7" xfId="6125" xr:uid="{00000000-0005-0000-0000-0000DC320000}"/>
    <cellStyle name="Millares 29 2 7 2" xfId="8790" xr:uid="{00000000-0005-0000-0000-0000DD320000}"/>
    <cellStyle name="Millares 29 2 7 2 2" xfId="14360" xr:uid="{00000000-0005-0000-0000-0000DE320000}"/>
    <cellStyle name="Millares 29 2 7 2 2 2" xfId="25458" xr:uid="{00000000-0005-0000-0000-0000DF320000}"/>
    <cellStyle name="Millares 29 2 7 2 3" xfId="19932" xr:uid="{00000000-0005-0000-0000-0000E0320000}"/>
    <cellStyle name="Millares 29 2 7 3" xfId="11827" xr:uid="{00000000-0005-0000-0000-0000E1320000}"/>
    <cellStyle name="Millares 29 2 7 3 2" xfId="22926" xr:uid="{00000000-0005-0000-0000-0000E2320000}"/>
    <cellStyle name="Millares 29 2 7 4" xfId="17401" xr:uid="{00000000-0005-0000-0000-0000E3320000}"/>
    <cellStyle name="Millares 29 2 8" xfId="7036" xr:uid="{00000000-0005-0000-0000-0000E4320000}"/>
    <cellStyle name="Millares 29 2 8 2" xfId="9690" xr:uid="{00000000-0005-0000-0000-0000E5320000}"/>
    <cellStyle name="Millares 29 2 8 2 2" xfId="15260" xr:uid="{00000000-0005-0000-0000-0000E6320000}"/>
    <cellStyle name="Millares 29 2 8 2 2 2" xfId="26358" xr:uid="{00000000-0005-0000-0000-0000E7320000}"/>
    <cellStyle name="Millares 29 2 8 2 3" xfId="20832" xr:uid="{00000000-0005-0000-0000-0000E8320000}"/>
    <cellStyle name="Millares 29 2 8 3" xfId="12727" xr:uid="{00000000-0005-0000-0000-0000E9320000}"/>
    <cellStyle name="Millares 29 2 8 3 2" xfId="23826" xr:uid="{00000000-0005-0000-0000-0000EA320000}"/>
    <cellStyle name="Millares 29 2 8 4" xfId="18301" xr:uid="{00000000-0005-0000-0000-0000EB320000}"/>
    <cellStyle name="Millares 29 2 9" xfId="7515" xr:uid="{00000000-0005-0000-0000-0000EC320000}"/>
    <cellStyle name="Millares 29 2 9 2" xfId="13172" xr:uid="{00000000-0005-0000-0000-0000ED320000}"/>
    <cellStyle name="Millares 29 2 9 2 2" xfId="24271" xr:uid="{00000000-0005-0000-0000-0000EE320000}"/>
    <cellStyle name="Millares 29 2 9 3" xfId="18746" xr:uid="{00000000-0005-0000-0000-0000EF320000}"/>
    <cellStyle name="Millares 29 3" xfId="1013" xr:uid="{00000000-0005-0000-0000-0000F0320000}"/>
    <cellStyle name="Millares 29 3 10" xfId="27608" xr:uid="{00000000-0005-0000-0000-0000F1320000}"/>
    <cellStyle name="Millares 29 3 2" xfId="3975" xr:uid="{00000000-0005-0000-0000-0000F2320000}"/>
    <cellStyle name="Millares 29 3 2 2" xfId="6859" xr:uid="{00000000-0005-0000-0000-0000F3320000}"/>
    <cellStyle name="Millares 29 3 2 2 2" xfId="9522" xr:uid="{00000000-0005-0000-0000-0000F4320000}"/>
    <cellStyle name="Millares 29 3 2 2 2 2" xfId="15092" xr:uid="{00000000-0005-0000-0000-0000F5320000}"/>
    <cellStyle name="Millares 29 3 2 2 2 2 2" xfId="26190" xr:uid="{00000000-0005-0000-0000-0000F6320000}"/>
    <cellStyle name="Millares 29 3 2 2 2 3" xfId="20664" xr:uid="{00000000-0005-0000-0000-0000F7320000}"/>
    <cellStyle name="Millares 29 3 2 2 3" xfId="12559" xr:uid="{00000000-0005-0000-0000-0000F8320000}"/>
    <cellStyle name="Millares 29 3 2 2 3 2" xfId="23658" xr:uid="{00000000-0005-0000-0000-0000F9320000}"/>
    <cellStyle name="Millares 29 3 2 2 4" xfId="18133" xr:uid="{00000000-0005-0000-0000-0000FA320000}"/>
    <cellStyle name="Millares 29 3 2 3" xfId="8181" xr:uid="{00000000-0005-0000-0000-0000FB320000}"/>
    <cellStyle name="Millares 29 3 2 3 2" xfId="13751" xr:uid="{00000000-0005-0000-0000-0000FC320000}"/>
    <cellStyle name="Millares 29 3 2 3 2 2" xfId="24849" xr:uid="{00000000-0005-0000-0000-0000FD320000}"/>
    <cellStyle name="Millares 29 3 2 3 3" xfId="19323" xr:uid="{00000000-0005-0000-0000-0000FE320000}"/>
    <cellStyle name="Millares 29 3 2 4" xfId="11062" xr:uid="{00000000-0005-0000-0000-0000FF320000}"/>
    <cellStyle name="Millares 29 3 2 4 2" xfId="22171" xr:uid="{00000000-0005-0000-0000-000000330000}"/>
    <cellStyle name="Millares 29 3 2 5" xfId="16645" xr:uid="{00000000-0005-0000-0000-000001330000}"/>
    <cellStyle name="Millares 29 3 3" xfId="5464" xr:uid="{00000000-0005-0000-0000-000002330000}"/>
    <cellStyle name="Millares 29 3 3 2" xfId="8561" xr:uid="{00000000-0005-0000-0000-000003330000}"/>
    <cellStyle name="Millares 29 3 3 2 2" xfId="14131" xr:uid="{00000000-0005-0000-0000-000004330000}"/>
    <cellStyle name="Millares 29 3 3 2 2 2" xfId="25229" xr:uid="{00000000-0005-0000-0000-000005330000}"/>
    <cellStyle name="Millares 29 3 3 2 3" xfId="19703" xr:uid="{00000000-0005-0000-0000-000006330000}"/>
    <cellStyle name="Millares 29 3 3 3" xfId="11592" xr:uid="{00000000-0005-0000-0000-000007330000}"/>
    <cellStyle name="Millares 29 3 3 3 2" xfId="22695" xr:uid="{00000000-0005-0000-0000-000008330000}"/>
    <cellStyle name="Millares 29 3 3 4" xfId="17169" xr:uid="{00000000-0005-0000-0000-000009330000}"/>
    <cellStyle name="Millares 29 3 4" xfId="6291" xr:uid="{00000000-0005-0000-0000-00000A330000}"/>
    <cellStyle name="Millares 29 3 4 2" xfId="8956" xr:uid="{00000000-0005-0000-0000-00000B330000}"/>
    <cellStyle name="Millares 29 3 4 2 2" xfId="14526" xr:uid="{00000000-0005-0000-0000-00000C330000}"/>
    <cellStyle name="Millares 29 3 4 2 2 2" xfId="25624" xr:uid="{00000000-0005-0000-0000-00000D330000}"/>
    <cellStyle name="Millares 29 3 4 2 3" xfId="20098" xr:uid="{00000000-0005-0000-0000-00000E330000}"/>
    <cellStyle name="Millares 29 3 4 3" xfId="11993" xr:uid="{00000000-0005-0000-0000-00000F330000}"/>
    <cellStyle name="Millares 29 3 4 3 2" xfId="23092" xr:uid="{00000000-0005-0000-0000-000010330000}"/>
    <cellStyle name="Millares 29 3 4 4" xfId="17567" xr:uid="{00000000-0005-0000-0000-000011330000}"/>
    <cellStyle name="Millares 29 3 5" xfId="7330" xr:uid="{00000000-0005-0000-0000-000012330000}"/>
    <cellStyle name="Millares 29 3 5 2" xfId="9983" xr:uid="{00000000-0005-0000-0000-000013330000}"/>
    <cellStyle name="Millares 29 3 5 2 2" xfId="15553" xr:uid="{00000000-0005-0000-0000-000014330000}"/>
    <cellStyle name="Millares 29 3 5 2 2 2" xfId="26651" xr:uid="{00000000-0005-0000-0000-000015330000}"/>
    <cellStyle name="Millares 29 3 5 2 3" xfId="21125" xr:uid="{00000000-0005-0000-0000-000016330000}"/>
    <cellStyle name="Millares 29 3 5 3" xfId="13020" xr:uid="{00000000-0005-0000-0000-000017330000}"/>
    <cellStyle name="Millares 29 3 5 3 2" xfId="24119" xr:uid="{00000000-0005-0000-0000-000018330000}"/>
    <cellStyle name="Millares 29 3 5 4" xfId="18594" xr:uid="{00000000-0005-0000-0000-000019330000}"/>
    <cellStyle name="Millares 29 3 6" xfId="8018" xr:uid="{00000000-0005-0000-0000-00001A330000}"/>
    <cellStyle name="Millares 29 3 6 2" xfId="13621" xr:uid="{00000000-0005-0000-0000-00001B330000}"/>
    <cellStyle name="Millares 29 3 6 2 2" xfId="24720" xr:uid="{00000000-0005-0000-0000-00001C330000}"/>
    <cellStyle name="Millares 29 3 6 3" xfId="19195" xr:uid="{00000000-0005-0000-0000-00001D330000}"/>
    <cellStyle name="Millares 29 3 7" xfId="10533" xr:uid="{00000000-0005-0000-0000-00001E330000}"/>
    <cellStyle name="Millares 29 3 7 2" xfId="16079" xr:uid="{00000000-0005-0000-0000-00001F330000}"/>
    <cellStyle name="Millares 29 3 7 2 2" xfId="27177" xr:uid="{00000000-0005-0000-0000-000020330000}"/>
    <cellStyle name="Millares 29 3 7 3" xfId="21651" xr:uid="{00000000-0005-0000-0000-000021330000}"/>
    <cellStyle name="Millares 29 3 8" xfId="10809" xr:uid="{00000000-0005-0000-0000-000022330000}"/>
    <cellStyle name="Millares 29 3 8 2" xfId="21924" xr:uid="{00000000-0005-0000-0000-000023330000}"/>
    <cellStyle name="Millares 29 3 9" xfId="16404" xr:uid="{00000000-0005-0000-0000-000024330000}"/>
    <cellStyle name="Millares 29 4" xfId="895" xr:uid="{00000000-0005-0000-0000-000025330000}"/>
    <cellStyle name="Millares 29 4 10" xfId="27503" xr:uid="{00000000-0005-0000-0000-000026330000}"/>
    <cellStyle name="Millares 29 4 2" xfId="3976" xr:uid="{00000000-0005-0000-0000-000027330000}"/>
    <cellStyle name="Millares 29 4 2 2" xfId="6754" xr:uid="{00000000-0005-0000-0000-000028330000}"/>
    <cellStyle name="Millares 29 4 2 2 2" xfId="9417" xr:uid="{00000000-0005-0000-0000-000029330000}"/>
    <cellStyle name="Millares 29 4 2 2 2 2" xfId="14987" xr:uid="{00000000-0005-0000-0000-00002A330000}"/>
    <cellStyle name="Millares 29 4 2 2 2 2 2" xfId="26085" xr:uid="{00000000-0005-0000-0000-00002B330000}"/>
    <cellStyle name="Millares 29 4 2 2 2 3" xfId="20559" xr:uid="{00000000-0005-0000-0000-00002C330000}"/>
    <cellStyle name="Millares 29 4 2 2 3" xfId="12454" xr:uid="{00000000-0005-0000-0000-00002D330000}"/>
    <cellStyle name="Millares 29 4 2 2 3 2" xfId="23553" xr:uid="{00000000-0005-0000-0000-00002E330000}"/>
    <cellStyle name="Millares 29 4 2 2 4" xfId="18028" xr:uid="{00000000-0005-0000-0000-00002F330000}"/>
    <cellStyle name="Millares 29 4 2 3" xfId="8182" xr:uid="{00000000-0005-0000-0000-000030330000}"/>
    <cellStyle name="Millares 29 4 2 3 2" xfId="13752" xr:uid="{00000000-0005-0000-0000-000031330000}"/>
    <cellStyle name="Millares 29 4 2 3 2 2" xfId="24850" xr:uid="{00000000-0005-0000-0000-000032330000}"/>
    <cellStyle name="Millares 29 4 2 3 3" xfId="19324" xr:uid="{00000000-0005-0000-0000-000033330000}"/>
    <cellStyle name="Millares 29 4 2 4" xfId="11063" xr:uid="{00000000-0005-0000-0000-000034330000}"/>
    <cellStyle name="Millares 29 4 2 4 2" xfId="22172" xr:uid="{00000000-0005-0000-0000-000035330000}"/>
    <cellStyle name="Millares 29 4 2 5" xfId="16646" xr:uid="{00000000-0005-0000-0000-000036330000}"/>
    <cellStyle name="Millares 29 4 3" xfId="5490" xr:uid="{00000000-0005-0000-0000-000037330000}"/>
    <cellStyle name="Millares 29 4 4" xfId="6185" xr:uid="{00000000-0005-0000-0000-000038330000}"/>
    <cellStyle name="Millares 29 4 4 2" xfId="8850" xr:uid="{00000000-0005-0000-0000-000039330000}"/>
    <cellStyle name="Millares 29 4 4 2 2" xfId="14420" xr:uid="{00000000-0005-0000-0000-00003A330000}"/>
    <cellStyle name="Millares 29 4 4 2 2 2" xfId="25518" xr:uid="{00000000-0005-0000-0000-00003B330000}"/>
    <cellStyle name="Millares 29 4 4 2 3" xfId="19992" xr:uid="{00000000-0005-0000-0000-00003C330000}"/>
    <cellStyle name="Millares 29 4 4 3" xfId="11887" xr:uid="{00000000-0005-0000-0000-00003D330000}"/>
    <cellStyle name="Millares 29 4 4 3 2" xfId="22986" xr:uid="{00000000-0005-0000-0000-00003E330000}"/>
    <cellStyle name="Millares 29 4 4 4" xfId="17461" xr:uid="{00000000-0005-0000-0000-00003F330000}"/>
    <cellStyle name="Millares 29 4 5" xfId="7225" xr:uid="{00000000-0005-0000-0000-000040330000}"/>
    <cellStyle name="Millares 29 4 5 2" xfId="9878" xr:uid="{00000000-0005-0000-0000-000041330000}"/>
    <cellStyle name="Millares 29 4 5 2 2" xfId="15448" xr:uid="{00000000-0005-0000-0000-000042330000}"/>
    <cellStyle name="Millares 29 4 5 2 2 2" xfId="26546" xr:uid="{00000000-0005-0000-0000-000043330000}"/>
    <cellStyle name="Millares 29 4 5 2 3" xfId="21020" xr:uid="{00000000-0005-0000-0000-000044330000}"/>
    <cellStyle name="Millares 29 4 5 3" xfId="12915" xr:uid="{00000000-0005-0000-0000-000045330000}"/>
    <cellStyle name="Millares 29 4 5 3 2" xfId="24014" xr:uid="{00000000-0005-0000-0000-000046330000}"/>
    <cellStyle name="Millares 29 4 5 4" xfId="18489" xr:uid="{00000000-0005-0000-0000-000047330000}"/>
    <cellStyle name="Millares 29 4 6" xfId="7913" xr:uid="{00000000-0005-0000-0000-000048330000}"/>
    <cellStyle name="Millares 29 4 6 2" xfId="13516" xr:uid="{00000000-0005-0000-0000-000049330000}"/>
    <cellStyle name="Millares 29 4 6 2 2" xfId="24615" xr:uid="{00000000-0005-0000-0000-00004A330000}"/>
    <cellStyle name="Millares 29 4 6 3" xfId="19090" xr:uid="{00000000-0005-0000-0000-00004B330000}"/>
    <cellStyle name="Millares 29 4 7" xfId="10428" xr:uid="{00000000-0005-0000-0000-00004C330000}"/>
    <cellStyle name="Millares 29 4 7 2" xfId="15974" xr:uid="{00000000-0005-0000-0000-00004D330000}"/>
    <cellStyle name="Millares 29 4 7 2 2" xfId="27072" xr:uid="{00000000-0005-0000-0000-00004E330000}"/>
    <cellStyle name="Millares 29 4 7 3" xfId="21546" xr:uid="{00000000-0005-0000-0000-00004F330000}"/>
    <cellStyle name="Millares 29 4 8" xfId="10703" xr:uid="{00000000-0005-0000-0000-000050330000}"/>
    <cellStyle name="Millares 29 4 8 2" xfId="21818" xr:uid="{00000000-0005-0000-0000-000051330000}"/>
    <cellStyle name="Millares 29 4 9" xfId="16298" xr:uid="{00000000-0005-0000-0000-000052330000}"/>
    <cellStyle name="Millares 29 5" xfId="3977" xr:uid="{00000000-0005-0000-0000-000053330000}"/>
    <cellStyle name="Millares 29 5 2" xfId="3978" xr:uid="{00000000-0005-0000-0000-000054330000}"/>
    <cellStyle name="Millares 29 5 2 2" xfId="8183" xr:uid="{00000000-0005-0000-0000-000055330000}"/>
    <cellStyle name="Millares 29 5 2 2 2" xfId="13753" xr:uid="{00000000-0005-0000-0000-000056330000}"/>
    <cellStyle name="Millares 29 5 2 2 2 2" xfId="24851" xr:uid="{00000000-0005-0000-0000-000057330000}"/>
    <cellStyle name="Millares 29 5 2 2 3" xfId="19325" xr:uid="{00000000-0005-0000-0000-000058330000}"/>
    <cellStyle name="Millares 29 5 2 3" xfId="11064" xr:uid="{00000000-0005-0000-0000-000059330000}"/>
    <cellStyle name="Millares 29 5 2 3 2" xfId="22173" xr:uid="{00000000-0005-0000-0000-00005A330000}"/>
    <cellStyle name="Millares 29 5 2 4" xfId="16647" xr:uid="{00000000-0005-0000-0000-00005B330000}"/>
    <cellStyle name="Millares 29 5 3" xfId="6035" xr:uid="{00000000-0005-0000-0000-00005C330000}"/>
    <cellStyle name="Millares 29 5 4" xfId="6654" xr:uid="{00000000-0005-0000-0000-00005D330000}"/>
    <cellStyle name="Millares 29 5 4 2" xfId="9317" xr:uid="{00000000-0005-0000-0000-00005E330000}"/>
    <cellStyle name="Millares 29 5 4 2 2" xfId="14887" xr:uid="{00000000-0005-0000-0000-00005F330000}"/>
    <cellStyle name="Millares 29 5 4 2 2 2" xfId="25985" xr:uid="{00000000-0005-0000-0000-000060330000}"/>
    <cellStyle name="Millares 29 5 4 2 3" xfId="20459" xr:uid="{00000000-0005-0000-0000-000061330000}"/>
    <cellStyle name="Millares 29 5 4 3" xfId="12354" xr:uid="{00000000-0005-0000-0000-000062330000}"/>
    <cellStyle name="Millares 29 5 4 3 2" xfId="23453" xr:uid="{00000000-0005-0000-0000-000063330000}"/>
    <cellStyle name="Millares 29 5 4 4" xfId="17928" xr:uid="{00000000-0005-0000-0000-000064330000}"/>
    <cellStyle name="Millares 29 5 5" xfId="7125" xr:uid="{00000000-0005-0000-0000-000065330000}"/>
    <cellStyle name="Millares 29 5 5 2" xfId="9778" xr:uid="{00000000-0005-0000-0000-000066330000}"/>
    <cellStyle name="Millares 29 5 5 2 2" xfId="15348" xr:uid="{00000000-0005-0000-0000-000067330000}"/>
    <cellStyle name="Millares 29 5 5 2 2 2" xfId="26446" xr:uid="{00000000-0005-0000-0000-000068330000}"/>
    <cellStyle name="Millares 29 5 5 2 3" xfId="20920" xr:uid="{00000000-0005-0000-0000-000069330000}"/>
    <cellStyle name="Millares 29 5 5 3" xfId="12815" xr:uid="{00000000-0005-0000-0000-00006A330000}"/>
    <cellStyle name="Millares 29 5 5 3 2" xfId="23914" xr:uid="{00000000-0005-0000-0000-00006B330000}"/>
    <cellStyle name="Millares 29 5 5 4" xfId="18389" xr:uid="{00000000-0005-0000-0000-00006C330000}"/>
    <cellStyle name="Millares 29 5 6" xfId="7821" xr:uid="{00000000-0005-0000-0000-00006D330000}"/>
    <cellStyle name="Millares 29 5 6 2" xfId="13425" xr:uid="{00000000-0005-0000-0000-00006E330000}"/>
    <cellStyle name="Millares 29 5 6 2 2" xfId="24524" xr:uid="{00000000-0005-0000-0000-00006F330000}"/>
    <cellStyle name="Millares 29 5 6 3" xfId="18999" xr:uid="{00000000-0005-0000-0000-000070330000}"/>
    <cellStyle name="Millares 29 5 7" xfId="10328" xr:uid="{00000000-0005-0000-0000-000071330000}"/>
    <cellStyle name="Millares 29 5 7 2" xfId="15874" xr:uid="{00000000-0005-0000-0000-000072330000}"/>
    <cellStyle name="Millares 29 5 7 2 2" xfId="26972" xr:uid="{00000000-0005-0000-0000-000073330000}"/>
    <cellStyle name="Millares 29 5 7 3" xfId="21446" xr:uid="{00000000-0005-0000-0000-000074330000}"/>
    <cellStyle name="Millares 29 5 8" xfId="27403" xr:uid="{00000000-0005-0000-0000-000075330000}"/>
    <cellStyle name="Millares 29 6" xfId="3979" xr:uid="{00000000-0005-0000-0000-000076330000}"/>
    <cellStyle name="Millares 29 6 2" xfId="6522" xr:uid="{00000000-0005-0000-0000-000077330000}"/>
    <cellStyle name="Millares 29 6 2 2" xfId="9185" xr:uid="{00000000-0005-0000-0000-000078330000}"/>
    <cellStyle name="Millares 29 6 2 2 2" xfId="14755" xr:uid="{00000000-0005-0000-0000-000079330000}"/>
    <cellStyle name="Millares 29 6 2 2 2 2" xfId="25853" xr:uid="{00000000-0005-0000-0000-00007A330000}"/>
    <cellStyle name="Millares 29 6 2 2 3" xfId="20327" xr:uid="{00000000-0005-0000-0000-00007B330000}"/>
    <cellStyle name="Millares 29 6 2 3" xfId="12222" xr:uid="{00000000-0005-0000-0000-00007C330000}"/>
    <cellStyle name="Millares 29 6 2 3 2" xfId="23321" xr:uid="{00000000-0005-0000-0000-00007D330000}"/>
    <cellStyle name="Millares 29 6 2 4" xfId="17796" xr:uid="{00000000-0005-0000-0000-00007E330000}"/>
    <cellStyle name="Millares 29 6 3" xfId="7696" xr:uid="{00000000-0005-0000-0000-00007F330000}"/>
    <cellStyle name="Millares 29 6 3 2" xfId="13304" xr:uid="{00000000-0005-0000-0000-000080330000}"/>
    <cellStyle name="Millares 29 6 3 2 2" xfId="24403" xr:uid="{00000000-0005-0000-0000-000081330000}"/>
    <cellStyle name="Millares 29 6 3 3" xfId="18878" xr:uid="{00000000-0005-0000-0000-000082330000}"/>
    <cellStyle name="Millares 29 6 4" xfId="10195" xr:uid="{00000000-0005-0000-0000-000083330000}"/>
    <cellStyle name="Millares 29 6 4 2" xfId="15742" xr:uid="{00000000-0005-0000-0000-000084330000}"/>
    <cellStyle name="Millares 29 6 4 2 2" xfId="26840" xr:uid="{00000000-0005-0000-0000-000085330000}"/>
    <cellStyle name="Millares 29 6 4 3" xfId="21314" xr:uid="{00000000-0005-0000-0000-000086330000}"/>
    <cellStyle name="Millares 29 6 5" xfId="11065" xr:uid="{00000000-0005-0000-0000-000087330000}"/>
    <cellStyle name="Millares 29 6 5 2" xfId="22174" xr:uid="{00000000-0005-0000-0000-000088330000}"/>
    <cellStyle name="Millares 29 6 6" xfId="16648" xr:uid="{00000000-0005-0000-0000-000089330000}"/>
    <cellStyle name="Millares 29 7" xfId="3980" xr:uid="{00000000-0005-0000-0000-00008A330000}"/>
    <cellStyle name="Millares 29 7 2" xfId="6411" xr:uid="{00000000-0005-0000-0000-00008B330000}"/>
    <cellStyle name="Millares 29 7 2 2" xfId="9074" xr:uid="{00000000-0005-0000-0000-00008C330000}"/>
    <cellStyle name="Millares 29 7 2 2 2" xfId="14644" xr:uid="{00000000-0005-0000-0000-00008D330000}"/>
    <cellStyle name="Millares 29 7 2 2 2 2" xfId="25742" xr:uid="{00000000-0005-0000-0000-00008E330000}"/>
    <cellStyle name="Millares 29 7 2 2 3" xfId="20216" xr:uid="{00000000-0005-0000-0000-00008F330000}"/>
    <cellStyle name="Millares 29 7 2 3" xfId="12111" xr:uid="{00000000-0005-0000-0000-000090330000}"/>
    <cellStyle name="Millares 29 7 2 3 2" xfId="23210" xr:uid="{00000000-0005-0000-0000-000091330000}"/>
    <cellStyle name="Millares 29 7 2 4" xfId="17685" xr:uid="{00000000-0005-0000-0000-000092330000}"/>
    <cellStyle name="Millares 29 7 3" xfId="8184" xr:uid="{00000000-0005-0000-0000-000093330000}"/>
    <cellStyle name="Millares 29 7 3 2" xfId="13754" xr:uid="{00000000-0005-0000-0000-000094330000}"/>
    <cellStyle name="Millares 29 7 3 2 2" xfId="24852" xr:uid="{00000000-0005-0000-0000-000095330000}"/>
    <cellStyle name="Millares 29 7 3 3" xfId="19326" xr:uid="{00000000-0005-0000-0000-000096330000}"/>
    <cellStyle name="Millares 29 7 4" xfId="11066" xr:uid="{00000000-0005-0000-0000-000097330000}"/>
    <cellStyle name="Millares 29 7 4 2" xfId="22175" xr:uid="{00000000-0005-0000-0000-000098330000}"/>
    <cellStyle name="Millares 29 7 5" xfId="16649" xr:uid="{00000000-0005-0000-0000-000099330000}"/>
    <cellStyle name="Millares 29 8" xfId="5583" xr:uid="{00000000-0005-0000-0000-00009A330000}"/>
    <cellStyle name="Millares 29 8 2" xfId="8610" xr:uid="{00000000-0005-0000-0000-00009B330000}"/>
    <cellStyle name="Millares 29 8 2 2" xfId="14180" xr:uid="{00000000-0005-0000-0000-00009C330000}"/>
    <cellStyle name="Millares 29 8 2 2 2" xfId="25278" xr:uid="{00000000-0005-0000-0000-00009D330000}"/>
    <cellStyle name="Millares 29 8 2 3" xfId="19752" xr:uid="{00000000-0005-0000-0000-00009E330000}"/>
    <cellStyle name="Millares 29 8 3" xfId="11641" xr:uid="{00000000-0005-0000-0000-00009F330000}"/>
    <cellStyle name="Millares 29 8 3 2" xfId="22744" xr:uid="{00000000-0005-0000-0000-0000A0330000}"/>
    <cellStyle name="Millares 29 8 4" xfId="17218" xr:uid="{00000000-0005-0000-0000-0000A1330000}"/>
    <cellStyle name="Millares 29 9" xfId="6080" xr:uid="{00000000-0005-0000-0000-0000A2330000}"/>
    <cellStyle name="Millares 29 9 2" xfId="8746" xr:uid="{00000000-0005-0000-0000-0000A3330000}"/>
    <cellStyle name="Millares 29 9 2 2" xfId="14316" xr:uid="{00000000-0005-0000-0000-0000A4330000}"/>
    <cellStyle name="Millares 29 9 2 2 2" xfId="25414" xr:uid="{00000000-0005-0000-0000-0000A5330000}"/>
    <cellStyle name="Millares 29 9 2 3" xfId="19888" xr:uid="{00000000-0005-0000-0000-0000A6330000}"/>
    <cellStyle name="Millares 29 9 3" xfId="11783" xr:uid="{00000000-0005-0000-0000-0000A7330000}"/>
    <cellStyle name="Millares 29 9 3 2" xfId="22882" xr:uid="{00000000-0005-0000-0000-0000A8330000}"/>
    <cellStyle name="Millares 29 9 4" xfId="17357" xr:uid="{00000000-0005-0000-0000-0000A9330000}"/>
    <cellStyle name="Millares 3" xfId="527" xr:uid="{00000000-0005-0000-0000-0000AA330000}"/>
    <cellStyle name="Millares 3 10" xfId="3981" xr:uid="{00000000-0005-0000-0000-0000AB330000}"/>
    <cellStyle name="Millares 3 10 2" xfId="3982" xr:uid="{00000000-0005-0000-0000-0000AC330000}"/>
    <cellStyle name="Millares 3 11" xfId="4922" xr:uid="{00000000-0005-0000-0000-0000AD330000}"/>
    <cellStyle name="Millares 3 2" xfId="528" xr:uid="{00000000-0005-0000-0000-0000AE330000}"/>
    <cellStyle name="Millares 3 2 2" xfId="3983" xr:uid="{00000000-0005-0000-0000-0000AF330000}"/>
    <cellStyle name="Millares 3 2 2 2" xfId="6046" xr:uid="{00000000-0005-0000-0000-0000B0330000}"/>
    <cellStyle name="Millares 3 2 2 3" xfId="5943" xr:uid="{00000000-0005-0000-0000-0000B1330000}"/>
    <cellStyle name="Millares 3 2 3" xfId="3984" xr:uid="{00000000-0005-0000-0000-0000B2330000}"/>
    <cellStyle name="Millares 3 2 4" xfId="3985" xr:uid="{00000000-0005-0000-0000-0000B3330000}"/>
    <cellStyle name="Millares 3 2 5" xfId="3986" xr:uid="{00000000-0005-0000-0000-0000B4330000}"/>
    <cellStyle name="Millares 3 2_A.68" xfId="3987" xr:uid="{00000000-0005-0000-0000-0000B5330000}"/>
    <cellStyle name="Millares 3 3" xfId="529" xr:uid="{00000000-0005-0000-0000-0000B6330000}"/>
    <cellStyle name="Millares 3 3 2" xfId="3988" xr:uid="{00000000-0005-0000-0000-0000B7330000}"/>
    <cellStyle name="Millares 3 3 3" xfId="3989" xr:uid="{00000000-0005-0000-0000-0000B8330000}"/>
    <cellStyle name="Millares 3 4" xfId="530" xr:uid="{00000000-0005-0000-0000-0000B9330000}"/>
    <cellStyle name="Millares 3 4 2" xfId="3990" xr:uid="{00000000-0005-0000-0000-0000BA330000}"/>
    <cellStyle name="Millares 3 4 3" xfId="3991" xr:uid="{00000000-0005-0000-0000-0000BB330000}"/>
    <cellStyle name="Millares 3 5" xfId="531" xr:uid="{00000000-0005-0000-0000-0000BC330000}"/>
    <cellStyle name="Millares 3 5 2" xfId="3992" xr:uid="{00000000-0005-0000-0000-0000BD330000}"/>
    <cellStyle name="Millares 3 5 3" xfId="3993" xr:uid="{00000000-0005-0000-0000-0000BE330000}"/>
    <cellStyle name="Millares 3 6" xfId="532" xr:uid="{00000000-0005-0000-0000-0000BF330000}"/>
    <cellStyle name="Millares 3 6 2" xfId="3994" xr:uid="{00000000-0005-0000-0000-0000C0330000}"/>
    <cellStyle name="Millares 3 6 3" xfId="3995" xr:uid="{00000000-0005-0000-0000-0000C1330000}"/>
    <cellStyle name="Millares 3 7" xfId="533" xr:uid="{00000000-0005-0000-0000-0000C2330000}"/>
    <cellStyle name="Millares 3 7 2" xfId="3996" xr:uid="{00000000-0005-0000-0000-0000C3330000}"/>
    <cellStyle name="Millares 3 7 3" xfId="3997" xr:uid="{00000000-0005-0000-0000-0000C4330000}"/>
    <cellStyle name="Millares 3 8" xfId="1145" xr:uid="{00000000-0005-0000-0000-0000C5330000}"/>
    <cellStyle name="Millares 3 9" xfId="3998" xr:uid="{00000000-0005-0000-0000-0000C6330000}"/>
    <cellStyle name="Millares 3 9 2" xfId="3999" xr:uid="{00000000-0005-0000-0000-0000C7330000}"/>
    <cellStyle name="Millares 3 9 3" xfId="5773" xr:uid="{00000000-0005-0000-0000-0000C8330000}"/>
    <cellStyle name="Millares 3_A.68" xfId="4000" xr:uid="{00000000-0005-0000-0000-0000C9330000}"/>
    <cellStyle name="Millares 30" xfId="5904" xr:uid="{00000000-0005-0000-0000-0000CA330000}"/>
    <cellStyle name="Millares 31" xfId="534" xr:uid="{00000000-0005-0000-0000-0000CB330000}"/>
    <cellStyle name="Millares 31 2" xfId="4001" xr:uid="{00000000-0005-0000-0000-0000CC330000}"/>
    <cellStyle name="Millares 31 2 2" xfId="5705" xr:uid="{00000000-0005-0000-0000-0000CD330000}"/>
    <cellStyle name="Millares 31 3" xfId="4002" xr:uid="{00000000-0005-0000-0000-0000CE330000}"/>
    <cellStyle name="Millares 31 4" xfId="4003" xr:uid="{00000000-0005-0000-0000-0000CF330000}"/>
    <cellStyle name="Millares 31 5" xfId="4004" xr:uid="{00000000-0005-0000-0000-0000D0330000}"/>
    <cellStyle name="Millares 32" xfId="5876" xr:uid="{00000000-0005-0000-0000-0000D1330000}"/>
    <cellStyle name="Millares 33" xfId="6012" xr:uid="{00000000-0005-0000-0000-0000D2330000}"/>
    <cellStyle name="Millares 34" xfId="5681" xr:uid="{00000000-0005-0000-0000-0000D3330000}"/>
    <cellStyle name="Millares 35" xfId="5292" xr:uid="{00000000-0005-0000-0000-0000D4330000}"/>
    <cellStyle name="Millares 36" xfId="5892" xr:uid="{00000000-0005-0000-0000-0000D5330000}"/>
    <cellStyle name="Millares 37" xfId="6015" xr:uid="{00000000-0005-0000-0000-0000D6330000}"/>
    <cellStyle name="Millares 38" xfId="5720" xr:uid="{00000000-0005-0000-0000-0000D7330000}"/>
    <cellStyle name="Millares 38 2" xfId="5727" xr:uid="{00000000-0005-0000-0000-0000D8330000}"/>
    <cellStyle name="Millares 39" xfId="5939" xr:uid="{00000000-0005-0000-0000-0000D9330000}"/>
    <cellStyle name="Millares 4" xfId="535" xr:uid="{00000000-0005-0000-0000-0000DA330000}"/>
    <cellStyle name="Millares 4 10" xfId="4923" xr:uid="{00000000-0005-0000-0000-0000DB330000}"/>
    <cellStyle name="Millares 4 2" xfId="536" xr:uid="{00000000-0005-0000-0000-0000DC330000}"/>
    <cellStyle name="Millares 4 2 2" xfId="4005" xr:uid="{00000000-0005-0000-0000-0000DD330000}"/>
    <cellStyle name="Millares 4 2 2 2" xfId="5452" xr:uid="{00000000-0005-0000-0000-0000DE330000}"/>
    <cellStyle name="Millares 4 2 2 3" xfId="5873" xr:uid="{00000000-0005-0000-0000-0000DF330000}"/>
    <cellStyle name="Millares 4 2 3" xfId="4006" xr:uid="{00000000-0005-0000-0000-0000E0330000}"/>
    <cellStyle name="Millares 4 2 4" xfId="4007" xr:uid="{00000000-0005-0000-0000-0000E1330000}"/>
    <cellStyle name="Millares 4 2 5" xfId="4008" xr:uid="{00000000-0005-0000-0000-0000E2330000}"/>
    <cellStyle name="Millares 4 2_A.68" xfId="4009" xr:uid="{00000000-0005-0000-0000-0000E3330000}"/>
    <cellStyle name="Millares 4 3" xfId="537" xr:uid="{00000000-0005-0000-0000-0000E4330000}"/>
    <cellStyle name="Millares 4 3 2" xfId="4010" xr:uid="{00000000-0005-0000-0000-0000E5330000}"/>
    <cellStyle name="Millares 4 3 3" xfId="4011" xr:uid="{00000000-0005-0000-0000-0000E6330000}"/>
    <cellStyle name="Millares 4 4" xfId="538" xr:uid="{00000000-0005-0000-0000-0000E7330000}"/>
    <cellStyle name="Millares 4 4 2" xfId="4012" xr:uid="{00000000-0005-0000-0000-0000E8330000}"/>
    <cellStyle name="Millares 4 4 3" xfId="4013" xr:uid="{00000000-0005-0000-0000-0000E9330000}"/>
    <cellStyle name="Millares 4 5" xfId="539" xr:uid="{00000000-0005-0000-0000-0000EA330000}"/>
    <cellStyle name="Millares 4 5 2" xfId="4014" xr:uid="{00000000-0005-0000-0000-0000EB330000}"/>
    <cellStyle name="Millares 4 5 3" xfId="4015" xr:uid="{00000000-0005-0000-0000-0000EC330000}"/>
    <cellStyle name="Millares 4 6" xfId="1146" xr:uid="{00000000-0005-0000-0000-0000ED330000}"/>
    <cellStyle name="Millares 4 6 2" xfId="5087" xr:uid="{00000000-0005-0000-0000-0000EE330000}"/>
    <cellStyle name="Millares 4 7" xfId="1147" xr:uid="{00000000-0005-0000-0000-0000EF330000}"/>
    <cellStyle name="Millares 4 7 2" xfId="5042" xr:uid="{00000000-0005-0000-0000-0000F0330000}"/>
    <cellStyle name="Millares 4 8" xfId="4016" xr:uid="{00000000-0005-0000-0000-0000F1330000}"/>
    <cellStyle name="Millares 4 8 2" xfId="5774" xr:uid="{00000000-0005-0000-0000-0000F2330000}"/>
    <cellStyle name="Millares 4 8 3" xfId="5650" xr:uid="{00000000-0005-0000-0000-0000F3330000}"/>
    <cellStyle name="Millares 4 8 4" xfId="7650" xr:uid="{00000000-0005-0000-0000-0000F4330000}"/>
    <cellStyle name="Millares 4 9" xfId="4017" xr:uid="{00000000-0005-0000-0000-0000F5330000}"/>
    <cellStyle name="Millares 4_A.68" xfId="4018" xr:uid="{00000000-0005-0000-0000-0000F6330000}"/>
    <cellStyle name="Millares 40" xfId="5903" xr:uid="{00000000-0005-0000-0000-0000F7330000}"/>
    <cellStyle name="Millares 41" xfId="5721" xr:uid="{00000000-0005-0000-0000-0000F8330000}"/>
    <cellStyle name="Millares 41 2" xfId="5702" xr:uid="{00000000-0005-0000-0000-0000F9330000}"/>
    <cellStyle name="Millares 42" xfId="5656" xr:uid="{00000000-0005-0000-0000-0000FA330000}"/>
    <cellStyle name="Millares 43" xfId="5893" xr:uid="{00000000-0005-0000-0000-0000FB330000}"/>
    <cellStyle name="Millares 44" xfId="5013" xr:uid="{00000000-0005-0000-0000-0000FC330000}"/>
    <cellStyle name="Millares 45" xfId="6054" xr:uid="{00000000-0005-0000-0000-0000FD330000}"/>
    <cellStyle name="Millares 46" xfId="5371" xr:uid="{00000000-0005-0000-0000-0000FE330000}"/>
    <cellStyle name="Millares 47" xfId="5686" xr:uid="{00000000-0005-0000-0000-0000FF330000}"/>
    <cellStyle name="Millares 48" xfId="5542" xr:uid="{00000000-0005-0000-0000-000000340000}"/>
    <cellStyle name="Millares 49" xfId="6004" xr:uid="{00000000-0005-0000-0000-000001340000}"/>
    <cellStyle name="Millares 5" xfId="540" xr:uid="{00000000-0005-0000-0000-000002340000}"/>
    <cellStyle name="Millares 5 10" xfId="4924" xr:uid="{00000000-0005-0000-0000-000003340000}"/>
    <cellStyle name="Millares 5 2" xfId="541" xr:uid="{00000000-0005-0000-0000-000004340000}"/>
    <cellStyle name="Millares 5 2 2" xfId="4019" xr:uid="{00000000-0005-0000-0000-000005340000}"/>
    <cellStyle name="Millares 5 2 3" xfId="4020" xr:uid="{00000000-0005-0000-0000-000006340000}"/>
    <cellStyle name="Millares 5 2 4" xfId="4021" xr:uid="{00000000-0005-0000-0000-000007340000}"/>
    <cellStyle name="Millares 5 2 5" xfId="4022" xr:uid="{00000000-0005-0000-0000-000008340000}"/>
    <cellStyle name="Millares 5 2_A.68" xfId="4023" xr:uid="{00000000-0005-0000-0000-000009340000}"/>
    <cellStyle name="Millares 5 3" xfId="542" xr:uid="{00000000-0005-0000-0000-00000A340000}"/>
    <cellStyle name="Millares 5 3 2" xfId="4024" xr:uid="{00000000-0005-0000-0000-00000B340000}"/>
    <cellStyle name="Millares 5 3 3" xfId="4025" xr:uid="{00000000-0005-0000-0000-00000C340000}"/>
    <cellStyle name="Millares 5 4" xfId="543" xr:uid="{00000000-0005-0000-0000-00000D340000}"/>
    <cellStyle name="Millares 5 4 2" xfId="4026" xr:uid="{00000000-0005-0000-0000-00000E340000}"/>
    <cellStyle name="Millares 5 4 3" xfId="4027" xr:uid="{00000000-0005-0000-0000-00000F340000}"/>
    <cellStyle name="Millares 5 5" xfId="544" xr:uid="{00000000-0005-0000-0000-000010340000}"/>
    <cellStyle name="Millares 5 5 2" xfId="4028" xr:uid="{00000000-0005-0000-0000-000011340000}"/>
    <cellStyle name="Millares 5 5 3" xfId="4029" xr:uid="{00000000-0005-0000-0000-000012340000}"/>
    <cellStyle name="Millares 5 6" xfId="545" xr:uid="{00000000-0005-0000-0000-000013340000}"/>
    <cellStyle name="Millares 5 6 2" xfId="4030" xr:uid="{00000000-0005-0000-0000-000014340000}"/>
    <cellStyle name="Millares 5 6 3" xfId="4031" xr:uid="{00000000-0005-0000-0000-000015340000}"/>
    <cellStyle name="Millares 5 7" xfId="1148" xr:uid="{00000000-0005-0000-0000-000016340000}"/>
    <cellStyle name="Millares 5 7 2" xfId="5088" xr:uid="{00000000-0005-0000-0000-000017340000}"/>
    <cellStyle name="Millares 5 8" xfId="1149" xr:uid="{00000000-0005-0000-0000-000018340000}"/>
    <cellStyle name="Millares 5 8 2" xfId="5043" xr:uid="{00000000-0005-0000-0000-000019340000}"/>
    <cellStyle name="Millares 5 9" xfId="4032" xr:uid="{00000000-0005-0000-0000-00001A340000}"/>
    <cellStyle name="Millares 5 9 2" xfId="5775" xr:uid="{00000000-0005-0000-0000-00001B340000}"/>
    <cellStyle name="Millares 5 9 3" xfId="7651" xr:uid="{00000000-0005-0000-0000-00001C340000}"/>
    <cellStyle name="Millares 50" xfId="5902" xr:uid="{00000000-0005-0000-0000-00001D340000}"/>
    <cellStyle name="Millares 51" xfId="5877" xr:uid="{00000000-0005-0000-0000-00001E340000}"/>
    <cellStyle name="Millares 52" xfId="5936" xr:uid="{00000000-0005-0000-0000-00001F340000}"/>
    <cellStyle name="Millares 53" xfId="5928" xr:uid="{00000000-0005-0000-0000-000020340000}"/>
    <cellStyle name="Millares 54" xfId="5297" xr:uid="{00000000-0005-0000-0000-000021340000}"/>
    <cellStyle name="Millares 55" xfId="5491" xr:uid="{00000000-0005-0000-0000-000022340000}"/>
    <cellStyle name="Millares 56" xfId="5335" xr:uid="{00000000-0005-0000-0000-000023340000}"/>
    <cellStyle name="Millares 57" xfId="4941" xr:uid="{00000000-0005-0000-0000-000024340000}"/>
    <cellStyle name="Millares 58" xfId="5423" xr:uid="{00000000-0005-0000-0000-000025340000}"/>
    <cellStyle name="Millares 59" xfId="5552" xr:uid="{00000000-0005-0000-0000-000026340000}"/>
    <cellStyle name="Millares 6" xfId="546" xr:uid="{00000000-0005-0000-0000-000027340000}"/>
    <cellStyle name="Millares 6 10" xfId="7516" xr:uid="{00000000-0005-0000-0000-000028340000}"/>
    <cellStyle name="Millares 6 10 2" xfId="13173" xr:uid="{00000000-0005-0000-0000-000029340000}"/>
    <cellStyle name="Millares 6 10 2 2" xfId="24272" xr:uid="{00000000-0005-0000-0000-00002A340000}"/>
    <cellStyle name="Millares 6 10 3" xfId="18747" xr:uid="{00000000-0005-0000-0000-00002B340000}"/>
    <cellStyle name="Millares 6 11" xfId="10610" xr:uid="{00000000-0005-0000-0000-00002C340000}"/>
    <cellStyle name="Millares 6 11 2" xfId="21726" xr:uid="{00000000-0005-0000-0000-00002D340000}"/>
    <cellStyle name="Millares 6 12" xfId="16207" xr:uid="{00000000-0005-0000-0000-00002E340000}"/>
    <cellStyle name="Millares 6 2" xfId="784" xr:uid="{00000000-0005-0000-0000-00002F340000}"/>
    <cellStyle name="Millares 6 2 10" xfId="10126" xr:uid="{00000000-0005-0000-0000-000030340000}"/>
    <cellStyle name="Millares 6 2 10 2" xfId="15677" xr:uid="{00000000-0005-0000-0000-000031340000}"/>
    <cellStyle name="Millares 6 2 10 2 2" xfId="26775" xr:uid="{00000000-0005-0000-0000-000032340000}"/>
    <cellStyle name="Millares 6 2 10 3" xfId="21249" xr:uid="{00000000-0005-0000-0000-000033340000}"/>
    <cellStyle name="Millares 6 2 11" xfId="10655" xr:uid="{00000000-0005-0000-0000-000034340000}"/>
    <cellStyle name="Millares 6 2 11 2" xfId="21771" xr:uid="{00000000-0005-0000-0000-000035340000}"/>
    <cellStyle name="Millares 6 2 12" xfId="16251" xr:uid="{00000000-0005-0000-0000-000036340000}"/>
    <cellStyle name="Millares 6 2 13" xfId="27316" xr:uid="{00000000-0005-0000-0000-000037340000}"/>
    <cellStyle name="Millares 6 2 2" xfId="968" xr:uid="{00000000-0005-0000-0000-000038340000}"/>
    <cellStyle name="Millares 6 2 2 2" xfId="5224" xr:uid="{00000000-0005-0000-0000-000039340000}"/>
    <cellStyle name="Millares 6 2 2 2 2" xfId="6814" xr:uid="{00000000-0005-0000-0000-00003A340000}"/>
    <cellStyle name="Millares 6 2 2 2 2 2" xfId="9477" xr:uid="{00000000-0005-0000-0000-00003B340000}"/>
    <cellStyle name="Millares 6 2 2 2 2 2 2" xfId="15047" xr:uid="{00000000-0005-0000-0000-00003C340000}"/>
    <cellStyle name="Millares 6 2 2 2 2 2 2 2" xfId="26145" xr:uid="{00000000-0005-0000-0000-00003D340000}"/>
    <cellStyle name="Millares 6 2 2 2 2 2 3" xfId="20619" xr:uid="{00000000-0005-0000-0000-00003E340000}"/>
    <cellStyle name="Millares 6 2 2 2 2 3" xfId="12514" xr:uid="{00000000-0005-0000-0000-00003F340000}"/>
    <cellStyle name="Millares 6 2 2 2 2 3 2" xfId="23613" xr:uid="{00000000-0005-0000-0000-000040340000}"/>
    <cellStyle name="Millares 6 2 2 2 2 4" xfId="18088" xr:uid="{00000000-0005-0000-0000-000041340000}"/>
    <cellStyle name="Millares 6 2 2 2 3" xfId="8457" xr:uid="{00000000-0005-0000-0000-000042340000}"/>
    <cellStyle name="Millares 6 2 2 2 3 2" xfId="14027" xr:uid="{00000000-0005-0000-0000-000043340000}"/>
    <cellStyle name="Millares 6 2 2 2 3 2 2" xfId="25125" xr:uid="{00000000-0005-0000-0000-000044340000}"/>
    <cellStyle name="Millares 6 2 2 2 3 3" xfId="19599" xr:uid="{00000000-0005-0000-0000-000045340000}"/>
    <cellStyle name="Millares 6 2 2 2 4" xfId="11488" xr:uid="{00000000-0005-0000-0000-000046340000}"/>
    <cellStyle name="Millares 6 2 2 2 4 2" xfId="22591" xr:uid="{00000000-0005-0000-0000-000047340000}"/>
    <cellStyle name="Millares 6 2 2 2 5" xfId="17065" xr:uid="{00000000-0005-0000-0000-000048340000}"/>
    <cellStyle name="Millares 6 2 2 3" xfId="6246" xr:uid="{00000000-0005-0000-0000-000049340000}"/>
    <cellStyle name="Millares 6 2 2 3 2" xfId="8911" xr:uid="{00000000-0005-0000-0000-00004A340000}"/>
    <cellStyle name="Millares 6 2 2 3 2 2" xfId="14481" xr:uid="{00000000-0005-0000-0000-00004B340000}"/>
    <cellStyle name="Millares 6 2 2 3 2 2 2" xfId="25579" xr:uid="{00000000-0005-0000-0000-00004C340000}"/>
    <cellStyle name="Millares 6 2 2 3 2 3" xfId="20053" xr:uid="{00000000-0005-0000-0000-00004D340000}"/>
    <cellStyle name="Millares 6 2 2 3 3" xfId="11948" xr:uid="{00000000-0005-0000-0000-00004E340000}"/>
    <cellStyle name="Millares 6 2 2 3 3 2" xfId="23047" xr:uid="{00000000-0005-0000-0000-00004F340000}"/>
    <cellStyle name="Millares 6 2 2 3 4" xfId="17522" xr:uid="{00000000-0005-0000-0000-000050340000}"/>
    <cellStyle name="Millares 6 2 2 4" xfId="7285" xr:uid="{00000000-0005-0000-0000-000051340000}"/>
    <cellStyle name="Millares 6 2 2 4 2" xfId="9938" xr:uid="{00000000-0005-0000-0000-000052340000}"/>
    <cellStyle name="Millares 6 2 2 4 2 2" xfId="15508" xr:uid="{00000000-0005-0000-0000-000053340000}"/>
    <cellStyle name="Millares 6 2 2 4 2 2 2" xfId="26606" xr:uid="{00000000-0005-0000-0000-000054340000}"/>
    <cellStyle name="Millares 6 2 2 4 2 3" xfId="21080" xr:uid="{00000000-0005-0000-0000-000055340000}"/>
    <cellStyle name="Millares 6 2 2 4 3" xfId="12975" xr:uid="{00000000-0005-0000-0000-000056340000}"/>
    <cellStyle name="Millares 6 2 2 4 3 2" xfId="24074" xr:uid="{00000000-0005-0000-0000-000057340000}"/>
    <cellStyle name="Millares 6 2 2 4 4" xfId="18549" xr:uid="{00000000-0005-0000-0000-000058340000}"/>
    <cellStyle name="Millares 6 2 2 5" xfId="7973" xr:uid="{00000000-0005-0000-0000-000059340000}"/>
    <cellStyle name="Millares 6 2 2 5 2" xfId="13576" xr:uid="{00000000-0005-0000-0000-00005A340000}"/>
    <cellStyle name="Millares 6 2 2 5 2 2" xfId="24675" xr:uid="{00000000-0005-0000-0000-00005B340000}"/>
    <cellStyle name="Millares 6 2 2 5 3" xfId="19150" xr:uid="{00000000-0005-0000-0000-00005C340000}"/>
    <cellStyle name="Millares 6 2 2 6" xfId="10488" xr:uid="{00000000-0005-0000-0000-00005D340000}"/>
    <cellStyle name="Millares 6 2 2 6 2" xfId="16034" xr:uid="{00000000-0005-0000-0000-00005E340000}"/>
    <cellStyle name="Millares 6 2 2 6 2 2" xfId="27132" xr:uid="{00000000-0005-0000-0000-00005F340000}"/>
    <cellStyle name="Millares 6 2 2 6 3" xfId="21606" xr:uid="{00000000-0005-0000-0000-000060340000}"/>
    <cellStyle name="Millares 6 2 2 7" xfId="10764" xr:uid="{00000000-0005-0000-0000-000061340000}"/>
    <cellStyle name="Millares 6 2 2 7 2" xfId="21879" xr:uid="{00000000-0005-0000-0000-000062340000}"/>
    <cellStyle name="Millares 6 2 2 8" xfId="16359" xr:uid="{00000000-0005-0000-0000-000063340000}"/>
    <cellStyle name="Millares 6 2 2 9" xfId="27563" xr:uid="{00000000-0005-0000-0000-000064340000}"/>
    <cellStyle name="Millares 6 2 3" xfId="4033" xr:uid="{00000000-0005-0000-0000-000065340000}"/>
    <cellStyle name="Millares 6 2 3 2" xfId="6657" xr:uid="{00000000-0005-0000-0000-000066340000}"/>
    <cellStyle name="Millares 6 2 3 2 2" xfId="9320" xr:uid="{00000000-0005-0000-0000-000067340000}"/>
    <cellStyle name="Millares 6 2 3 2 2 2" xfId="14890" xr:uid="{00000000-0005-0000-0000-000068340000}"/>
    <cellStyle name="Millares 6 2 3 2 2 2 2" xfId="25988" xr:uid="{00000000-0005-0000-0000-000069340000}"/>
    <cellStyle name="Millares 6 2 3 2 2 3" xfId="20462" xr:uid="{00000000-0005-0000-0000-00006A340000}"/>
    <cellStyle name="Millares 6 2 3 2 3" xfId="12357" xr:uid="{00000000-0005-0000-0000-00006B340000}"/>
    <cellStyle name="Millares 6 2 3 2 3 2" xfId="23456" xr:uid="{00000000-0005-0000-0000-00006C340000}"/>
    <cellStyle name="Millares 6 2 3 2 4" xfId="17931" xr:uid="{00000000-0005-0000-0000-00006D340000}"/>
    <cellStyle name="Millares 6 2 3 3" xfId="7128" xr:uid="{00000000-0005-0000-0000-00006E340000}"/>
    <cellStyle name="Millares 6 2 3 3 2" xfId="9781" xr:uid="{00000000-0005-0000-0000-00006F340000}"/>
    <cellStyle name="Millares 6 2 3 3 2 2" xfId="15351" xr:uid="{00000000-0005-0000-0000-000070340000}"/>
    <cellStyle name="Millares 6 2 3 3 2 2 2" xfId="26449" xr:uid="{00000000-0005-0000-0000-000071340000}"/>
    <cellStyle name="Millares 6 2 3 3 2 3" xfId="20923" xr:uid="{00000000-0005-0000-0000-000072340000}"/>
    <cellStyle name="Millares 6 2 3 3 3" xfId="12818" xr:uid="{00000000-0005-0000-0000-000073340000}"/>
    <cellStyle name="Millares 6 2 3 3 3 2" xfId="23917" xr:uid="{00000000-0005-0000-0000-000074340000}"/>
    <cellStyle name="Millares 6 2 3 3 4" xfId="18392" xr:uid="{00000000-0005-0000-0000-000075340000}"/>
    <cellStyle name="Millares 6 2 3 4" xfId="7824" xr:uid="{00000000-0005-0000-0000-000076340000}"/>
    <cellStyle name="Millares 6 2 3 4 2" xfId="13428" xr:uid="{00000000-0005-0000-0000-000077340000}"/>
    <cellStyle name="Millares 6 2 3 4 2 2" xfId="24527" xr:uid="{00000000-0005-0000-0000-000078340000}"/>
    <cellStyle name="Millares 6 2 3 4 3" xfId="19002" xr:uid="{00000000-0005-0000-0000-000079340000}"/>
    <cellStyle name="Millares 6 2 3 5" xfId="10331" xr:uid="{00000000-0005-0000-0000-00007A340000}"/>
    <cellStyle name="Millares 6 2 3 5 2" xfId="15877" xr:uid="{00000000-0005-0000-0000-00007B340000}"/>
    <cellStyle name="Millares 6 2 3 5 2 2" xfId="26975" xr:uid="{00000000-0005-0000-0000-00007C340000}"/>
    <cellStyle name="Millares 6 2 3 5 3" xfId="21449" xr:uid="{00000000-0005-0000-0000-00007D340000}"/>
    <cellStyle name="Millares 6 2 3 6" xfId="11067" xr:uid="{00000000-0005-0000-0000-00007E340000}"/>
    <cellStyle name="Millares 6 2 3 6 2" xfId="22176" xr:uid="{00000000-0005-0000-0000-00007F340000}"/>
    <cellStyle name="Millares 6 2 3 7" xfId="16650" xr:uid="{00000000-0005-0000-0000-000080340000}"/>
    <cellStyle name="Millares 6 2 3 8" xfId="27406" xr:uid="{00000000-0005-0000-0000-000081340000}"/>
    <cellStyle name="Millares 6 2 4" xfId="4034" xr:uid="{00000000-0005-0000-0000-000082340000}"/>
    <cellStyle name="Millares 6 2 4 2" xfId="6567" xr:uid="{00000000-0005-0000-0000-000083340000}"/>
    <cellStyle name="Millares 6 2 4 2 2" xfId="9230" xr:uid="{00000000-0005-0000-0000-000084340000}"/>
    <cellStyle name="Millares 6 2 4 2 2 2" xfId="14800" xr:uid="{00000000-0005-0000-0000-000085340000}"/>
    <cellStyle name="Millares 6 2 4 2 2 2 2" xfId="25898" xr:uid="{00000000-0005-0000-0000-000086340000}"/>
    <cellStyle name="Millares 6 2 4 2 2 3" xfId="20372" xr:uid="{00000000-0005-0000-0000-000087340000}"/>
    <cellStyle name="Millares 6 2 4 2 3" xfId="12267" xr:uid="{00000000-0005-0000-0000-000088340000}"/>
    <cellStyle name="Millares 6 2 4 2 3 2" xfId="23366" xr:uid="{00000000-0005-0000-0000-000089340000}"/>
    <cellStyle name="Millares 6 2 4 2 4" xfId="17841" xr:uid="{00000000-0005-0000-0000-00008A340000}"/>
    <cellStyle name="Millares 6 2 4 3" xfId="7742" xr:uid="{00000000-0005-0000-0000-00008B340000}"/>
    <cellStyle name="Millares 6 2 4 3 2" xfId="13347" xr:uid="{00000000-0005-0000-0000-00008C340000}"/>
    <cellStyle name="Millares 6 2 4 3 2 2" xfId="24446" xr:uid="{00000000-0005-0000-0000-00008D340000}"/>
    <cellStyle name="Millares 6 2 4 3 3" xfId="18921" xr:uid="{00000000-0005-0000-0000-00008E340000}"/>
    <cellStyle name="Millares 6 2 4 4" xfId="10241" xr:uid="{00000000-0005-0000-0000-00008F340000}"/>
    <cellStyle name="Millares 6 2 4 4 2" xfId="15787" xr:uid="{00000000-0005-0000-0000-000090340000}"/>
    <cellStyle name="Millares 6 2 4 4 2 2" xfId="26885" xr:uid="{00000000-0005-0000-0000-000091340000}"/>
    <cellStyle name="Millares 6 2 4 4 3" xfId="21359" xr:uid="{00000000-0005-0000-0000-000092340000}"/>
    <cellStyle name="Millares 6 2 4 5" xfId="11068" xr:uid="{00000000-0005-0000-0000-000093340000}"/>
    <cellStyle name="Millares 6 2 4 5 2" xfId="22177" xr:uid="{00000000-0005-0000-0000-000094340000}"/>
    <cellStyle name="Millares 6 2 4 6" xfId="16651" xr:uid="{00000000-0005-0000-0000-000095340000}"/>
    <cellStyle name="Millares 6 2 5" xfId="4035" xr:uid="{00000000-0005-0000-0000-000096340000}"/>
    <cellStyle name="Millares 6 2 5 2" xfId="6469" xr:uid="{00000000-0005-0000-0000-000097340000}"/>
    <cellStyle name="Millares 6 2 5 2 2" xfId="9132" xr:uid="{00000000-0005-0000-0000-000098340000}"/>
    <cellStyle name="Millares 6 2 5 2 2 2" xfId="14702" xr:uid="{00000000-0005-0000-0000-000099340000}"/>
    <cellStyle name="Millares 6 2 5 2 2 2 2" xfId="25800" xr:uid="{00000000-0005-0000-0000-00009A340000}"/>
    <cellStyle name="Millares 6 2 5 2 2 3" xfId="20274" xr:uid="{00000000-0005-0000-0000-00009B340000}"/>
    <cellStyle name="Millares 6 2 5 2 3" xfId="12169" xr:uid="{00000000-0005-0000-0000-00009C340000}"/>
    <cellStyle name="Millares 6 2 5 2 3 2" xfId="23268" xr:uid="{00000000-0005-0000-0000-00009D340000}"/>
    <cellStyle name="Millares 6 2 5 2 4" xfId="17743" xr:uid="{00000000-0005-0000-0000-00009E340000}"/>
    <cellStyle name="Millares 6 2 5 3" xfId="8185" xr:uid="{00000000-0005-0000-0000-00009F340000}"/>
    <cellStyle name="Millares 6 2 5 3 2" xfId="13755" xr:uid="{00000000-0005-0000-0000-0000A0340000}"/>
    <cellStyle name="Millares 6 2 5 3 2 2" xfId="24853" xr:uid="{00000000-0005-0000-0000-0000A1340000}"/>
    <cellStyle name="Millares 6 2 5 3 3" xfId="19327" xr:uid="{00000000-0005-0000-0000-0000A2340000}"/>
    <cellStyle name="Millares 6 2 5 4" xfId="11069" xr:uid="{00000000-0005-0000-0000-0000A3340000}"/>
    <cellStyle name="Millares 6 2 5 4 2" xfId="22178" xr:uid="{00000000-0005-0000-0000-0000A4340000}"/>
    <cellStyle name="Millares 6 2 5 5" xfId="16652" xr:uid="{00000000-0005-0000-0000-0000A5340000}"/>
    <cellStyle name="Millares 6 2 6" xfId="5387" xr:uid="{00000000-0005-0000-0000-0000A6340000}"/>
    <cellStyle name="Millares 6 2 6 2" xfId="8531" xr:uid="{00000000-0005-0000-0000-0000A7340000}"/>
    <cellStyle name="Millares 6 2 6 2 2" xfId="14101" xr:uid="{00000000-0005-0000-0000-0000A8340000}"/>
    <cellStyle name="Millares 6 2 6 2 2 2" xfId="25199" xr:uid="{00000000-0005-0000-0000-0000A9340000}"/>
    <cellStyle name="Millares 6 2 6 2 3" xfId="19673" xr:uid="{00000000-0005-0000-0000-0000AA340000}"/>
    <cellStyle name="Millares 6 2 6 3" xfId="11562" xr:uid="{00000000-0005-0000-0000-0000AB340000}"/>
    <cellStyle name="Millares 6 2 6 3 2" xfId="22665" xr:uid="{00000000-0005-0000-0000-0000AC340000}"/>
    <cellStyle name="Millares 6 2 6 4" xfId="17139" xr:uid="{00000000-0005-0000-0000-0000AD340000}"/>
    <cellStyle name="Millares 6 2 7" xfId="6126" xr:uid="{00000000-0005-0000-0000-0000AE340000}"/>
    <cellStyle name="Millares 6 2 7 2" xfId="8791" xr:uid="{00000000-0005-0000-0000-0000AF340000}"/>
    <cellStyle name="Millares 6 2 7 2 2" xfId="14361" xr:uid="{00000000-0005-0000-0000-0000B0340000}"/>
    <cellStyle name="Millares 6 2 7 2 2 2" xfId="25459" xr:uid="{00000000-0005-0000-0000-0000B1340000}"/>
    <cellStyle name="Millares 6 2 7 2 3" xfId="19933" xr:uid="{00000000-0005-0000-0000-0000B2340000}"/>
    <cellStyle name="Millares 6 2 7 3" xfId="11828" xr:uid="{00000000-0005-0000-0000-0000B3340000}"/>
    <cellStyle name="Millares 6 2 7 3 2" xfId="22927" xr:uid="{00000000-0005-0000-0000-0000B4340000}"/>
    <cellStyle name="Millares 6 2 7 4" xfId="17402" xr:uid="{00000000-0005-0000-0000-0000B5340000}"/>
    <cellStyle name="Millares 6 2 8" xfId="7037" xr:uid="{00000000-0005-0000-0000-0000B6340000}"/>
    <cellStyle name="Millares 6 2 8 2" xfId="9691" xr:uid="{00000000-0005-0000-0000-0000B7340000}"/>
    <cellStyle name="Millares 6 2 8 2 2" xfId="15261" xr:uid="{00000000-0005-0000-0000-0000B8340000}"/>
    <cellStyle name="Millares 6 2 8 2 2 2" xfId="26359" xr:uid="{00000000-0005-0000-0000-0000B9340000}"/>
    <cellStyle name="Millares 6 2 8 2 3" xfId="20833" xr:uid="{00000000-0005-0000-0000-0000BA340000}"/>
    <cellStyle name="Millares 6 2 8 3" xfId="12728" xr:uid="{00000000-0005-0000-0000-0000BB340000}"/>
    <cellStyle name="Millares 6 2 8 3 2" xfId="23827" xr:uid="{00000000-0005-0000-0000-0000BC340000}"/>
    <cellStyle name="Millares 6 2 8 4" xfId="18302" xr:uid="{00000000-0005-0000-0000-0000BD340000}"/>
    <cellStyle name="Millares 6 2 9" xfId="7517" xr:uid="{00000000-0005-0000-0000-0000BE340000}"/>
    <cellStyle name="Millares 6 2 9 2" xfId="13174" xr:uid="{00000000-0005-0000-0000-0000BF340000}"/>
    <cellStyle name="Millares 6 2 9 2 2" xfId="24273" xr:uid="{00000000-0005-0000-0000-0000C0340000}"/>
    <cellStyle name="Millares 6 2 9 3" xfId="18748" xr:uid="{00000000-0005-0000-0000-0000C1340000}"/>
    <cellStyle name="Millares 6 3" xfId="1015" xr:uid="{00000000-0005-0000-0000-0000C2340000}"/>
    <cellStyle name="Millares 6 3 10" xfId="16406" xr:uid="{00000000-0005-0000-0000-0000C3340000}"/>
    <cellStyle name="Millares 6 3 11" xfId="27272" xr:uid="{00000000-0005-0000-0000-0000C4340000}"/>
    <cellStyle name="Millares 6 3 2" xfId="4036" xr:uid="{00000000-0005-0000-0000-0000C5340000}"/>
    <cellStyle name="Millares 6 3 2 2" xfId="6861" xr:uid="{00000000-0005-0000-0000-0000C6340000}"/>
    <cellStyle name="Millares 6 3 2 2 2" xfId="9524" xr:uid="{00000000-0005-0000-0000-0000C7340000}"/>
    <cellStyle name="Millares 6 3 2 2 2 2" xfId="15094" xr:uid="{00000000-0005-0000-0000-0000C8340000}"/>
    <cellStyle name="Millares 6 3 2 2 2 2 2" xfId="26192" xr:uid="{00000000-0005-0000-0000-0000C9340000}"/>
    <cellStyle name="Millares 6 3 2 2 2 3" xfId="20666" xr:uid="{00000000-0005-0000-0000-0000CA340000}"/>
    <cellStyle name="Millares 6 3 2 2 3" xfId="12561" xr:uid="{00000000-0005-0000-0000-0000CB340000}"/>
    <cellStyle name="Millares 6 3 2 2 3 2" xfId="23660" xr:uid="{00000000-0005-0000-0000-0000CC340000}"/>
    <cellStyle name="Millares 6 3 2 2 4" xfId="18135" xr:uid="{00000000-0005-0000-0000-0000CD340000}"/>
    <cellStyle name="Millares 6 3 2 3" xfId="7332" xr:uid="{00000000-0005-0000-0000-0000CE340000}"/>
    <cellStyle name="Millares 6 3 2 3 2" xfId="9985" xr:uid="{00000000-0005-0000-0000-0000CF340000}"/>
    <cellStyle name="Millares 6 3 2 3 2 2" xfId="15555" xr:uid="{00000000-0005-0000-0000-0000D0340000}"/>
    <cellStyle name="Millares 6 3 2 3 2 2 2" xfId="26653" xr:uid="{00000000-0005-0000-0000-0000D1340000}"/>
    <cellStyle name="Millares 6 3 2 3 2 3" xfId="21127" xr:uid="{00000000-0005-0000-0000-0000D2340000}"/>
    <cellStyle name="Millares 6 3 2 3 3" xfId="13022" xr:uid="{00000000-0005-0000-0000-0000D3340000}"/>
    <cellStyle name="Millares 6 3 2 3 3 2" xfId="24121" xr:uid="{00000000-0005-0000-0000-0000D4340000}"/>
    <cellStyle name="Millares 6 3 2 3 4" xfId="18596" xr:uid="{00000000-0005-0000-0000-0000D5340000}"/>
    <cellStyle name="Millares 6 3 2 4" xfId="8020" xr:uid="{00000000-0005-0000-0000-0000D6340000}"/>
    <cellStyle name="Millares 6 3 2 4 2" xfId="13623" xr:uid="{00000000-0005-0000-0000-0000D7340000}"/>
    <cellStyle name="Millares 6 3 2 4 2 2" xfId="24722" xr:uid="{00000000-0005-0000-0000-0000D8340000}"/>
    <cellStyle name="Millares 6 3 2 4 3" xfId="19197" xr:uid="{00000000-0005-0000-0000-0000D9340000}"/>
    <cellStyle name="Millares 6 3 2 5" xfId="10535" xr:uid="{00000000-0005-0000-0000-0000DA340000}"/>
    <cellStyle name="Millares 6 3 2 5 2" xfId="16081" xr:uid="{00000000-0005-0000-0000-0000DB340000}"/>
    <cellStyle name="Millares 6 3 2 5 2 2" xfId="27179" xr:uid="{00000000-0005-0000-0000-0000DC340000}"/>
    <cellStyle name="Millares 6 3 2 5 3" xfId="21653" xr:uid="{00000000-0005-0000-0000-0000DD340000}"/>
    <cellStyle name="Millares 6 3 2 6" xfId="11070" xr:uid="{00000000-0005-0000-0000-0000DE340000}"/>
    <cellStyle name="Millares 6 3 2 6 2" xfId="22179" xr:uid="{00000000-0005-0000-0000-0000DF340000}"/>
    <cellStyle name="Millares 6 3 2 7" xfId="16653" xr:uid="{00000000-0005-0000-0000-0000E0340000}"/>
    <cellStyle name="Millares 6 3 2 8" xfId="27610" xr:uid="{00000000-0005-0000-0000-0000E1340000}"/>
    <cellStyle name="Millares 6 3 3" xfId="4037" xr:uid="{00000000-0005-0000-0000-0000E2340000}"/>
    <cellStyle name="Millares 6 3 3 2" xfId="6523" xr:uid="{00000000-0005-0000-0000-0000E3340000}"/>
    <cellStyle name="Millares 6 3 3 2 2" xfId="9186" xr:uid="{00000000-0005-0000-0000-0000E4340000}"/>
    <cellStyle name="Millares 6 3 3 2 2 2" xfId="14756" xr:uid="{00000000-0005-0000-0000-0000E5340000}"/>
    <cellStyle name="Millares 6 3 3 2 2 2 2" xfId="25854" xr:uid="{00000000-0005-0000-0000-0000E6340000}"/>
    <cellStyle name="Millares 6 3 3 2 2 3" xfId="20328" xr:uid="{00000000-0005-0000-0000-0000E7340000}"/>
    <cellStyle name="Millares 6 3 3 2 3" xfId="12223" xr:uid="{00000000-0005-0000-0000-0000E8340000}"/>
    <cellStyle name="Millares 6 3 3 2 3 2" xfId="23322" xr:uid="{00000000-0005-0000-0000-0000E9340000}"/>
    <cellStyle name="Millares 6 3 3 2 4" xfId="17797" xr:uid="{00000000-0005-0000-0000-0000EA340000}"/>
    <cellStyle name="Millares 6 3 3 3" xfId="8186" xr:uid="{00000000-0005-0000-0000-0000EB340000}"/>
    <cellStyle name="Millares 6 3 3 3 2" xfId="13756" xr:uid="{00000000-0005-0000-0000-0000EC340000}"/>
    <cellStyle name="Millares 6 3 3 3 2 2" xfId="24854" xr:uid="{00000000-0005-0000-0000-0000ED340000}"/>
    <cellStyle name="Millares 6 3 3 3 3" xfId="19328" xr:uid="{00000000-0005-0000-0000-0000EE340000}"/>
    <cellStyle name="Millares 6 3 3 4" xfId="11071" xr:uid="{00000000-0005-0000-0000-0000EF340000}"/>
    <cellStyle name="Millares 6 3 3 4 2" xfId="22180" xr:uid="{00000000-0005-0000-0000-0000F0340000}"/>
    <cellStyle name="Millares 6 3 3 5" xfId="16654" xr:uid="{00000000-0005-0000-0000-0000F1340000}"/>
    <cellStyle name="Millares 6 3 4" xfId="5475" xr:uid="{00000000-0005-0000-0000-0000F2340000}"/>
    <cellStyle name="Millares 6 3 4 2" xfId="8568" xr:uid="{00000000-0005-0000-0000-0000F3340000}"/>
    <cellStyle name="Millares 6 3 4 2 2" xfId="14138" xr:uid="{00000000-0005-0000-0000-0000F4340000}"/>
    <cellStyle name="Millares 6 3 4 2 2 2" xfId="25236" xr:uid="{00000000-0005-0000-0000-0000F5340000}"/>
    <cellStyle name="Millares 6 3 4 2 3" xfId="19710" xr:uid="{00000000-0005-0000-0000-0000F6340000}"/>
    <cellStyle name="Millares 6 3 4 3" xfId="11599" xr:uid="{00000000-0005-0000-0000-0000F7340000}"/>
    <cellStyle name="Millares 6 3 4 3 2" xfId="22702" xr:uid="{00000000-0005-0000-0000-0000F8340000}"/>
    <cellStyle name="Millares 6 3 4 4" xfId="17176" xr:uid="{00000000-0005-0000-0000-0000F9340000}"/>
    <cellStyle name="Millares 6 3 5" xfId="6293" xr:uid="{00000000-0005-0000-0000-0000FA340000}"/>
    <cellStyle name="Millares 6 3 5 2" xfId="8958" xr:uid="{00000000-0005-0000-0000-0000FB340000}"/>
    <cellStyle name="Millares 6 3 5 2 2" xfId="14528" xr:uid="{00000000-0005-0000-0000-0000FC340000}"/>
    <cellStyle name="Millares 6 3 5 2 2 2" xfId="25626" xr:uid="{00000000-0005-0000-0000-0000FD340000}"/>
    <cellStyle name="Millares 6 3 5 2 3" xfId="20100" xr:uid="{00000000-0005-0000-0000-0000FE340000}"/>
    <cellStyle name="Millares 6 3 5 3" xfId="11995" xr:uid="{00000000-0005-0000-0000-0000FF340000}"/>
    <cellStyle name="Millares 6 3 5 3 2" xfId="23094" xr:uid="{00000000-0005-0000-0000-000000350000}"/>
    <cellStyle name="Millares 6 3 5 4" xfId="17569" xr:uid="{00000000-0005-0000-0000-000001350000}"/>
    <cellStyle name="Millares 6 3 6" xfId="6990" xr:uid="{00000000-0005-0000-0000-000002350000}"/>
    <cellStyle name="Millares 6 3 6 2" xfId="9644" xr:uid="{00000000-0005-0000-0000-000003350000}"/>
    <cellStyle name="Millares 6 3 6 2 2" xfId="15214" xr:uid="{00000000-0005-0000-0000-000004350000}"/>
    <cellStyle name="Millares 6 3 6 2 2 2" xfId="26312" xr:uid="{00000000-0005-0000-0000-000005350000}"/>
    <cellStyle name="Millares 6 3 6 2 3" xfId="20786" xr:uid="{00000000-0005-0000-0000-000006350000}"/>
    <cellStyle name="Millares 6 3 6 3" xfId="12681" xr:uid="{00000000-0005-0000-0000-000007350000}"/>
    <cellStyle name="Millares 6 3 6 3 2" xfId="23780" xr:uid="{00000000-0005-0000-0000-000008350000}"/>
    <cellStyle name="Millares 6 3 6 4" xfId="18255" xr:uid="{00000000-0005-0000-0000-000009350000}"/>
    <cellStyle name="Millares 6 3 7" xfId="7622" xr:uid="{00000000-0005-0000-0000-00000A350000}"/>
    <cellStyle name="Millares 6 3 7 2" xfId="13261" xr:uid="{00000000-0005-0000-0000-00000B350000}"/>
    <cellStyle name="Millares 6 3 7 2 2" xfId="24360" xr:uid="{00000000-0005-0000-0000-00000C350000}"/>
    <cellStyle name="Millares 6 3 7 3" xfId="18835" xr:uid="{00000000-0005-0000-0000-00000D350000}"/>
    <cellStyle name="Millares 6 3 8" xfId="10197" xr:uid="{00000000-0005-0000-0000-00000E350000}"/>
    <cellStyle name="Millares 6 3 8 2" xfId="15743" xr:uid="{00000000-0005-0000-0000-00000F350000}"/>
    <cellStyle name="Millares 6 3 8 2 2" xfId="26841" xr:uid="{00000000-0005-0000-0000-000010350000}"/>
    <cellStyle name="Millares 6 3 8 3" xfId="21315" xr:uid="{00000000-0005-0000-0000-000011350000}"/>
    <cellStyle name="Millares 6 3 9" xfId="10811" xr:uid="{00000000-0005-0000-0000-000012350000}"/>
    <cellStyle name="Millares 6 3 9 2" xfId="21926" xr:uid="{00000000-0005-0000-0000-000013350000}"/>
    <cellStyle name="Millares 6 4" xfId="896" xr:uid="{00000000-0005-0000-0000-000014350000}"/>
    <cellStyle name="Millares 6 4 10" xfId="27504" xr:uid="{00000000-0005-0000-0000-000015350000}"/>
    <cellStyle name="Millares 6 4 2" xfId="4038" xr:uid="{00000000-0005-0000-0000-000016350000}"/>
    <cellStyle name="Millares 6 4 2 2" xfId="6755" xr:uid="{00000000-0005-0000-0000-000017350000}"/>
    <cellStyle name="Millares 6 4 2 2 2" xfId="9418" xr:uid="{00000000-0005-0000-0000-000018350000}"/>
    <cellStyle name="Millares 6 4 2 2 2 2" xfId="14988" xr:uid="{00000000-0005-0000-0000-000019350000}"/>
    <cellStyle name="Millares 6 4 2 2 2 2 2" xfId="26086" xr:uid="{00000000-0005-0000-0000-00001A350000}"/>
    <cellStyle name="Millares 6 4 2 2 2 3" xfId="20560" xr:uid="{00000000-0005-0000-0000-00001B350000}"/>
    <cellStyle name="Millares 6 4 2 2 3" xfId="12455" xr:uid="{00000000-0005-0000-0000-00001C350000}"/>
    <cellStyle name="Millares 6 4 2 2 3 2" xfId="23554" xr:uid="{00000000-0005-0000-0000-00001D350000}"/>
    <cellStyle name="Millares 6 4 2 2 4" xfId="18029" xr:uid="{00000000-0005-0000-0000-00001E350000}"/>
    <cellStyle name="Millares 6 4 2 3" xfId="8187" xr:uid="{00000000-0005-0000-0000-00001F350000}"/>
    <cellStyle name="Millares 6 4 2 3 2" xfId="13757" xr:uid="{00000000-0005-0000-0000-000020350000}"/>
    <cellStyle name="Millares 6 4 2 3 2 2" xfId="24855" xr:uid="{00000000-0005-0000-0000-000021350000}"/>
    <cellStyle name="Millares 6 4 2 3 3" xfId="19329" xr:uid="{00000000-0005-0000-0000-000022350000}"/>
    <cellStyle name="Millares 6 4 2 4" xfId="11072" xr:uid="{00000000-0005-0000-0000-000023350000}"/>
    <cellStyle name="Millares 6 4 2 4 2" xfId="22181" xr:uid="{00000000-0005-0000-0000-000024350000}"/>
    <cellStyle name="Millares 6 4 2 5" xfId="16655" xr:uid="{00000000-0005-0000-0000-000025350000}"/>
    <cellStyle name="Millares 6 4 3" xfId="5493" xr:uid="{00000000-0005-0000-0000-000026350000}"/>
    <cellStyle name="Millares 6 4 4" xfId="6186" xr:uid="{00000000-0005-0000-0000-000027350000}"/>
    <cellStyle name="Millares 6 4 4 2" xfId="8851" xr:uid="{00000000-0005-0000-0000-000028350000}"/>
    <cellStyle name="Millares 6 4 4 2 2" xfId="14421" xr:uid="{00000000-0005-0000-0000-000029350000}"/>
    <cellStyle name="Millares 6 4 4 2 2 2" xfId="25519" xr:uid="{00000000-0005-0000-0000-00002A350000}"/>
    <cellStyle name="Millares 6 4 4 2 3" xfId="19993" xr:uid="{00000000-0005-0000-0000-00002B350000}"/>
    <cellStyle name="Millares 6 4 4 3" xfId="11888" xr:uid="{00000000-0005-0000-0000-00002C350000}"/>
    <cellStyle name="Millares 6 4 4 3 2" xfId="22987" xr:uid="{00000000-0005-0000-0000-00002D350000}"/>
    <cellStyle name="Millares 6 4 4 4" xfId="17462" xr:uid="{00000000-0005-0000-0000-00002E350000}"/>
    <cellStyle name="Millares 6 4 5" xfId="7226" xr:uid="{00000000-0005-0000-0000-00002F350000}"/>
    <cellStyle name="Millares 6 4 5 2" xfId="9879" xr:uid="{00000000-0005-0000-0000-000030350000}"/>
    <cellStyle name="Millares 6 4 5 2 2" xfId="15449" xr:uid="{00000000-0005-0000-0000-000031350000}"/>
    <cellStyle name="Millares 6 4 5 2 2 2" xfId="26547" xr:uid="{00000000-0005-0000-0000-000032350000}"/>
    <cellStyle name="Millares 6 4 5 2 3" xfId="21021" xr:uid="{00000000-0005-0000-0000-000033350000}"/>
    <cellStyle name="Millares 6 4 5 3" xfId="12916" xr:uid="{00000000-0005-0000-0000-000034350000}"/>
    <cellStyle name="Millares 6 4 5 3 2" xfId="24015" xr:uid="{00000000-0005-0000-0000-000035350000}"/>
    <cellStyle name="Millares 6 4 5 4" xfId="18490" xr:uid="{00000000-0005-0000-0000-000036350000}"/>
    <cellStyle name="Millares 6 4 6" xfId="7914" xr:uid="{00000000-0005-0000-0000-000037350000}"/>
    <cellStyle name="Millares 6 4 6 2" xfId="13517" xr:uid="{00000000-0005-0000-0000-000038350000}"/>
    <cellStyle name="Millares 6 4 6 2 2" xfId="24616" xr:uid="{00000000-0005-0000-0000-000039350000}"/>
    <cellStyle name="Millares 6 4 6 3" xfId="19091" xr:uid="{00000000-0005-0000-0000-00003A350000}"/>
    <cellStyle name="Millares 6 4 7" xfId="10429" xr:uid="{00000000-0005-0000-0000-00003B350000}"/>
    <cellStyle name="Millares 6 4 7 2" xfId="15975" xr:uid="{00000000-0005-0000-0000-00003C350000}"/>
    <cellStyle name="Millares 6 4 7 2 2" xfId="27073" xr:uid="{00000000-0005-0000-0000-00003D350000}"/>
    <cellStyle name="Millares 6 4 7 3" xfId="21547" xr:uid="{00000000-0005-0000-0000-00003E350000}"/>
    <cellStyle name="Millares 6 4 8" xfId="10704" xr:uid="{00000000-0005-0000-0000-00003F350000}"/>
    <cellStyle name="Millares 6 4 8 2" xfId="21819" xr:uid="{00000000-0005-0000-0000-000040350000}"/>
    <cellStyle name="Millares 6 4 9" xfId="16299" xr:uid="{00000000-0005-0000-0000-000041350000}"/>
    <cellStyle name="Millares 6 5" xfId="4039" xr:uid="{00000000-0005-0000-0000-000042350000}"/>
    <cellStyle name="Millares 6 5 2" xfId="4040" xr:uid="{00000000-0005-0000-0000-000043350000}"/>
    <cellStyle name="Millares 6 5 2 2" xfId="8188" xr:uid="{00000000-0005-0000-0000-000044350000}"/>
    <cellStyle name="Millares 6 5 2 2 2" xfId="13758" xr:uid="{00000000-0005-0000-0000-000045350000}"/>
    <cellStyle name="Millares 6 5 2 2 2 2" xfId="24856" xr:uid="{00000000-0005-0000-0000-000046350000}"/>
    <cellStyle name="Millares 6 5 2 2 3" xfId="19330" xr:uid="{00000000-0005-0000-0000-000047350000}"/>
    <cellStyle name="Millares 6 5 2 3" xfId="11073" xr:uid="{00000000-0005-0000-0000-000048350000}"/>
    <cellStyle name="Millares 6 5 2 3 2" xfId="22182" xr:uid="{00000000-0005-0000-0000-000049350000}"/>
    <cellStyle name="Millares 6 5 2 4" xfId="16656" xr:uid="{00000000-0005-0000-0000-00004A350000}"/>
    <cellStyle name="Millares 6 5 3" xfId="5925" xr:uid="{00000000-0005-0000-0000-00004B350000}"/>
    <cellStyle name="Millares 6 5 4" xfId="6656" xr:uid="{00000000-0005-0000-0000-00004C350000}"/>
    <cellStyle name="Millares 6 5 4 2" xfId="9319" xr:uid="{00000000-0005-0000-0000-00004D350000}"/>
    <cellStyle name="Millares 6 5 4 2 2" xfId="14889" xr:uid="{00000000-0005-0000-0000-00004E350000}"/>
    <cellStyle name="Millares 6 5 4 2 2 2" xfId="25987" xr:uid="{00000000-0005-0000-0000-00004F350000}"/>
    <cellStyle name="Millares 6 5 4 2 3" xfId="20461" xr:uid="{00000000-0005-0000-0000-000050350000}"/>
    <cellStyle name="Millares 6 5 4 3" xfId="12356" xr:uid="{00000000-0005-0000-0000-000051350000}"/>
    <cellStyle name="Millares 6 5 4 3 2" xfId="23455" xr:uid="{00000000-0005-0000-0000-000052350000}"/>
    <cellStyle name="Millares 6 5 4 4" xfId="17930" xr:uid="{00000000-0005-0000-0000-000053350000}"/>
    <cellStyle name="Millares 6 5 5" xfId="7127" xr:uid="{00000000-0005-0000-0000-000054350000}"/>
    <cellStyle name="Millares 6 5 5 2" xfId="9780" xr:uid="{00000000-0005-0000-0000-000055350000}"/>
    <cellStyle name="Millares 6 5 5 2 2" xfId="15350" xr:uid="{00000000-0005-0000-0000-000056350000}"/>
    <cellStyle name="Millares 6 5 5 2 2 2" xfId="26448" xr:uid="{00000000-0005-0000-0000-000057350000}"/>
    <cellStyle name="Millares 6 5 5 2 3" xfId="20922" xr:uid="{00000000-0005-0000-0000-000058350000}"/>
    <cellStyle name="Millares 6 5 5 3" xfId="12817" xr:uid="{00000000-0005-0000-0000-000059350000}"/>
    <cellStyle name="Millares 6 5 5 3 2" xfId="23916" xr:uid="{00000000-0005-0000-0000-00005A350000}"/>
    <cellStyle name="Millares 6 5 5 4" xfId="18391" xr:uid="{00000000-0005-0000-0000-00005B350000}"/>
    <cellStyle name="Millares 6 5 6" xfId="7823" xr:uid="{00000000-0005-0000-0000-00005C350000}"/>
    <cellStyle name="Millares 6 5 6 2" xfId="13427" xr:uid="{00000000-0005-0000-0000-00005D350000}"/>
    <cellStyle name="Millares 6 5 6 2 2" xfId="24526" xr:uid="{00000000-0005-0000-0000-00005E350000}"/>
    <cellStyle name="Millares 6 5 6 3" xfId="19001" xr:uid="{00000000-0005-0000-0000-00005F350000}"/>
    <cellStyle name="Millares 6 5 7" xfId="10330" xr:uid="{00000000-0005-0000-0000-000060350000}"/>
    <cellStyle name="Millares 6 5 7 2" xfId="15876" xr:uid="{00000000-0005-0000-0000-000061350000}"/>
    <cellStyle name="Millares 6 5 7 2 2" xfId="26974" xr:uid="{00000000-0005-0000-0000-000062350000}"/>
    <cellStyle name="Millares 6 5 7 3" xfId="21448" xr:uid="{00000000-0005-0000-0000-000063350000}"/>
    <cellStyle name="Millares 6 5 8" xfId="27405" xr:uid="{00000000-0005-0000-0000-000064350000}"/>
    <cellStyle name="Millares 6 6" xfId="4041" xr:uid="{00000000-0005-0000-0000-000065350000}"/>
    <cellStyle name="Millares 6 7" xfId="4042" xr:uid="{00000000-0005-0000-0000-000066350000}"/>
    <cellStyle name="Millares 6 7 2" xfId="5834" xr:uid="{00000000-0005-0000-0000-000067350000}"/>
    <cellStyle name="Millares 6 7 3" xfId="8189" xr:uid="{00000000-0005-0000-0000-000068350000}"/>
    <cellStyle name="Millares 6 7 3 2" xfId="13759" xr:uid="{00000000-0005-0000-0000-000069350000}"/>
    <cellStyle name="Millares 6 7 3 2 2" xfId="24857" xr:uid="{00000000-0005-0000-0000-00006A350000}"/>
    <cellStyle name="Millares 6 7 3 3" xfId="19331" xr:uid="{00000000-0005-0000-0000-00006B350000}"/>
    <cellStyle name="Millares 6 7 4" xfId="11074" xr:uid="{00000000-0005-0000-0000-00006C350000}"/>
    <cellStyle name="Millares 6 7 4 2" xfId="22183" xr:uid="{00000000-0005-0000-0000-00006D350000}"/>
    <cellStyle name="Millares 6 7 5" xfId="16657" xr:uid="{00000000-0005-0000-0000-00006E350000}"/>
    <cellStyle name="Millares 6 8" xfId="4985" xr:uid="{00000000-0005-0000-0000-00006F350000}"/>
    <cellStyle name="Millares 6 8 2" xfId="8332" xr:uid="{00000000-0005-0000-0000-000070350000}"/>
    <cellStyle name="Millares 6 8 2 2" xfId="13902" xr:uid="{00000000-0005-0000-0000-000071350000}"/>
    <cellStyle name="Millares 6 8 2 2 2" xfId="25000" xr:uid="{00000000-0005-0000-0000-000072350000}"/>
    <cellStyle name="Millares 6 8 2 3" xfId="19474" xr:uid="{00000000-0005-0000-0000-000073350000}"/>
    <cellStyle name="Millares 6 8 3" xfId="11360" xr:uid="{00000000-0005-0000-0000-000074350000}"/>
    <cellStyle name="Millares 6 8 3 2" xfId="22466" xr:uid="{00000000-0005-0000-0000-000075350000}"/>
    <cellStyle name="Millares 6 8 4" xfId="16940" xr:uid="{00000000-0005-0000-0000-000076350000}"/>
    <cellStyle name="Millares 6 9" xfId="6082" xr:uid="{00000000-0005-0000-0000-000077350000}"/>
    <cellStyle name="Millares 6 9 2" xfId="8747" xr:uid="{00000000-0005-0000-0000-000078350000}"/>
    <cellStyle name="Millares 6 9 2 2" xfId="14317" xr:uid="{00000000-0005-0000-0000-000079350000}"/>
    <cellStyle name="Millares 6 9 2 2 2" xfId="25415" xr:uid="{00000000-0005-0000-0000-00007A350000}"/>
    <cellStyle name="Millares 6 9 2 3" xfId="19889" xr:uid="{00000000-0005-0000-0000-00007B350000}"/>
    <cellStyle name="Millares 6 9 3" xfId="11784" xr:uid="{00000000-0005-0000-0000-00007C350000}"/>
    <cellStyle name="Millares 6 9 3 2" xfId="22883" xr:uid="{00000000-0005-0000-0000-00007D350000}"/>
    <cellStyle name="Millares 6 9 4" xfId="17358" xr:uid="{00000000-0005-0000-0000-00007E350000}"/>
    <cellStyle name="Millares 60" xfId="5066" xr:uid="{00000000-0005-0000-0000-00007F350000}"/>
    <cellStyle name="Millares 61" xfId="5909" xr:uid="{00000000-0005-0000-0000-000080350000}"/>
    <cellStyle name="Millares 62" xfId="5729" xr:uid="{00000000-0005-0000-0000-000081350000}"/>
    <cellStyle name="Millares 63" xfId="5895" xr:uid="{00000000-0005-0000-0000-000082350000}"/>
    <cellStyle name="Millares 64" xfId="5921" xr:uid="{00000000-0005-0000-0000-000083350000}"/>
    <cellStyle name="Millares 65" xfId="6052" xr:uid="{00000000-0005-0000-0000-000084350000}"/>
    <cellStyle name="Millares 66" xfId="5431" xr:uid="{00000000-0005-0000-0000-000085350000}"/>
    <cellStyle name="Millares 67" xfId="5867" xr:uid="{00000000-0005-0000-0000-000086350000}"/>
    <cellStyle name="Millares 68" xfId="5690" xr:uid="{00000000-0005-0000-0000-000087350000}"/>
    <cellStyle name="Millares 69" xfId="5929" xr:uid="{00000000-0005-0000-0000-000088350000}"/>
    <cellStyle name="Millares 7" xfId="547" xr:uid="{00000000-0005-0000-0000-000089350000}"/>
    <cellStyle name="Millares 7 2" xfId="1150" xr:uid="{00000000-0005-0000-0000-00008A350000}"/>
    <cellStyle name="Millares 7 2 2" xfId="5090" xr:uid="{00000000-0005-0000-0000-00008B350000}"/>
    <cellStyle name="Millares 7 3" xfId="1151" xr:uid="{00000000-0005-0000-0000-00008C350000}"/>
    <cellStyle name="Millares 7 3 2" xfId="5044" xr:uid="{00000000-0005-0000-0000-00008D350000}"/>
    <cellStyle name="Millares 7 4" xfId="4043" xr:uid="{00000000-0005-0000-0000-00008E350000}"/>
    <cellStyle name="Millares 7 4 2" xfId="5579" xr:uid="{00000000-0005-0000-0000-00008F350000}"/>
    <cellStyle name="Millares 7 4 3" xfId="7652" xr:uid="{00000000-0005-0000-0000-000090350000}"/>
    <cellStyle name="Millares 7 5" xfId="4044" xr:uid="{00000000-0005-0000-0000-000091350000}"/>
    <cellStyle name="Millares 70" xfId="5288" xr:uid="{00000000-0005-0000-0000-000092350000}"/>
    <cellStyle name="Millares 71" xfId="5698" xr:uid="{00000000-0005-0000-0000-000093350000}"/>
    <cellStyle name="Millares 72" xfId="5865" xr:uid="{00000000-0005-0000-0000-000094350000}"/>
    <cellStyle name="Millares 73" xfId="5890" xr:uid="{00000000-0005-0000-0000-000095350000}"/>
    <cellStyle name="Millares 74" xfId="5557" xr:uid="{00000000-0005-0000-0000-000096350000}"/>
    <cellStyle name="Millares 75" xfId="5374" xr:uid="{00000000-0005-0000-0000-000097350000}"/>
    <cellStyle name="Millares 76" xfId="5260" xr:uid="{00000000-0005-0000-0000-000098350000}"/>
    <cellStyle name="Millares 77" xfId="5396" xr:uid="{00000000-0005-0000-0000-000099350000}"/>
    <cellStyle name="Millares 78" xfId="5927" xr:uid="{00000000-0005-0000-0000-00009A350000}"/>
    <cellStyle name="Millares 79" xfId="5514" xr:uid="{00000000-0005-0000-0000-00009B350000}"/>
    <cellStyle name="Millares 8" xfId="548" xr:uid="{00000000-0005-0000-0000-00009C350000}"/>
    <cellStyle name="Millares 8 2" xfId="1152" xr:uid="{00000000-0005-0000-0000-00009D350000}"/>
    <cellStyle name="Millares 8 2 2" xfId="5091" xr:uid="{00000000-0005-0000-0000-00009E350000}"/>
    <cellStyle name="Millares 8 2 2 2" xfId="6044" xr:uid="{00000000-0005-0000-0000-00009F350000}"/>
    <cellStyle name="Millares 8 2 3" xfId="5908" xr:uid="{00000000-0005-0000-0000-0000A0350000}"/>
    <cellStyle name="Millares 8 3" xfId="1153" xr:uid="{00000000-0005-0000-0000-0000A1350000}"/>
    <cellStyle name="Millares 8 3 2" xfId="5045" xr:uid="{00000000-0005-0000-0000-0000A2350000}"/>
    <cellStyle name="Millares 8 4" xfId="4045" xr:uid="{00000000-0005-0000-0000-0000A3350000}"/>
    <cellStyle name="Millares 8 4 2" xfId="5655" xr:uid="{00000000-0005-0000-0000-0000A4350000}"/>
    <cellStyle name="Millares 8 4 3" xfId="7653" xr:uid="{00000000-0005-0000-0000-0000A5350000}"/>
    <cellStyle name="Millares 8 5" xfId="4046" xr:uid="{00000000-0005-0000-0000-0000A6350000}"/>
    <cellStyle name="Millares 8_A.68" xfId="4047" xr:uid="{00000000-0005-0000-0000-0000A7350000}"/>
    <cellStyle name="Millares 80" xfId="5082" xr:uid="{00000000-0005-0000-0000-0000A8350000}"/>
    <cellStyle name="Millares 9" xfId="549" xr:uid="{00000000-0005-0000-0000-0000A9350000}"/>
    <cellStyle name="Millares 9 2" xfId="1154" xr:uid="{00000000-0005-0000-0000-0000AA350000}"/>
    <cellStyle name="Millares 9 2 2" xfId="5092" xr:uid="{00000000-0005-0000-0000-0000AB350000}"/>
    <cellStyle name="Millares 9 3" xfId="1155" xr:uid="{00000000-0005-0000-0000-0000AC350000}"/>
    <cellStyle name="Millares 9 3 2" xfId="5046" xr:uid="{00000000-0005-0000-0000-0000AD350000}"/>
    <cellStyle name="Millares 9 4" xfId="4048" xr:uid="{00000000-0005-0000-0000-0000AE350000}"/>
    <cellStyle name="Millares 9 4 2" xfId="5898" xr:uid="{00000000-0005-0000-0000-0000AF350000}"/>
    <cellStyle name="Millares 9 4 3" xfId="7654" xr:uid="{00000000-0005-0000-0000-0000B0350000}"/>
    <cellStyle name="Millares 9 5" xfId="4049" xr:uid="{00000000-0005-0000-0000-0000B1350000}"/>
    <cellStyle name="Millares 9_Tablas insumos estrategicos para la mineria (2)-ingles" xfId="5437" xr:uid="{00000000-0005-0000-0000-0000B2350000}"/>
    <cellStyle name="Millares_ACIDO 2" xfId="5290" xr:uid="{00000000-0005-0000-0000-0000B3350000}"/>
    <cellStyle name="Milliers [0]_Feuil1" xfId="5776" xr:uid="{00000000-0005-0000-0000-0000B4350000}"/>
    <cellStyle name="Milliers_Feuil1" xfId="5777" xr:uid="{00000000-0005-0000-0000-0000B5350000}"/>
    <cellStyle name="Moneda [0]_ACTUAL CUPOS" xfId="5778" xr:uid="{00000000-0005-0000-0000-0000B6350000}"/>
    <cellStyle name="Moneda 2" xfId="5626" xr:uid="{00000000-0005-0000-0000-0000B7350000}"/>
    <cellStyle name="Moneda 2 2" xfId="5434" xr:uid="{00000000-0005-0000-0000-0000B8350000}"/>
    <cellStyle name="Moneda 2 3" xfId="5459" xr:uid="{00000000-0005-0000-0000-0000B9350000}"/>
    <cellStyle name="Moneda 3" xfId="5302" xr:uid="{00000000-0005-0000-0000-0000BA350000}"/>
    <cellStyle name="Moneda 3 2" xfId="5269" xr:uid="{00000000-0005-0000-0000-0000BB350000}"/>
    <cellStyle name="Moneda_ACTUAL CUPOS" xfId="5779" xr:uid="{00000000-0005-0000-0000-0000BC350000}"/>
    <cellStyle name="Monétaire [0]_Feuil1" xfId="5780" xr:uid="{00000000-0005-0000-0000-0000BD350000}"/>
    <cellStyle name="Monétaire_Feuil1" xfId="5781" xr:uid="{00000000-0005-0000-0000-0000BE350000}"/>
    <cellStyle name="Monetario" xfId="4050" xr:uid="{00000000-0005-0000-0000-0000BF350000}"/>
    <cellStyle name="Monetario 2" xfId="5855" xr:uid="{00000000-0005-0000-0000-0000C0350000}"/>
    <cellStyle name="Monetario 3" xfId="5782" xr:uid="{00000000-0005-0000-0000-0000C1350000}"/>
    <cellStyle name="Monetario0" xfId="4051" xr:uid="{00000000-0005-0000-0000-0000C2350000}"/>
    <cellStyle name="Monetario0 2" xfId="5383" xr:uid="{00000000-0005-0000-0000-0000C3350000}"/>
    <cellStyle name="Monetario0 2 2" xfId="5456" xr:uid="{00000000-0005-0000-0000-0000C4350000}"/>
    <cellStyle name="Monetario0 2 3" xfId="5856" xr:uid="{00000000-0005-0000-0000-0000C5350000}"/>
    <cellStyle name="Monetario0 3" xfId="5325" xr:uid="{00000000-0005-0000-0000-0000C6350000}"/>
    <cellStyle name="Monetario0 4" xfId="5652" xr:uid="{00000000-0005-0000-0000-0000C7350000}"/>
    <cellStyle name="Monetario0 5" xfId="5625" xr:uid="{00000000-0005-0000-0000-0000C8350000}"/>
    <cellStyle name="Monetario0 6" xfId="5783" xr:uid="{00000000-0005-0000-0000-0000C9350000}"/>
    <cellStyle name="Neutral" xfId="822" builtinId="28" customBuiltin="1"/>
    <cellStyle name="Neutral 10" xfId="4052" xr:uid="{00000000-0005-0000-0000-0000CB350000}"/>
    <cellStyle name="Neutral 11" xfId="4053" xr:uid="{00000000-0005-0000-0000-0000CC350000}"/>
    <cellStyle name="Neutral 12" xfId="4054" xr:uid="{00000000-0005-0000-0000-0000CD350000}"/>
    <cellStyle name="Neutral 13" xfId="4055" xr:uid="{00000000-0005-0000-0000-0000CE350000}"/>
    <cellStyle name="Neutral 14" xfId="4056" xr:uid="{00000000-0005-0000-0000-0000CF350000}"/>
    <cellStyle name="Neutral 15" xfId="4057" xr:uid="{00000000-0005-0000-0000-0000D0350000}"/>
    <cellStyle name="Neutral 16" xfId="4058" xr:uid="{00000000-0005-0000-0000-0000D1350000}"/>
    <cellStyle name="Neutral 17" xfId="4059" xr:uid="{00000000-0005-0000-0000-0000D2350000}"/>
    <cellStyle name="Neutral 18" xfId="4060" xr:uid="{00000000-0005-0000-0000-0000D3350000}"/>
    <cellStyle name="Neutral 19" xfId="4061" xr:uid="{00000000-0005-0000-0000-0000D4350000}"/>
    <cellStyle name="Neutral 2" xfId="550" xr:uid="{00000000-0005-0000-0000-0000D5350000}"/>
    <cellStyle name="Neutral 2 2" xfId="551" xr:uid="{00000000-0005-0000-0000-0000D6350000}"/>
    <cellStyle name="Neutral 2 3" xfId="552" xr:uid="{00000000-0005-0000-0000-0000D7350000}"/>
    <cellStyle name="Neutral 2 4" xfId="553" xr:uid="{00000000-0005-0000-0000-0000D8350000}"/>
    <cellStyle name="Neutral 2 5" xfId="554" xr:uid="{00000000-0005-0000-0000-0000D9350000}"/>
    <cellStyle name="Neutral 2 6" xfId="555" xr:uid="{00000000-0005-0000-0000-0000DA350000}"/>
    <cellStyle name="Neutral 20" xfId="4062" xr:uid="{00000000-0005-0000-0000-0000DB350000}"/>
    <cellStyle name="Neutral 21" xfId="4063" xr:uid="{00000000-0005-0000-0000-0000DC350000}"/>
    <cellStyle name="Neutral 22" xfId="4064" xr:uid="{00000000-0005-0000-0000-0000DD350000}"/>
    <cellStyle name="Neutral 23" xfId="4065" xr:uid="{00000000-0005-0000-0000-0000DE350000}"/>
    <cellStyle name="Neutral 24" xfId="4066" xr:uid="{00000000-0005-0000-0000-0000DF350000}"/>
    <cellStyle name="Neutral 25" xfId="4067" xr:uid="{00000000-0005-0000-0000-0000E0350000}"/>
    <cellStyle name="Neutral 3" xfId="556" xr:uid="{00000000-0005-0000-0000-0000E1350000}"/>
    <cellStyle name="Neutral 3 2" xfId="4068" xr:uid="{00000000-0005-0000-0000-0000E2350000}"/>
    <cellStyle name="Neutral 3 3" xfId="4069" xr:uid="{00000000-0005-0000-0000-0000E3350000}"/>
    <cellStyle name="Neutral 3 4" xfId="4070" xr:uid="{00000000-0005-0000-0000-0000E4350000}"/>
    <cellStyle name="Neutral 3 5" xfId="4071" xr:uid="{00000000-0005-0000-0000-0000E5350000}"/>
    <cellStyle name="Neutral 4" xfId="557" xr:uid="{00000000-0005-0000-0000-0000E6350000}"/>
    <cellStyle name="Neutral 4 10" xfId="4072" xr:uid="{00000000-0005-0000-0000-0000E7350000}"/>
    <cellStyle name="Neutral 4 11" xfId="4073" xr:uid="{00000000-0005-0000-0000-0000E8350000}"/>
    <cellStyle name="Neutral 4 12" xfId="4074" xr:uid="{00000000-0005-0000-0000-0000E9350000}"/>
    <cellStyle name="Neutral 4 13" xfId="4075" xr:uid="{00000000-0005-0000-0000-0000EA350000}"/>
    <cellStyle name="Neutral 4 2" xfId="4076" xr:uid="{00000000-0005-0000-0000-0000EB350000}"/>
    <cellStyle name="Neutral 4 3" xfId="4077" xr:uid="{00000000-0005-0000-0000-0000EC350000}"/>
    <cellStyle name="Neutral 4 4" xfId="4078" xr:uid="{00000000-0005-0000-0000-0000ED350000}"/>
    <cellStyle name="Neutral 4 5" xfId="4079" xr:uid="{00000000-0005-0000-0000-0000EE350000}"/>
    <cellStyle name="Neutral 4 6" xfId="4080" xr:uid="{00000000-0005-0000-0000-0000EF350000}"/>
    <cellStyle name="Neutral 4 7" xfId="4081" xr:uid="{00000000-0005-0000-0000-0000F0350000}"/>
    <cellStyle name="Neutral 4 8" xfId="4082" xr:uid="{00000000-0005-0000-0000-0000F1350000}"/>
    <cellStyle name="Neutral 4 9" xfId="4083" xr:uid="{00000000-0005-0000-0000-0000F2350000}"/>
    <cellStyle name="Neutral 5" xfId="4084" xr:uid="{00000000-0005-0000-0000-0000F3350000}"/>
    <cellStyle name="Neutral 5 2" xfId="4085" xr:uid="{00000000-0005-0000-0000-0000F4350000}"/>
    <cellStyle name="Neutral 5 3" xfId="4086" xr:uid="{00000000-0005-0000-0000-0000F5350000}"/>
    <cellStyle name="Neutral 5 4" xfId="4087" xr:uid="{00000000-0005-0000-0000-0000F6350000}"/>
    <cellStyle name="Neutral 5 5" xfId="4088" xr:uid="{00000000-0005-0000-0000-0000F7350000}"/>
    <cellStyle name="Neutral 5 6" xfId="4089" xr:uid="{00000000-0005-0000-0000-0000F8350000}"/>
    <cellStyle name="Neutral 5 7" xfId="4090" xr:uid="{00000000-0005-0000-0000-0000F9350000}"/>
    <cellStyle name="Neutral 5 8" xfId="4091" xr:uid="{00000000-0005-0000-0000-0000FA350000}"/>
    <cellStyle name="Neutral 5 9" xfId="4092" xr:uid="{00000000-0005-0000-0000-0000FB350000}"/>
    <cellStyle name="Neutral 6" xfId="4093" xr:uid="{00000000-0005-0000-0000-0000FC350000}"/>
    <cellStyle name="Neutral 6 2" xfId="4094" xr:uid="{00000000-0005-0000-0000-0000FD350000}"/>
    <cellStyle name="Neutral 6 3" xfId="4095" xr:uid="{00000000-0005-0000-0000-0000FE350000}"/>
    <cellStyle name="Neutral 6 4" xfId="4096" xr:uid="{00000000-0005-0000-0000-0000FF350000}"/>
    <cellStyle name="Neutral 6 5" xfId="4097" xr:uid="{00000000-0005-0000-0000-000000360000}"/>
    <cellStyle name="Neutral 6 6" xfId="4098" xr:uid="{00000000-0005-0000-0000-000001360000}"/>
    <cellStyle name="Neutral 6 7" xfId="4099" xr:uid="{00000000-0005-0000-0000-000002360000}"/>
    <cellStyle name="Neutral 6 8" xfId="4100" xr:uid="{00000000-0005-0000-0000-000003360000}"/>
    <cellStyle name="Neutral 6 9" xfId="4101" xr:uid="{00000000-0005-0000-0000-000004360000}"/>
    <cellStyle name="Neutral 7" xfId="4102" xr:uid="{00000000-0005-0000-0000-000005360000}"/>
    <cellStyle name="Neutral 7 2" xfId="4103" xr:uid="{00000000-0005-0000-0000-000006360000}"/>
    <cellStyle name="Neutral 7 3" xfId="4104" xr:uid="{00000000-0005-0000-0000-000007360000}"/>
    <cellStyle name="Neutral 7 4" xfId="4105" xr:uid="{00000000-0005-0000-0000-000008360000}"/>
    <cellStyle name="Neutral 7 5" xfId="4106" xr:uid="{00000000-0005-0000-0000-000009360000}"/>
    <cellStyle name="Neutral 7 6" xfId="4107" xr:uid="{00000000-0005-0000-0000-00000A360000}"/>
    <cellStyle name="Neutral 7 7" xfId="4108" xr:uid="{00000000-0005-0000-0000-00000B360000}"/>
    <cellStyle name="Neutral 7 8" xfId="4109" xr:uid="{00000000-0005-0000-0000-00000C360000}"/>
    <cellStyle name="Neutral 7 9" xfId="4110" xr:uid="{00000000-0005-0000-0000-00000D360000}"/>
    <cellStyle name="Neutral 8" xfId="4111" xr:uid="{00000000-0005-0000-0000-00000E360000}"/>
    <cellStyle name="Neutral 9" xfId="4112" xr:uid="{00000000-0005-0000-0000-00000F360000}"/>
    <cellStyle name="No-definido" xfId="558" xr:uid="{00000000-0005-0000-0000-000010360000}"/>
    <cellStyle name="Normal" xfId="0" builtinId="0"/>
    <cellStyle name="Normal - Style1" xfId="559" xr:uid="{00000000-0005-0000-0000-000012360000}"/>
    <cellStyle name="Normal - Style1 2" xfId="5784" xr:uid="{00000000-0005-0000-0000-000013360000}"/>
    <cellStyle name="Normal - Style2" xfId="560" xr:uid="{00000000-0005-0000-0000-000014360000}"/>
    <cellStyle name="Normal - Style2 2" xfId="5785" xr:uid="{00000000-0005-0000-0000-000015360000}"/>
    <cellStyle name="Normal 10" xfId="561" xr:uid="{00000000-0005-0000-0000-000016360000}"/>
    <cellStyle name="Normal 10 10" xfId="4113" xr:uid="{00000000-0005-0000-0000-000017360000}"/>
    <cellStyle name="Normal 10 11" xfId="4114" xr:uid="{00000000-0005-0000-0000-000018360000}"/>
    <cellStyle name="Normal 10 12" xfId="4115" xr:uid="{00000000-0005-0000-0000-000019360000}"/>
    <cellStyle name="Normal 10 13" xfId="6953" xr:uid="{00000000-0005-0000-0000-00001A360000}"/>
    <cellStyle name="Normal 10 13 2" xfId="9611" xr:uid="{00000000-0005-0000-0000-00001B360000}"/>
    <cellStyle name="Normal 10 13 2 2" xfId="15181" xr:uid="{00000000-0005-0000-0000-00001C360000}"/>
    <cellStyle name="Normal 10 13 2 2 2" xfId="26279" xr:uid="{00000000-0005-0000-0000-00001D360000}"/>
    <cellStyle name="Normal 10 13 2 3" xfId="20753" xr:uid="{00000000-0005-0000-0000-00001E360000}"/>
    <cellStyle name="Normal 10 13 3" xfId="12648" xr:uid="{00000000-0005-0000-0000-00001F360000}"/>
    <cellStyle name="Normal 10 13 3 2" xfId="23747" xr:uid="{00000000-0005-0000-0000-000020360000}"/>
    <cellStyle name="Normal 10 13 4" xfId="18222" xr:uid="{00000000-0005-0000-0000-000021360000}"/>
    <cellStyle name="Normal 10 14" xfId="10029" xr:uid="{00000000-0005-0000-0000-000022360000}"/>
    <cellStyle name="Normal 10 14 2" xfId="15589" xr:uid="{00000000-0005-0000-0000-000023360000}"/>
    <cellStyle name="Normal 10 14 2 2" xfId="26687" xr:uid="{00000000-0005-0000-0000-000024360000}"/>
    <cellStyle name="Normal 10 14 3" xfId="21161" xr:uid="{00000000-0005-0000-0000-000025360000}"/>
    <cellStyle name="Normal 10 15" xfId="27237" xr:uid="{00000000-0005-0000-0000-000026360000}"/>
    <cellStyle name="Normal 10 2" xfId="562" xr:uid="{00000000-0005-0000-0000-000027360000}"/>
    <cellStyle name="Normal 10 2 10" xfId="6991" xr:uid="{00000000-0005-0000-0000-000028360000}"/>
    <cellStyle name="Normal 10 2 10 2" xfId="9645" xr:uid="{00000000-0005-0000-0000-000029360000}"/>
    <cellStyle name="Normal 10 2 10 2 2" xfId="15215" xr:uid="{00000000-0005-0000-0000-00002A360000}"/>
    <cellStyle name="Normal 10 2 10 2 2 2" xfId="26313" xr:uid="{00000000-0005-0000-0000-00002B360000}"/>
    <cellStyle name="Normal 10 2 10 2 3" xfId="20787" xr:uid="{00000000-0005-0000-0000-00002C360000}"/>
    <cellStyle name="Normal 10 2 10 3" xfId="12682" xr:uid="{00000000-0005-0000-0000-00002D360000}"/>
    <cellStyle name="Normal 10 2 10 3 2" xfId="23781" xr:uid="{00000000-0005-0000-0000-00002E360000}"/>
    <cellStyle name="Normal 10 2 10 4" xfId="18256" xr:uid="{00000000-0005-0000-0000-00002F360000}"/>
    <cellStyle name="Normal 10 2 11" xfId="7519" xr:uid="{00000000-0005-0000-0000-000030360000}"/>
    <cellStyle name="Normal 10 2 11 2" xfId="13176" xr:uid="{00000000-0005-0000-0000-000031360000}"/>
    <cellStyle name="Normal 10 2 11 2 2" xfId="24275" xr:uid="{00000000-0005-0000-0000-000032360000}"/>
    <cellStyle name="Normal 10 2 11 3" xfId="18750" xr:uid="{00000000-0005-0000-0000-000033360000}"/>
    <cellStyle name="Normal 10 2 12" xfId="10067" xr:uid="{00000000-0005-0000-0000-000034360000}"/>
    <cellStyle name="Normal 10 2 12 2" xfId="15620" xr:uid="{00000000-0005-0000-0000-000035360000}"/>
    <cellStyle name="Normal 10 2 12 2 2" xfId="26718" xr:uid="{00000000-0005-0000-0000-000036360000}"/>
    <cellStyle name="Normal 10 2 12 3" xfId="21192" xr:uid="{00000000-0005-0000-0000-000037360000}"/>
    <cellStyle name="Normal 10 2 13" xfId="10611" xr:uid="{00000000-0005-0000-0000-000038360000}"/>
    <cellStyle name="Normal 10 2 13 2" xfId="21727" xr:uid="{00000000-0005-0000-0000-000039360000}"/>
    <cellStyle name="Normal 10 2 14" xfId="16208" xr:uid="{00000000-0005-0000-0000-00003A360000}"/>
    <cellStyle name="Normal 10 2 15" xfId="27273" xr:uid="{00000000-0005-0000-0000-00003B360000}"/>
    <cellStyle name="Normal 10 2 2" xfId="785" xr:uid="{00000000-0005-0000-0000-00003C360000}"/>
    <cellStyle name="Normal 10 2 2 10" xfId="10104" xr:uid="{00000000-0005-0000-0000-00003D360000}"/>
    <cellStyle name="Normal 10 2 2 10 2" xfId="15655" xr:uid="{00000000-0005-0000-0000-00003E360000}"/>
    <cellStyle name="Normal 10 2 2 10 2 2" xfId="26753" xr:uid="{00000000-0005-0000-0000-00003F360000}"/>
    <cellStyle name="Normal 10 2 2 10 3" xfId="21227" xr:uid="{00000000-0005-0000-0000-000040360000}"/>
    <cellStyle name="Normal 10 2 2 11" xfId="10656" xr:uid="{00000000-0005-0000-0000-000041360000}"/>
    <cellStyle name="Normal 10 2 2 11 2" xfId="21772" xr:uid="{00000000-0005-0000-0000-000042360000}"/>
    <cellStyle name="Normal 10 2 2 12" xfId="16252" xr:uid="{00000000-0005-0000-0000-000043360000}"/>
    <cellStyle name="Normal 10 2 2 13" xfId="27317" xr:uid="{00000000-0005-0000-0000-000044360000}"/>
    <cellStyle name="Normal 10 2 2 2" xfId="969" xr:uid="{00000000-0005-0000-0000-000045360000}"/>
    <cellStyle name="Normal 10 2 2 2 10" xfId="27346" xr:uid="{00000000-0005-0000-0000-000046360000}"/>
    <cellStyle name="Normal 10 2 2 2 2" xfId="4116" xr:uid="{00000000-0005-0000-0000-000047360000}"/>
    <cellStyle name="Normal 10 2 2 2 2 2" xfId="6815" xr:uid="{00000000-0005-0000-0000-000048360000}"/>
    <cellStyle name="Normal 10 2 2 2 2 2 2" xfId="9478" xr:uid="{00000000-0005-0000-0000-000049360000}"/>
    <cellStyle name="Normal 10 2 2 2 2 2 2 2" xfId="15048" xr:uid="{00000000-0005-0000-0000-00004A360000}"/>
    <cellStyle name="Normal 10 2 2 2 2 2 2 2 2" xfId="26146" xr:uid="{00000000-0005-0000-0000-00004B360000}"/>
    <cellStyle name="Normal 10 2 2 2 2 2 2 3" xfId="20620" xr:uid="{00000000-0005-0000-0000-00004C360000}"/>
    <cellStyle name="Normal 10 2 2 2 2 2 3" xfId="12515" xr:uid="{00000000-0005-0000-0000-00004D360000}"/>
    <cellStyle name="Normal 10 2 2 2 2 2 3 2" xfId="23614" xr:uid="{00000000-0005-0000-0000-00004E360000}"/>
    <cellStyle name="Normal 10 2 2 2 2 2 4" xfId="18089" xr:uid="{00000000-0005-0000-0000-00004F360000}"/>
    <cellStyle name="Normal 10 2 2 2 2 3" xfId="7286" xr:uid="{00000000-0005-0000-0000-000050360000}"/>
    <cellStyle name="Normal 10 2 2 2 2 3 2" xfId="9939" xr:uid="{00000000-0005-0000-0000-000051360000}"/>
    <cellStyle name="Normal 10 2 2 2 2 3 2 2" xfId="15509" xr:uid="{00000000-0005-0000-0000-000052360000}"/>
    <cellStyle name="Normal 10 2 2 2 2 3 2 2 2" xfId="26607" xr:uid="{00000000-0005-0000-0000-000053360000}"/>
    <cellStyle name="Normal 10 2 2 2 2 3 2 3" xfId="21081" xr:uid="{00000000-0005-0000-0000-000054360000}"/>
    <cellStyle name="Normal 10 2 2 2 2 3 3" xfId="12976" xr:uid="{00000000-0005-0000-0000-000055360000}"/>
    <cellStyle name="Normal 10 2 2 2 2 3 3 2" xfId="24075" xr:uid="{00000000-0005-0000-0000-000056360000}"/>
    <cellStyle name="Normal 10 2 2 2 2 3 4" xfId="18550" xr:uid="{00000000-0005-0000-0000-000057360000}"/>
    <cellStyle name="Normal 10 2 2 2 2 4" xfId="7974" xr:uid="{00000000-0005-0000-0000-000058360000}"/>
    <cellStyle name="Normal 10 2 2 2 2 4 2" xfId="13577" xr:uid="{00000000-0005-0000-0000-000059360000}"/>
    <cellStyle name="Normal 10 2 2 2 2 4 2 2" xfId="24676" xr:uid="{00000000-0005-0000-0000-00005A360000}"/>
    <cellStyle name="Normal 10 2 2 2 2 4 3" xfId="19151" xr:uid="{00000000-0005-0000-0000-00005B360000}"/>
    <cellStyle name="Normal 10 2 2 2 2 5" xfId="10489" xr:uid="{00000000-0005-0000-0000-00005C360000}"/>
    <cellStyle name="Normal 10 2 2 2 2 5 2" xfId="16035" xr:uid="{00000000-0005-0000-0000-00005D360000}"/>
    <cellStyle name="Normal 10 2 2 2 2 5 2 2" xfId="27133" xr:uid="{00000000-0005-0000-0000-00005E360000}"/>
    <cellStyle name="Normal 10 2 2 2 2 5 3" xfId="21607" xr:uid="{00000000-0005-0000-0000-00005F360000}"/>
    <cellStyle name="Normal 10 2 2 2 2 6" xfId="11075" xr:uid="{00000000-0005-0000-0000-000060360000}"/>
    <cellStyle name="Normal 10 2 2 2 2 6 2" xfId="22184" xr:uid="{00000000-0005-0000-0000-000061360000}"/>
    <cellStyle name="Normal 10 2 2 2 2 7" xfId="16658" xr:uid="{00000000-0005-0000-0000-000062360000}"/>
    <cellStyle name="Normal 10 2 2 2 2 8" xfId="27564" xr:uid="{00000000-0005-0000-0000-000063360000}"/>
    <cellStyle name="Normal 10 2 2 2 3" xfId="5341" xr:uid="{00000000-0005-0000-0000-000064360000}"/>
    <cellStyle name="Normal 10 2 2 2 3 2" xfId="6597" xr:uid="{00000000-0005-0000-0000-000065360000}"/>
    <cellStyle name="Normal 10 2 2 2 3 2 2" xfId="9260" xr:uid="{00000000-0005-0000-0000-000066360000}"/>
    <cellStyle name="Normal 10 2 2 2 3 2 2 2" xfId="14830" xr:uid="{00000000-0005-0000-0000-000067360000}"/>
    <cellStyle name="Normal 10 2 2 2 3 2 2 2 2" xfId="25928" xr:uid="{00000000-0005-0000-0000-000068360000}"/>
    <cellStyle name="Normal 10 2 2 2 3 2 2 3" xfId="20402" xr:uid="{00000000-0005-0000-0000-000069360000}"/>
    <cellStyle name="Normal 10 2 2 2 3 2 3" xfId="12297" xr:uid="{00000000-0005-0000-0000-00006A360000}"/>
    <cellStyle name="Normal 10 2 2 2 3 2 3 2" xfId="23396" xr:uid="{00000000-0005-0000-0000-00006B360000}"/>
    <cellStyle name="Normal 10 2 2 2 3 2 4" xfId="17871" xr:uid="{00000000-0005-0000-0000-00006C360000}"/>
    <cellStyle name="Normal 10 2 2 2 3 3" xfId="8507" xr:uid="{00000000-0005-0000-0000-00006D360000}"/>
    <cellStyle name="Normal 10 2 2 2 3 3 2" xfId="14077" xr:uid="{00000000-0005-0000-0000-00006E360000}"/>
    <cellStyle name="Normal 10 2 2 2 3 3 2 2" xfId="25175" xr:uid="{00000000-0005-0000-0000-00006F360000}"/>
    <cellStyle name="Normal 10 2 2 2 3 3 3" xfId="19649" xr:uid="{00000000-0005-0000-0000-000070360000}"/>
    <cellStyle name="Normal 10 2 2 2 3 4" xfId="11538" xr:uid="{00000000-0005-0000-0000-000071360000}"/>
    <cellStyle name="Normal 10 2 2 2 3 4 2" xfId="22641" xr:uid="{00000000-0005-0000-0000-000072360000}"/>
    <cellStyle name="Normal 10 2 2 2 3 5" xfId="17115" xr:uid="{00000000-0005-0000-0000-000073360000}"/>
    <cellStyle name="Normal 10 2 2 2 4" xfId="6247" xr:uid="{00000000-0005-0000-0000-000074360000}"/>
    <cellStyle name="Normal 10 2 2 2 4 2" xfId="8912" xr:uid="{00000000-0005-0000-0000-000075360000}"/>
    <cellStyle name="Normal 10 2 2 2 4 2 2" xfId="14482" xr:uid="{00000000-0005-0000-0000-000076360000}"/>
    <cellStyle name="Normal 10 2 2 2 4 2 2 2" xfId="25580" xr:uid="{00000000-0005-0000-0000-000077360000}"/>
    <cellStyle name="Normal 10 2 2 2 4 2 3" xfId="20054" xr:uid="{00000000-0005-0000-0000-000078360000}"/>
    <cellStyle name="Normal 10 2 2 2 4 3" xfId="11949" xr:uid="{00000000-0005-0000-0000-000079360000}"/>
    <cellStyle name="Normal 10 2 2 2 4 3 2" xfId="23048" xr:uid="{00000000-0005-0000-0000-00007A360000}"/>
    <cellStyle name="Normal 10 2 2 2 4 4" xfId="17523" xr:uid="{00000000-0005-0000-0000-00007B360000}"/>
    <cellStyle name="Normal 10 2 2 2 5" xfId="7068" xr:uid="{00000000-0005-0000-0000-00007C360000}"/>
    <cellStyle name="Normal 10 2 2 2 5 2" xfId="9721" xr:uid="{00000000-0005-0000-0000-00007D360000}"/>
    <cellStyle name="Normal 10 2 2 2 5 2 2" xfId="15291" xr:uid="{00000000-0005-0000-0000-00007E360000}"/>
    <cellStyle name="Normal 10 2 2 2 5 2 2 2" xfId="26389" xr:uid="{00000000-0005-0000-0000-00007F360000}"/>
    <cellStyle name="Normal 10 2 2 2 5 2 3" xfId="20863" xr:uid="{00000000-0005-0000-0000-000080360000}"/>
    <cellStyle name="Normal 10 2 2 2 5 3" xfId="12758" xr:uid="{00000000-0005-0000-0000-000081360000}"/>
    <cellStyle name="Normal 10 2 2 2 5 3 2" xfId="23857" xr:uid="{00000000-0005-0000-0000-000082360000}"/>
    <cellStyle name="Normal 10 2 2 2 5 4" xfId="18332" xr:uid="{00000000-0005-0000-0000-000083360000}"/>
    <cellStyle name="Normal 10 2 2 2 6" xfId="7614" xr:uid="{00000000-0005-0000-0000-000084360000}"/>
    <cellStyle name="Normal 10 2 2 2 6 2" xfId="13256" xr:uid="{00000000-0005-0000-0000-000085360000}"/>
    <cellStyle name="Normal 10 2 2 2 6 2 2" xfId="24355" xr:uid="{00000000-0005-0000-0000-000086360000}"/>
    <cellStyle name="Normal 10 2 2 2 6 3" xfId="18830" xr:uid="{00000000-0005-0000-0000-000087360000}"/>
    <cellStyle name="Normal 10 2 2 2 7" xfId="10271" xr:uid="{00000000-0005-0000-0000-000088360000}"/>
    <cellStyle name="Normal 10 2 2 2 7 2" xfId="15817" xr:uid="{00000000-0005-0000-0000-000089360000}"/>
    <cellStyle name="Normal 10 2 2 2 7 2 2" xfId="26915" xr:uid="{00000000-0005-0000-0000-00008A360000}"/>
    <cellStyle name="Normal 10 2 2 2 7 3" xfId="21389" xr:uid="{00000000-0005-0000-0000-00008B360000}"/>
    <cellStyle name="Normal 10 2 2 2 8" xfId="10765" xr:uid="{00000000-0005-0000-0000-00008C360000}"/>
    <cellStyle name="Normal 10 2 2 2 8 2" xfId="21880" xr:uid="{00000000-0005-0000-0000-00008D360000}"/>
    <cellStyle name="Normal 10 2 2 2 9" xfId="16360" xr:uid="{00000000-0005-0000-0000-00008E360000}"/>
    <cellStyle name="Normal 10 2 2 3" xfId="4117" xr:uid="{00000000-0005-0000-0000-00008F360000}"/>
    <cellStyle name="Normal 10 2 2 3 2" xfId="6659" xr:uid="{00000000-0005-0000-0000-000090360000}"/>
    <cellStyle name="Normal 10 2 2 3 2 2" xfId="9322" xr:uid="{00000000-0005-0000-0000-000091360000}"/>
    <cellStyle name="Normal 10 2 2 3 2 2 2" xfId="14892" xr:uid="{00000000-0005-0000-0000-000092360000}"/>
    <cellStyle name="Normal 10 2 2 3 2 2 2 2" xfId="25990" xr:uid="{00000000-0005-0000-0000-000093360000}"/>
    <cellStyle name="Normal 10 2 2 3 2 2 3" xfId="20464" xr:uid="{00000000-0005-0000-0000-000094360000}"/>
    <cellStyle name="Normal 10 2 2 3 2 3" xfId="12359" xr:uid="{00000000-0005-0000-0000-000095360000}"/>
    <cellStyle name="Normal 10 2 2 3 2 3 2" xfId="23458" xr:uid="{00000000-0005-0000-0000-000096360000}"/>
    <cellStyle name="Normal 10 2 2 3 2 4" xfId="17933" xr:uid="{00000000-0005-0000-0000-000097360000}"/>
    <cellStyle name="Normal 10 2 2 3 3" xfId="7130" xr:uid="{00000000-0005-0000-0000-000098360000}"/>
    <cellStyle name="Normal 10 2 2 3 3 2" xfId="9783" xr:uid="{00000000-0005-0000-0000-000099360000}"/>
    <cellStyle name="Normal 10 2 2 3 3 2 2" xfId="15353" xr:uid="{00000000-0005-0000-0000-00009A360000}"/>
    <cellStyle name="Normal 10 2 2 3 3 2 2 2" xfId="26451" xr:uid="{00000000-0005-0000-0000-00009B360000}"/>
    <cellStyle name="Normal 10 2 2 3 3 2 3" xfId="20925" xr:uid="{00000000-0005-0000-0000-00009C360000}"/>
    <cellStyle name="Normal 10 2 2 3 3 3" xfId="12820" xr:uid="{00000000-0005-0000-0000-00009D360000}"/>
    <cellStyle name="Normal 10 2 2 3 3 3 2" xfId="23919" xr:uid="{00000000-0005-0000-0000-00009E360000}"/>
    <cellStyle name="Normal 10 2 2 3 3 4" xfId="18394" xr:uid="{00000000-0005-0000-0000-00009F360000}"/>
    <cellStyle name="Normal 10 2 2 3 4" xfId="7826" xr:uid="{00000000-0005-0000-0000-0000A0360000}"/>
    <cellStyle name="Normal 10 2 2 3 4 2" xfId="13430" xr:uid="{00000000-0005-0000-0000-0000A1360000}"/>
    <cellStyle name="Normal 10 2 2 3 4 2 2" xfId="24529" xr:uid="{00000000-0005-0000-0000-0000A2360000}"/>
    <cellStyle name="Normal 10 2 2 3 4 3" xfId="19004" xr:uid="{00000000-0005-0000-0000-0000A3360000}"/>
    <cellStyle name="Normal 10 2 2 3 5" xfId="10333" xr:uid="{00000000-0005-0000-0000-0000A4360000}"/>
    <cellStyle name="Normal 10 2 2 3 5 2" xfId="15879" xr:uid="{00000000-0005-0000-0000-0000A5360000}"/>
    <cellStyle name="Normal 10 2 2 3 5 2 2" xfId="26977" xr:uid="{00000000-0005-0000-0000-0000A6360000}"/>
    <cellStyle name="Normal 10 2 2 3 5 3" xfId="21451" xr:uid="{00000000-0005-0000-0000-0000A7360000}"/>
    <cellStyle name="Normal 10 2 2 3 6" xfId="11076" xr:uid="{00000000-0005-0000-0000-0000A8360000}"/>
    <cellStyle name="Normal 10 2 2 3 6 2" xfId="22185" xr:uid="{00000000-0005-0000-0000-0000A9360000}"/>
    <cellStyle name="Normal 10 2 2 3 7" xfId="16659" xr:uid="{00000000-0005-0000-0000-0000AA360000}"/>
    <cellStyle name="Normal 10 2 2 3 8" xfId="27408" xr:uid="{00000000-0005-0000-0000-0000AB360000}"/>
    <cellStyle name="Normal 10 2 2 4" xfId="4118" xr:uid="{00000000-0005-0000-0000-0000AC360000}"/>
    <cellStyle name="Normal 10 2 2 4 2" xfId="6568" xr:uid="{00000000-0005-0000-0000-0000AD360000}"/>
    <cellStyle name="Normal 10 2 2 4 2 2" xfId="9231" xr:uid="{00000000-0005-0000-0000-0000AE360000}"/>
    <cellStyle name="Normal 10 2 2 4 2 2 2" xfId="14801" xr:uid="{00000000-0005-0000-0000-0000AF360000}"/>
    <cellStyle name="Normal 10 2 2 4 2 2 2 2" xfId="25899" xr:uid="{00000000-0005-0000-0000-0000B0360000}"/>
    <cellStyle name="Normal 10 2 2 4 2 2 3" xfId="20373" xr:uid="{00000000-0005-0000-0000-0000B1360000}"/>
    <cellStyle name="Normal 10 2 2 4 2 3" xfId="12268" xr:uid="{00000000-0005-0000-0000-0000B2360000}"/>
    <cellStyle name="Normal 10 2 2 4 2 3 2" xfId="23367" xr:uid="{00000000-0005-0000-0000-0000B3360000}"/>
    <cellStyle name="Normal 10 2 2 4 2 4" xfId="17842" xr:uid="{00000000-0005-0000-0000-0000B4360000}"/>
    <cellStyle name="Normal 10 2 2 4 3" xfId="7743" xr:uid="{00000000-0005-0000-0000-0000B5360000}"/>
    <cellStyle name="Normal 10 2 2 4 3 2" xfId="13348" xr:uid="{00000000-0005-0000-0000-0000B6360000}"/>
    <cellStyle name="Normal 10 2 2 4 3 2 2" xfId="24447" xr:uid="{00000000-0005-0000-0000-0000B7360000}"/>
    <cellStyle name="Normal 10 2 2 4 3 3" xfId="18922" xr:uid="{00000000-0005-0000-0000-0000B8360000}"/>
    <cellStyle name="Normal 10 2 2 4 4" xfId="10242" xr:uid="{00000000-0005-0000-0000-0000B9360000}"/>
    <cellStyle name="Normal 10 2 2 4 4 2" xfId="15788" xr:uid="{00000000-0005-0000-0000-0000BA360000}"/>
    <cellStyle name="Normal 10 2 2 4 4 2 2" xfId="26886" xr:uid="{00000000-0005-0000-0000-0000BB360000}"/>
    <cellStyle name="Normal 10 2 2 4 4 3" xfId="21360" xr:uid="{00000000-0005-0000-0000-0000BC360000}"/>
    <cellStyle name="Normal 10 2 2 4 5" xfId="11077" xr:uid="{00000000-0005-0000-0000-0000BD360000}"/>
    <cellStyle name="Normal 10 2 2 4 5 2" xfId="22186" xr:uid="{00000000-0005-0000-0000-0000BE360000}"/>
    <cellStyle name="Normal 10 2 2 4 6" xfId="16660" xr:uid="{00000000-0005-0000-0000-0000BF360000}"/>
    <cellStyle name="Normal 10 2 2 5" xfId="4119" xr:uid="{00000000-0005-0000-0000-0000C0360000}"/>
    <cellStyle name="Normal 10 2 2 5 2" xfId="6447" xr:uid="{00000000-0005-0000-0000-0000C1360000}"/>
    <cellStyle name="Normal 10 2 2 5 2 2" xfId="9110" xr:uid="{00000000-0005-0000-0000-0000C2360000}"/>
    <cellStyle name="Normal 10 2 2 5 2 2 2" xfId="14680" xr:uid="{00000000-0005-0000-0000-0000C3360000}"/>
    <cellStyle name="Normal 10 2 2 5 2 2 2 2" xfId="25778" xr:uid="{00000000-0005-0000-0000-0000C4360000}"/>
    <cellStyle name="Normal 10 2 2 5 2 2 3" xfId="20252" xr:uid="{00000000-0005-0000-0000-0000C5360000}"/>
    <cellStyle name="Normal 10 2 2 5 2 3" xfId="12147" xr:uid="{00000000-0005-0000-0000-0000C6360000}"/>
    <cellStyle name="Normal 10 2 2 5 2 3 2" xfId="23246" xr:uid="{00000000-0005-0000-0000-0000C7360000}"/>
    <cellStyle name="Normal 10 2 2 5 2 4" xfId="17721" xr:uid="{00000000-0005-0000-0000-0000C8360000}"/>
    <cellStyle name="Normal 10 2 2 5 3" xfId="8190" xr:uid="{00000000-0005-0000-0000-0000C9360000}"/>
    <cellStyle name="Normal 10 2 2 5 3 2" xfId="13760" xr:uid="{00000000-0005-0000-0000-0000CA360000}"/>
    <cellStyle name="Normal 10 2 2 5 3 2 2" xfId="24858" xr:uid="{00000000-0005-0000-0000-0000CB360000}"/>
    <cellStyle name="Normal 10 2 2 5 3 3" xfId="19332" xr:uid="{00000000-0005-0000-0000-0000CC360000}"/>
    <cellStyle name="Normal 10 2 2 5 4" xfId="11078" xr:uid="{00000000-0005-0000-0000-0000CD360000}"/>
    <cellStyle name="Normal 10 2 2 5 4 2" xfId="22187" xr:uid="{00000000-0005-0000-0000-0000CE360000}"/>
    <cellStyle name="Normal 10 2 2 5 5" xfId="16661" xr:uid="{00000000-0005-0000-0000-0000CF360000}"/>
    <cellStyle name="Normal 10 2 2 6" xfId="5305" xr:uid="{00000000-0005-0000-0000-0000D0360000}"/>
    <cellStyle name="Normal 10 2 2 6 2" xfId="8493" xr:uid="{00000000-0005-0000-0000-0000D1360000}"/>
    <cellStyle name="Normal 10 2 2 6 2 2" xfId="14063" xr:uid="{00000000-0005-0000-0000-0000D2360000}"/>
    <cellStyle name="Normal 10 2 2 6 2 2 2" xfId="25161" xr:uid="{00000000-0005-0000-0000-0000D3360000}"/>
    <cellStyle name="Normal 10 2 2 6 2 3" xfId="19635" xr:uid="{00000000-0005-0000-0000-0000D4360000}"/>
    <cellStyle name="Normal 10 2 2 6 3" xfId="11524" xr:uid="{00000000-0005-0000-0000-0000D5360000}"/>
    <cellStyle name="Normal 10 2 2 6 3 2" xfId="22627" xr:uid="{00000000-0005-0000-0000-0000D6360000}"/>
    <cellStyle name="Normal 10 2 2 6 4" xfId="17101" xr:uid="{00000000-0005-0000-0000-0000D7360000}"/>
    <cellStyle name="Normal 10 2 2 7" xfId="6127" xr:uid="{00000000-0005-0000-0000-0000D8360000}"/>
    <cellStyle name="Normal 10 2 2 7 2" xfId="8792" xr:uid="{00000000-0005-0000-0000-0000D9360000}"/>
    <cellStyle name="Normal 10 2 2 7 2 2" xfId="14362" xr:uid="{00000000-0005-0000-0000-0000DA360000}"/>
    <cellStyle name="Normal 10 2 2 7 2 2 2" xfId="25460" xr:uid="{00000000-0005-0000-0000-0000DB360000}"/>
    <cellStyle name="Normal 10 2 2 7 2 3" xfId="19934" xr:uid="{00000000-0005-0000-0000-0000DC360000}"/>
    <cellStyle name="Normal 10 2 2 7 3" xfId="11829" xr:uid="{00000000-0005-0000-0000-0000DD360000}"/>
    <cellStyle name="Normal 10 2 2 7 3 2" xfId="22928" xr:uid="{00000000-0005-0000-0000-0000DE360000}"/>
    <cellStyle name="Normal 10 2 2 7 4" xfId="17403" xr:uid="{00000000-0005-0000-0000-0000DF360000}"/>
    <cellStyle name="Normal 10 2 2 8" xfId="7038" xr:uid="{00000000-0005-0000-0000-0000E0360000}"/>
    <cellStyle name="Normal 10 2 2 8 2" xfId="9692" xr:uid="{00000000-0005-0000-0000-0000E1360000}"/>
    <cellStyle name="Normal 10 2 2 8 2 2" xfId="15262" xr:uid="{00000000-0005-0000-0000-0000E2360000}"/>
    <cellStyle name="Normal 10 2 2 8 2 2 2" xfId="26360" xr:uid="{00000000-0005-0000-0000-0000E3360000}"/>
    <cellStyle name="Normal 10 2 2 8 2 3" xfId="20834" xr:uid="{00000000-0005-0000-0000-0000E4360000}"/>
    <cellStyle name="Normal 10 2 2 8 3" xfId="12729" xr:uid="{00000000-0005-0000-0000-0000E5360000}"/>
    <cellStyle name="Normal 10 2 2 8 3 2" xfId="23828" xr:uid="{00000000-0005-0000-0000-0000E6360000}"/>
    <cellStyle name="Normal 10 2 2 8 4" xfId="18303" xr:uid="{00000000-0005-0000-0000-0000E7360000}"/>
    <cellStyle name="Normal 10 2 2 9" xfId="7520" xr:uid="{00000000-0005-0000-0000-0000E8360000}"/>
    <cellStyle name="Normal 10 2 2 9 2" xfId="13177" xr:uid="{00000000-0005-0000-0000-0000E9360000}"/>
    <cellStyle name="Normal 10 2 2 9 2 2" xfId="24276" xr:uid="{00000000-0005-0000-0000-0000EA360000}"/>
    <cellStyle name="Normal 10 2 2 9 3" xfId="18751" xr:uid="{00000000-0005-0000-0000-0000EB360000}"/>
    <cellStyle name="Normal 10 2 3" xfId="1016" xr:uid="{00000000-0005-0000-0000-0000EC360000}"/>
    <cellStyle name="Normal 10 2 3 10" xfId="27611" xr:uid="{00000000-0005-0000-0000-0000ED360000}"/>
    <cellStyle name="Normal 10 2 3 2" xfId="4120" xr:uid="{00000000-0005-0000-0000-0000EE360000}"/>
    <cellStyle name="Normal 10 2 3 2 2" xfId="6862" xr:uid="{00000000-0005-0000-0000-0000EF360000}"/>
    <cellStyle name="Normal 10 2 3 2 2 2" xfId="9525" xr:uid="{00000000-0005-0000-0000-0000F0360000}"/>
    <cellStyle name="Normal 10 2 3 2 2 2 2" xfId="15095" xr:uid="{00000000-0005-0000-0000-0000F1360000}"/>
    <cellStyle name="Normal 10 2 3 2 2 2 2 2" xfId="26193" xr:uid="{00000000-0005-0000-0000-0000F2360000}"/>
    <cellStyle name="Normal 10 2 3 2 2 2 3" xfId="20667" xr:uid="{00000000-0005-0000-0000-0000F3360000}"/>
    <cellStyle name="Normal 10 2 3 2 2 3" xfId="12562" xr:uid="{00000000-0005-0000-0000-0000F4360000}"/>
    <cellStyle name="Normal 10 2 3 2 2 3 2" xfId="23661" xr:uid="{00000000-0005-0000-0000-0000F5360000}"/>
    <cellStyle name="Normal 10 2 3 2 2 4" xfId="18136" xr:uid="{00000000-0005-0000-0000-0000F6360000}"/>
    <cellStyle name="Normal 10 2 3 2 3" xfId="8191" xr:uid="{00000000-0005-0000-0000-0000F7360000}"/>
    <cellStyle name="Normal 10 2 3 2 3 2" xfId="13761" xr:uid="{00000000-0005-0000-0000-0000F8360000}"/>
    <cellStyle name="Normal 10 2 3 2 3 2 2" xfId="24859" xr:uid="{00000000-0005-0000-0000-0000F9360000}"/>
    <cellStyle name="Normal 10 2 3 2 3 3" xfId="19333" xr:uid="{00000000-0005-0000-0000-0000FA360000}"/>
    <cellStyle name="Normal 10 2 3 2 4" xfId="11079" xr:uid="{00000000-0005-0000-0000-0000FB360000}"/>
    <cellStyle name="Normal 10 2 3 2 4 2" xfId="22188" xr:uid="{00000000-0005-0000-0000-0000FC360000}"/>
    <cellStyle name="Normal 10 2 3 2 5" xfId="16662" xr:uid="{00000000-0005-0000-0000-0000FD360000}"/>
    <cellStyle name="Normal 10 2 3 3" xfId="5282" xr:uid="{00000000-0005-0000-0000-0000FE360000}"/>
    <cellStyle name="Normal 10 2 3 3 2" xfId="8486" xr:uid="{00000000-0005-0000-0000-0000FF360000}"/>
    <cellStyle name="Normal 10 2 3 3 2 2" xfId="14056" xr:uid="{00000000-0005-0000-0000-000000370000}"/>
    <cellStyle name="Normal 10 2 3 3 2 2 2" xfId="25154" xr:uid="{00000000-0005-0000-0000-000001370000}"/>
    <cellStyle name="Normal 10 2 3 3 2 3" xfId="19628" xr:uid="{00000000-0005-0000-0000-000002370000}"/>
    <cellStyle name="Normal 10 2 3 3 3" xfId="11517" xr:uid="{00000000-0005-0000-0000-000003370000}"/>
    <cellStyle name="Normal 10 2 3 3 3 2" xfId="22620" xr:uid="{00000000-0005-0000-0000-000004370000}"/>
    <cellStyle name="Normal 10 2 3 3 4" xfId="17094" xr:uid="{00000000-0005-0000-0000-000005370000}"/>
    <cellStyle name="Normal 10 2 3 4" xfId="6294" xr:uid="{00000000-0005-0000-0000-000006370000}"/>
    <cellStyle name="Normal 10 2 3 4 2" xfId="8959" xr:uid="{00000000-0005-0000-0000-000007370000}"/>
    <cellStyle name="Normal 10 2 3 4 2 2" xfId="14529" xr:uid="{00000000-0005-0000-0000-000008370000}"/>
    <cellStyle name="Normal 10 2 3 4 2 2 2" xfId="25627" xr:uid="{00000000-0005-0000-0000-000009370000}"/>
    <cellStyle name="Normal 10 2 3 4 2 3" xfId="20101" xr:uid="{00000000-0005-0000-0000-00000A370000}"/>
    <cellStyle name="Normal 10 2 3 4 3" xfId="11996" xr:uid="{00000000-0005-0000-0000-00000B370000}"/>
    <cellStyle name="Normal 10 2 3 4 3 2" xfId="23095" xr:uid="{00000000-0005-0000-0000-00000C370000}"/>
    <cellStyle name="Normal 10 2 3 4 4" xfId="17570" xr:uid="{00000000-0005-0000-0000-00000D370000}"/>
    <cellStyle name="Normal 10 2 3 5" xfId="7333" xr:uid="{00000000-0005-0000-0000-00000E370000}"/>
    <cellStyle name="Normal 10 2 3 5 2" xfId="9986" xr:uid="{00000000-0005-0000-0000-00000F370000}"/>
    <cellStyle name="Normal 10 2 3 5 2 2" xfId="15556" xr:uid="{00000000-0005-0000-0000-000010370000}"/>
    <cellStyle name="Normal 10 2 3 5 2 2 2" xfId="26654" xr:uid="{00000000-0005-0000-0000-000011370000}"/>
    <cellStyle name="Normal 10 2 3 5 2 3" xfId="21128" xr:uid="{00000000-0005-0000-0000-000012370000}"/>
    <cellStyle name="Normal 10 2 3 5 3" xfId="13023" xr:uid="{00000000-0005-0000-0000-000013370000}"/>
    <cellStyle name="Normal 10 2 3 5 3 2" xfId="24122" xr:uid="{00000000-0005-0000-0000-000014370000}"/>
    <cellStyle name="Normal 10 2 3 5 4" xfId="18597" xr:uid="{00000000-0005-0000-0000-000015370000}"/>
    <cellStyle name="Normal 10 2 3 6" xfId="8021" xr:uid="{00000000-0005-0000-0000-000016370000}"/>
    <cellStyle name="Normal 10 2 3 6 2" xfId="13624" xr:uid="{00000000-0005-0000-0000-000017370000}"/>
    <cellStyle name="Normal 10 2 3 6 2 2" xfId="24723" xr:uid="{00000000-0005-0000-0000-000018370000}"/>
    <cellStyle name="Normal 10 2 3 6 3" xfId="19198" xr:uid="{00000000-0005-0000-0000-000019370000}"/>
    <cellStyle name="Normal 10 2 3 7" xfId="10536" xr:uid="{00000000-0005-0000-0000-00001A370000}"/>
    <cellStyle name="Normal 10 2 3 7 2" xfId="16082" xr:uid="{00000000-0005-0000-0000-00001B370000}"/>
    <cellStyle name="Normal 10 2 3 7 2 2" xfId="27180" xr:uid="{00000000-0005-0000-0000-00001C370000}"/>
    <cellStyle name="Normal 10 2 3 7 3" xfId="21654" xr:uid="{00000000-0005-0000-0000-00001D370000}"/>
    <cellStyle name="Normal 10 2 3 8" xfId="10812" xr:uid="{00000000-0005-0000-0000-00001E370000}"/>
    <cellStyle name="Normal 10 2 3 8 2" xfId="21927" xr:uid="{00000000-0005-0000-0000-00001F370000}"/>
    <cellStyle name="Normal 10 2 3 9" xfId="16407" xr:uid="{00000000-0005-0000-0000-000020370000}"/>
    <cellStyle name="Normal 10 2 4" xfId="897" xr:uid="{00000000-0005-0000-0000-000021370000}"/>
    <cellStyle name="Normal 10 2 4 10" xfId="27505" xr:uid="{00000000-0005-0000-0000-000022370000}"/>
    <cellStyle name="Normal 10 2 4 2" xfId="4121" xr:uid="{00000000-0005-0000-0000-000023370000}"/>
    <cellStyle name="Normal 10 2 4 2 2" xfId="6756" xr:uid="{00000000-0005-0000-0000-000024370000}"/>
    <cellStyle name="Normal 10 2 4 2 2 2" xfId="9419" xr:uid="{00000000-0005-0000-0000-000025370000}"/>
    <cellStyle name="Normal 10 2 4 2 2 2 2" xfId="14989" xr:uid="{00000000-0005-0000-0000-000026370000}"/>
    <cellStyle name="Normal 10 2 4 2 2 2 2 2" xfId="26087" xr:uid="{00000000-0005-0000-0000-000027370000}"/>
    <cellStyle name="Normal 10 2 4 2 2 2 3" xfId="20561" xr:uid="{00000000-0005-0000-0000-000028370000}"/>
    <cellStyle name="Normal 10 2 4 2 2 3" xfId="12456" xr:uid="{00000000-0005-0000-0000-000029370000}"/>
    <cellStyle name="Normal 10 2 4 2 2 3 2" xfId="23555" xr:uid="{00000000-0005-0000-0000-00002A370000}"/>
    <cellStyle name="Normal 10 2 4 2 2 4" xfId="18030" xr:uid="{00000000-0005-0000-0000-00002B370000}"/>
    <cellStyle name="Normal 10 2 4 2 3" xfId="8192" xr:uid="{00000000-0005-0000-0000-00002C370000}"/>
    <cellStyle name="Normal 10 2 4 2 3 2" xfId="13762" xr:uid="{00000000-0005-0000-0000-00002D370000}"/>
    <cellStyle name="Normal 10 2 4 2 3 2 2" xfId="24860" xr:uid="{00000000-0005-0000-0000-00002E370000}"/>
    <cellStyle name="Normal 10 2 4 2 3 3" xfId="19334" xr:uid="{00000000-0005-0000-0000-00002F370000}"/>
    <cellStyle name="Normal 10 2 4 2 4" xfId="11080" xr:uid="{00000000-0005-0000-0000-000030370000}"/>
    <cellStyle name="Normal 10 2 4 2 4 2" xfId="22189" xr:uid="{00000000-0005-0000-0000-000031370000}"/>
    <cellStyle name="Normal 10 2 4 2 5" xfId="16663" xr:uid="{00000000-0005-0000-0000-000032370000}"/>
    <cellStyle name="Normal 10 2 4 3" xfId="5497" xr:uid="{00000000-0005-0000-0000-000033370000}"/>
    <cellStyle name="Normal 10 2 4 4" xfId="6187" xr:uid="{00000000-0005-0000-0000-000034370000}"/>
    <cellStyle name="Normal 10 2 4 4 2" xfId="8852" xr:uid="{00000000-0005-0000-0000-000035370000}"/>
    <cellStyle name="Normal 10 2 4 4 2 2" xfId="14422" xr:uid="{00000000-0005-0000-0000-000036370000}"/>
    <cellStyle name="Normal 10 2 4 4 2 2 2" xfId="25520" xr:uid="{00000000-0005-0000-0000-000037370000}"/>
    <cellStyle name="Normal 10 2 4 4 2 3" xfId="19994" xr:uid="{00000000-0005-0000-0000-000038370000}"/>
    <cellStyle name="Normal 10 2 4 4 3" xfId="11889" xr:uid="{00000000-0005-0000-0000-000039370000}"/>
    <cellStyle name="Normal 10 2 4 4 3 2" xfId="22988" xr:uid="{00000000-0005-0000-0000-00003A370000}"/>
    <cellStyle name="Normal 10 2 4 4 4" xfId="17463" xr:uid="{00000000-0005-0000-0000-00003B370000}"/>
    <cellStyle name="Normal 10 2 4 5" xfId="7227" xr:uid="{00000000-0005-0000-0000-00003C370000}"/>
    <cellStyle name="Normal 10 2 4 5 2" xfId="9880" xr:uid="{00000000-0005-0000-0000-00003D370000}"/>
    <cellStyle name="Normal 10 2 4 5 2 2" xfId="15450" xr:uid="{00000000-0005-0000-0000-00003E370000}"/>
    <cellStyle name="Normal 10 2 4 5 2 2 2" xfId="26548" xr:uid="{00000000-0005-0000-0000-00003F370000}"/>
    <cellStyle name="Normal 10 2 4 5 2 3" xfId="21022" xr:uid="{00000000-0005-0000-0000-000040370000}"/>
    <cellStyle name="Normal 10 2 4 5 3" xfId="12917" xr:uid="{00000000-0005-0000-0000-000041370000}"/>
    <cellStyle name="Normal 10 2 4 5 3 2" xfId="24016" xr:uid="{00000000-0005-0000-0000-000042370000}"/>
    <cellStyle name="Normal 10 2 4 5 4" xfId="18491" xr:uid="{00000000-0005-0000-0000-000043370000}"/>
    <cellStyle name="Normal 10 2 4 6" xfId="7915" xr:uid="{00000000-0005-0000-0000-000044370000}"/>
    <cellStyle name="Normal 10 2 4 6 2" xfId="13518" xr:uid="{00000000-0005-0000-0000-000045370000}"/>
    <cellStyle name="Normal 10 2 4 6 2 2" xfId="24617" xr:uid="{00000000-0005-0000-0000-000046370000}"/>
    <cellStyle name="Normal 10 2 4 6 3" xfId="19092" xr:uid="{00000000-0005-0000-0000-000047370000}"/>
    <cellStyle name="Normal 10 2 4 7" xfId="10430" xr:uid="{00000000-0005-0000-0000-000048370000}"/>
    <cellStyle name="Normal 10 2 4 7 2" xfId="15976" xr:uid="{00000000-0005-0000-0000-000049370000}"/>
    <cellStyle name="Normal 10 2 4 7 2 2" xfId="27074" xr:uid="{00000000-0005-0000-0000-00004A370000}"/>
    <cellStyle name="Normal 10 2 4 7 3" xfId="21548" xr:uid="{00000000-0005-0000-0000-00004B370000}"/>
    <cellStyle name="Normal 10 2 4 8" xfId="10705" xr:uid="{00000000-0005-0000-0000-00004C370000}"/>
    <cellStyle name="Normal 10 2 4 8 2" xfId="21820" xr:uid="{00000000-0005-0000-0000-00004D370000}"/>
    <cellStyle name="Normal 10 2 4 9" xfId="16300" xr:uid="{00000000-0005-0000-0000-00004E370000}"/>
    <cellStyle name="Normal 10 2 5" xfId="4122" xr:uid="{00000000-0005-0000-0000-00004F370000}"/>
    <cellStyle name="Normal 10 2 5 2" xfId="4123" xr:uid="{00000000-0005-0000-0000-000050370000}"/>
    <cellStyle name="Normal 10 2 5 2 2" xfId="8193" xr:uid="{00000000-0005-0000-0000-000051370000}"/>
    <cellStyle name="Normal 10 2 5 2 2 2" xfId="13763" xr:uid="{00000000-0005-0000-0000-000052370000}"/>
    <cellStyle name="Normal 10 2 5 2 2 2 2" xfId="24861" xr:uid="{00000000-0005-0000-0000-000053370000}"/>
    <cellStyle name="Normal 10 2 5 2 2 3" xfId="19335" xr:uid="{00000000-0005-0000-0000-000054370000}"/>
    <cellStyle name="Normal 10 2 5 2 3" xfId="11081" xr:uid="{00000000-0005-0000-0000-000055370000}"/>
    <cellStyle name="Normal 10 2 5 2 3 2" xfId="22190" xr:uid="{00000000-0005-0000-0000-000056370000}"/>
    <cellStyle name="Normal 10 2 5 2 4" xfId="16664" xr:uid="{00000000-0005-0000-0000-000057370000}"/>
    <cellStyle name="Normal 10 2 5 3" xfId="6658" xr:uid="{00000000-0005-0000-0000-000058370000}"/>
    <cellStyle name="Normal 10 2 5 3 2" xfId="9321" xr:uid="{00000000-0005-0000-0000-000059370000}"/>
    <cellStyle name="Normal 10 2 5 3 2 2" xfId="14891" xr:uid="{00000000-0005-0000-0000-00005A370000}"/>
    <cellStyle name="Normal 10 2 5 3 2 2 2" xfId="25989" xr:uid="{00000000-0005-0000-0000-00005B370000}"/>
    <cellStyle name="Normal 10 2 5 3 2 3" xfId="20463" xr:uid="{00000000-0005-0000-0000-00005C370000}"/>
    <cellStyle name="Normal 10 2 5 3 3" xfId="12358" xr:uid="{00000000-0005-0000-0000-00005D370000}"/>
    <cellStyle name="Normal 10 2 5 3 3 2" xfId="23457" xr:uid="{00000000-0005-0000-0000-00005E370000}"/>
    <cellStyle name="Normal 10 2 5 3 4" xfId="17932" xr:uid="{00000000-0005-0000-0000-00005F370000}"/>
    <cellStyle name="Normal 10 2 5 4" xfId="7129" xr:uid="{00000000-0005-0000-0000-000060370000}"/>
    <cellStyle name="Normal 10 2 5 4 2" xfId="9782" xr:uid="{00000000-0005-0000-0000-000061370000}"/>
    <cellStyle name="Normal 10 2 5 4 2 2" xfId="15352" xr:uid="{00000000-0005-0000-0000-000062370000}"/>
    <cellStyle name="Normal 10 2 5 4 2 2 2" xfId="26450" xr:uid="{00000000-0005-0000-0000-000063370000}"/>
    <cellStyle name="Normal 10 2 5 4 2 3" xfId="20924" xr:uid="{00000000-0005-0000-0000-000064370000}"/>
    <cellStyle name="Normal 10 2 5 4 3" xfId="12819" xr:uid="{00000000-0005-0000-0000-000065370000}"/>
    <cellStyle name="Normal 10 2 5 4 3 2" xfId="23918" xr:uid="{00000000-0005-0000-0000-000066370000}"/>
    <cellStyle name="Normal 10 2 5 4 4" xfId="18393" xr:uid="{00000000-0005-0000-0000-000067370000}"/>
    <cellStyle name="Normal 10 2 5 5" xfId="7825" xr:uid="{00000000-0005-0000-0000-000068370000}"/>
    <cellStyle name="Normal 10 2 5 5 2" xfId="13429" xr:uid="{00000000-0005-0000-0000-000069370000}"/>
    <cellStyle name="Normal 10 2 5 5 2 2" xfId="24528" xr:uid="{00000000-0005-0000-0000-00006A370000}"/>
    <cellStyle name="Normal 10 2 5 5 3" xfId="19003" xr:uid="{00000000-0005-0000-0000-00006B370000}"/>
    <cellStyle name="Normal 10 2 5 6" xfId="10332" xr:uid="{00000000-0005-0000-0000-00006C370000}"/>
    <cellStyle name="Normal 10 2 5 6 2" xfId="15878" xr:uid="{00000000-0005-0000-0000-00006D370000}"/>
    <cellStyle name="Normal 10 2 5 6 2 2" xfId="26976" xr:uid="{00000000-0005-0000-0000-00006E370000}"/>
    <cellStyle name="Normal 10 2 5 6 3" xfId="21450" xr:uid="{00000000-0005-0000-0000-00006F370000}"/>
    <cellStyle name="Normal 10 2 5 7" xfId="27407" xr:uid="{00000000-0005-0000-0000-000070370000}"/>
    <cellStyle name="Normal 10 2 6" xfId="4124" xr:uid="{00000000-0005-0000-0000-000071370000}"/>
    <cellStyle name="Normal 10 2 6 2" xfId="6524" xr:uid="{00000000-0005-0000-0000-000072370000}"/>
    <cellStyle name="Normal 10 2 6 2 2" xfId="9187" xr:uid="{00000000-0005-0000-0000-000073370000}"/>
    <cellStyle name="Normal 10 2 6 2 2 2" xfId="14757" xr:uid="{00000000-0005-0000-0000-000074370000}"/>
    <cellStyle name="Normal 10 2 6 2 2 2 2" xfId="25855" xr:uid="{00000000-0005-0000-0000-000075370000}"/>
    <cellStyle name="Normal 10 2 6 2 2 3" xfId="20329" xr:uid="{00000000-0005-0000-0000-000076370000}"/>
    <cellStyle name="Normal 10 2 6 2 3" xfId="12224" xr:uid="{00000000-0005-0000-0000-000077370000}"/>
    <cellStyle name="Normal 10 2 6 2 3 2" xfId="23323" xr:uid="{00000000-0005-0000-0000-000078370000}"/>
    <cellStyle name="Normal 10 2 6 2 4" xfId="17798" xr:uid="{00000000-0005-0000-0000-000079370000}"/>
    <cellStyle name="Normal 10 2 6 3" xfId="7698" xr:uid="{00000000-0005-0000-0000-00007A370000}"/>
    <cellStyle name="Normal 10 2 6 3 2" xfId="13305" xr:uid="{00000000-0005-0000-0000-00007B370000}"/>
    <cellStyle name="Normal 10 2 6 3 2 2" xfId="24404" xr:uid="{00000000-0005-0000-0000-00007C370000}"/>
    <cellStyle name="Normal 10 2 6 3 3" xfId="18879" xr:uid="{00000000-0005-0000-0000-00007D370000}"/>
    <cellStyle name="Normal 10 2 6 4" xfId="10198" xr:uid="{00000000-0005-0000-0000-00007E370000}"/>
    <cellStyle name="Normal 10 2 6 4 2" xfId="15744" xr:uid="{00000000-0005-0000-0000-00007F370000}"/>
    <cellStyle name="Normal 10 2 6 4 2 2" xfId="26842" xr:uid="{00000000-0005-0000-0000-000080370000}"/>
    <cellStyle name="Normal 10 2 6 4 3" xfId="21316" xr:uid="{00000000-0005-0000-0000-000081370000}"/>
    <cellStyle name="Normal 10 2 6 5" xfId="11082" xr:uid="{00000000-0005-0000-0000-000082370000}"/>
    <cellStyle name="Normal 10 2 6 5 2" xfId="22191" xr:uid="{00000000-0005-0000-0000-000083370000}"/>
    <cellStyle name="Normal 10 2 6 6" xfId="16665" xr:uid="{00000000-0005-0000-0000-000084370000}"/>
    <cellStyle name="Normal 10 2 7" xfId="4125" xr:uid="{00000000-0005-0000-0000-000085370000}"/>
    <cellStyle name="Normal 10 2 7 2" xfId="6412" xr:uid="{00000000-0005-0000-0000-000086370000}"/>
    <cellStyle name="Normal 10 2 7 2 2" xfId="9075" xr:uid="{00000000-0005-0000-0000-000087370000}"/>
    <cellStyle name="Normal 10 2 7 2 2 2" xfId="14645" xr:uid="{00000000-0005-0000-0000-000088370000}"/>
    <cellStyle name="Normal 10 2 7 2 2 2 2" xfId="25743" xr:uid="{00000000-0005-0000-0000-000089370000}"/>
    <cellStyle name="Normal 10 2 7 2 2 3" xfId="20217" xr:uid="{00000000-0005-0000-0000-00008A370000}"/>
    <cellStyle name="Normal 10 2 7 2 3" xfId="12112" xr:uid="{00000000-0005-0000-0000-00008B370000}"/>
    <cellStyle name="Normal 10 2 7 2 3 2" xfId="23211" xr:uid="{00000000-0005-0000-0000-00008C370000}"/>
    <cellStyle name="Normal 10 2 7 2 4" xfId="17686" xr:uid="{00000000-0005-0000-0000-00008D370000}"/>
    <cellStyle name="Normal 10 2 7 3" xfId="8194" xr:uid="{00000000-0005-0000-0000-00008E370000}"/>
    <cellStyle name="Normal 10 2 7 3 2" xfId="13764" xr:uid="{00000000-0005-0000-0000-00008F370000}"/>
    <cellStyle name="Normal 10 2 7 3 2 2" xfId="24862" xr:uid="{00000000-0005-0000-0000-000090370000}"/>
    <cellStyle name="Normal 10 2 7 3 3" xfId="19336" xr:uid="{00000000-0005-0000-0000-000091370000}"/>
    <cellStyle name="Normal 10 2 7 4" xfId="11083" xr:uid="{00000000-0005-0000-0000-000092370000}"/>
    <cellStyle name="Normal 10 2 7 4 2" xfId="22192" xr:uid="{00000000-0005-0000-0000-000093370000}"/>
    <cellStyle name="Normal 10 2 7 5" xfId="16666" xr:uid="{00000000-0005-0000-0000-000094370000}"/>
    <cellStyle name="Normal 10 2 8" xfId="5610" xr:uid="{00000000-0005-0000-0000-000095370000}"/>
    <cellStyle name="Normal 10 2 8 2" xfId="8627" xr:uid="{00000000-0005-0000-0000-000096370000}"/>
    <cellStyle name="Normal 10 2 8 2 2" xfId="14197" xr:uid="{00000000-0005-0000-0000-000097370000}"/>
    <cellStyle name="Normal 10 2 8 2 2 2" xfId="25295" xr:uid="{00000000-0005-0000-0000-000098370000}"/>
    <cellStyle name="Normal 10 2 8 2 3" xfId="19769" xr:uid="{00000000-0005-0000-0000-000099370000}"/>
    <cellStyle name="Normal 10 2 8 3" xfId="11658" xr:uid="{00000000-0005-0000-0000-00009A370000}"/>
    <cellStyle name="Normal 10 2 8 3 2" xfId="22761" xr:uid="{00000000-0005-0000-0000-00009B370000}"/>
    <cellStyle name="Normal 10 2 8 4" xfId="17235" xr:uid="{00000000-0005-0000-0000-00009C370000}"/>
    <cellStyle name="Normal 10 2 9" xfId="6083" xr:uid="{00000000-0005-0000-0000-00009D370000}"/>
    <cellStyle name="Normal 10 2 9 2" xfId="8748" xr:uid="{00000000-0005-0000-0000-00009E370000}"/>
    <cellStyle name="Normal 10 2 9 2 2" xfId="14318" xr:uid="{00000000-0005-0000-0000-00009F370000}"/>
    <cellStyle name="Normal 10 2 9 2 2 2" xfId="25416" xr:uid="{00000000-0005-0000-0000-0000A0370000}"/>
    <cellStyle name="Normal 10 2 9 2 3" xfId="19890" xr:uid="{00000000-0005-0000-0000-0000A1370000}"/>
    <cellStyle name="Normal 10 2 9 3" xfId="11785" xr:uid="{00000000-0005-0000-0000-0000A2370000}"/>
    <cellStyle name="Normal 10 2 9 3 2" xfId="22884" xr:uid="{00000000-0005-0000-0000-0000A3370000}"/>
    <cellStyle name="Normal 10 2 9 4" xfId="17359" xr:uid="{00000000-0005-0000-0000-0000A4370000}"/>
    <cellStyle name="Normal 10 3" xfId="930" xr:uid="{00000000-0005-0000-0000-0000A5370000}"/>
    <cellStyle name="Normal 10 3 2" xfId="4126" xr:uid="{00000000-0005-0000-0000-0000A6370000}"/>
    <cellStyle name="Normal 10 3 3" xfId="4127" xr:uid="{00000000-0005-0000-0000-0000A7370000}"/>
    <cellStyle name="Normal 10 3 3 2" xfId="6611" xr:uid="{00000000-0005-0000-0000-0000A8370000}"/>
    <cellStyle name="Normal 10 3 3 2 2" xfId="9274" xr:uid="{00000000-0005-0000-0000-0000A9370000}"/>
    <cellStyle name="Normal 10 3 3 2 2 2" xfId="14844" xr:uid="{00000000-0005-0000-0000-0000AA370000}"/>
    <cellStyle name="Normal 10 3 3 2 2 2 2" xfId="25942" xr:uid="{00000000-0005-0000-0000-0000AB370000}"/>
    <cellStyle name="Normal 10 3 3 2 2 3" xfId="20416" xr:uid="{00000000-0005-0000-0000-0000AC370000}"/>
    <cellStyle name="Normal 10 3 3 2 3" xfId="12311" xr:uid="{00000000-0005-0000-0000-0000AD370000}"/>
    <cellStyle name="Normal 10 3 3 2 3 2" xfId="23410" xr:uid="{00000000-0005-0000-0000-0000AE370000}"/>
    <cellStyle name="Normal 10 3 3 2 4" xfId="17885" xr:uid="{00000000-0005-0000-0000-0000AF370000}"/>
    <cellStyle name="Normal 10 3 3 3" xfId="7082" xr:uid="{00000000-0005-0000-0000-0000B0370000}"/>
    <cellStyle name="Normal 10 3 3 3 2" xfId="9735" xr:uid="{00000000-0005-0000-0000-0000B1370000}"/>
    <cellStyle name="Normal 10 3 3 3 2 2" xfId="15305" xr:uid="{00000000-0005-0000-0000-0000B2370000}"/>
    <cellStyle name="Normal 10 3 3 3 2 2 2" xfId="26403" xr:uid="{00000000-0005-0000-0000-0000B3370000}"/>
    <cellStyle name="Normal 10 3 3 3 2 3" xfId="20877" xr:uid="{00000000-0005-0000-0000-0000B4370000}"/>
    <cellStyle name="Normal 10 3 3 3 3" xfId="12772" xr:uid="{00000000-0005-0000-0000-0000B5370000}"/>
    <cellStyle name="Normal 10 3 3 3 3 2" xfId="23871" xr:uid="{00000000-0005-0000-0000-0000B6370000}"/>
    <cellStyle name="Normal 10 3 3 3 4" xfId="18346" xr:uid="{00000000-0005-0000-0000-0000B7370000}"/>
    <cellStyle name="Normal 10 3 3 4" xfId="7778" xr:uid="{00000000-0005-0000-0000-0000B8370000}"/>
    <cellStyle name="Normal 10 3 3 4 2" xfId="13382" xr:uid="{00000000-0005-0000-0000-0000B9370000}"/>
    <cellStyle name="Normal 10 3 3 4 2 2" xfId="24481" xr:uid="{00000000-0005-0000-0000-0000BA370000}"/>
    <cellStyle name="Normal 10 3 3 4 3" xfId="18956" xr:uid="{00000000-0005-0000-0000-0000BB370000}"/>
    <cellStyle name="Normal 10 3 3 5" xfId="10285" xr:uid="{00000000-0005-0000-0000-0000BC370000}"/>
    <cellStyle name="Normal 10 3 3 5 2" xfId="15831" xr:uid="{00000000-0005-0000-0000-0000BD370000}"/>
    <cellStyle name="Normal 10 3 3 5 2 2" xfId="26929" xr:uid="{00000000-0005-0000-0000-0000BE370000}"/>
    <cellStyle name="Normal 10 3 3 5 3" xfId="21403" xr:uid="{00000000-0005-0000-0000-0000BF370000}"/>
    <cellStyle name="Normal 10 3 3 6" xfId="11084" xr:uid="{00000000-0005-0000-0000-0000C0370000}"/>
    <cellStyle name="Normal 10 3 3 6 2" xfId="22193" xr:uid="{00000000-0005-0000-0000-0000C1370000}"/>
    <cellStyle name="Normal 10 3 3 7" xfId="16667" xr:uid="{00000000-0005-0000-0000-0000C2370000}"/>
    <cellStyle name="Normal 10 3 3 8" xfId="27360" xr:uid="{00000000-0005-0000-0000-0000C3370000}"/>
    <cellStyle name="Normal 10 3 4" xfId="4128" xr:uid="{00000000-0005-0000-0000-0000C4370000}"/>
    <cellStyle name="Normal 10 3 5" xfId="5861" xr:uid="{00000000-0005-0000-0000-0000C5370000}"/>
    <cellStyle name="Normal 10 3 5 2" xfId="6433" xr:uid="{00000000-0005-0000-0000-0000C6370000}"/>
    <cellStyle name="Normal 10 3 5 2 2" xfId="9096" xr:uid="{00000000-0005-0000-0000-0000C7370000}"/>
    <cellStyle name="Normal 10 3 5 2 2 2" xfId="14666" xr:uid="{00000000-0005-0000-0000-0000C8370000}"/>
    <cellStyle name="Normal 10 3 5 2 2 2 2" xfId="25764" xr:uid="{00000000-0005-0000-0000-0000C9370000}"/>
    <cellStyle name="Normal 10 3 5 2 2 3" xfId="20238" xr:uid="{00000000-0005-0000-0000-0000CA370000}"/>
    <cellStyle name="Normal 10 3 5 2 3" xfId="12133" xr:uid="{00000000-0005-0000-0000-0000CB370000}"/>
    <cellStyle name="Normal 10 3 5 2 3 2" xfId="23232" xr:uid="{00000000-0005-0000-0000-0000CC370000}"/>
    <cellStyle name="Normal 10 3 5 2 4" xfId="17707" xr:uid="{00000000-0005-0000-0000-0000CD370000}"/>
    <cellStyle name="Normal 10 3 5 3" xfId="8698" xr:uid="{00000000-0005-0000-0000-0000CE370000}"/>
    <cellStyle name="Normal 10 3 5 3 2" xfId="14268" xr:uid="{00000000-0005-0000-0000-0000CF370000}"/>
    <cellStyle name="Normal 10 3 5 3 2 2" xfId="25366" xr:uid="{00000000-0005-0000-0000-0000D0370000}"/>
    <cellStyle name="Normal 10 3 5 3 3" xfId="19840" xr:uid="{00000000-0005-0000-0000-0000D1370000}"/>
    <cellStyle name="Normal 10 3 5 4" xfId="11732" xr:uid="{00000000-0005-0000-0000-0000D2370000}"/>
    <cellStyle name="Normal 10 3 5 4 2" xfId="22833" xr:uid="{00000000-0005-0000-0000-0000D3370000}"/>
    <cellStyle name="Normal 10 3 5 5" xfId="17308" xr:uid="{00000000-0005-0000-0000-0000D4370000}"/>
    <cellStyle name="Normal 10 3 6" xfId="7368" xr:uid="{00000000-0005-0000-0000-0000D5370000}"/>
    <cellStyle name="Normal 10 3 6 2" xfId="13056" xr:uid="{00000000-0005-0000-0000-0000D6370000}"/>
    <cellStyle name="Normal 10 3 6 2 2" xfId="24155" xr:uid="{00000000-0005-0000-0000-0000D7370000}"/>
    <cellStyle name="Normal 10 3 6 3" xfId="18630" xr:uid="{00000000-0005-0000-0000-0000D8370000}"/>
    <cellStyle name="Normal 10 3 7" xfId="10090" xr:uid="{00000000-0005-0000-0000-0000D9370000}"/>
    <cellStyle name="Normal 10 3 7 2" xfId="15641" xr:uid="{00000000-0005-0000-0000-0000DA370000}"/>
    <cellStyle name="Normal 10 3 7 2 2" xfId="26739" xr:uid="{00000000-0005-0000-0000-0000DB370000}"/>
    <cellStyle name="Normal 10 3 7 3" xfId="21213" xr:uid="{00000000-0005-0000-0000-0000DC370000}"/>
    <cellStyle name="Normal 10 4" xfId="867" xr:uid="{00000000-0005-0000-0000-0000DD370000}"/>
    <cellStyle name="Normal 10 4 10" xfId="27482" xr:uid="{00000000-0005-0000-0000-0000DE370000}"/>
    <cellStyle name="Normal 10 4 2" xfId="4129" xr:uid="{00000000-0005-0000-0000-0000DF370000}"/>
    <cellStyle name="Normal 10 4 2 2" xfId="6733" xr:uid="{00000000-0005-0000-0000-0000E0370000}"/>
    <cellStyle name="Normal 10 4 2 2 2" xfId="9396" xr:uid="{00000000-0005-0000-0000-0000E1370000}"/>
    <cellStyle name="Normal 10 4 2 2 2 2" xfId="14966" xr:uid="{00000000-0005-0000-0000-0000E2370000}"/>
    <cellStyle name="Normal 10 4 2 2 2 2 2" xfId="26064" xr:uid="{00000000-0005-0000-0000-0000E3370000}"/>
    <cellStyle name="Normal 10 4 2 2 2 3" xfId="20538" xr:uid="{00000000-0005-0000-0000-0000E4370000}"/>
    <cellStyle name="Normal 10 4 2 2 3" xfId="12433" xr:uid="{00000000-0005-0000-0000-0000E5370000}"/>
    <cellStyle name="Normal 10 4 2 2 3 2" xfId="23532" xr:uid="{00000000-0005-0000-0000-0000E6370000}"/>
    <cellStyle name="Normal 10 4 2 2 4" xfId="18007" xr:uid="{00000000-0005-0000-0000-0000E7370000}"/>
    <cellStyle name="Normal 10 4 2 3" xfId="8195" xr:uid="{00000000-0005-0000-0000-0000E8370000}"/>
    <cellStyle name="Normal 10 4 2 3 2" xfId="13765" xr:uid="{00000000-0005-0000-0000-0000E9370000}"/>
    <cellStyle name="Normal 10 4 2 3 2 2" xfId="24863" xr:uid="{00000000-0005-0000-0000-0000EA370000}"/>
    <cellStyle name="Normal 10 4 2 3 3" xfId="19337" xr:uid="{00000000-0005-0000-0000-0000EB370000}"/>
    <cellStyle name="Normal 10 4 2 4" xfId="11085" xr:uid="{00000000-0005-0000-0000-0000EC370000}"/>
    <cellStyle name="Normal 10 4 2 4 2" xfId="22194" xr:uid="{00000000-0005-0000-0000-0000ED370000}"/>
    <cellStyle name="Normal 10 4 2 5" xfId="16668" xr:uid="{00000000-0005-0000-0000-0000EE370000}"/>
    <cellStyle name="Normal 10 4 3" xfId="5498" xr:uid="{00000000-0005-0000-0000-0000EF370000}"/>
    <cellStyle name="Normal 10 4 4" xfId="6164" xr:uid="{00000000-0005-0000-0000-0000F0370000}"/>
    <cellStyle name="Normal 10 4 4 2" xfId="8829" xr:uid="{00000000-0005-0000-0000-0000F1370000}"/>
    <cellStyle name="Normal 10 4 4 2 2" xfId="14399" xr:uid="{00000000-0005-0000-0000-0000F2370000}"/>
    <cellStyle name="Normal 10 4 4 2 2 2" xfId="25497" xr:uid="{00000000-0005-0000-0000-0000F3370000}"/>
    <cellStyle name="Normal 10 4 4 2 3" xfId="19971" xr:uid="{00000000-0005-0000-0000-0000F4370000}"/>
    <cellStyle name="Normal 10 4 4 3" xfId="11866" xr:uid="{00000000-0005-0000-0000-0000F5370000}"/>
    <cellStyle name="Normal 10 4 4 3 2" xfId="22965" xr:uid="{00000000-0005-0000-0000-0000F6370000}"/>
    <cellStyle name="Normal 10 4 4 4" xfId="17440" xr:uid="{00000000-0005-0000-0000-0000F7370000}"/>
    <cellStyle name="Normal 10 4 5" xfId="7204" xr:uid="{00000000-0005-0000-0000-0000F8370000}"/>
    <cellStyle name="Normal 10 4 5 2" xfId="9857" xr:uid="{00000000-0005-0000-0000-0000F9370000}"/>
    <cellStyle name="Normal 10 4 5 2 2" xfId="15427" xr:uid="{00000000-0005-0000-0000-0000FA370000}"/>
    <cellStyle name="Normal 10 4 5 2 2 2" xfId="26525" xr:uid="{00000000-0005-0000-0000-0000FB370000}"/>
    <cellStyle name="Normal 10 4 5 2 3" xfId="20999" xr:uid="{00000000-0005-0000-0000-0000FC370000}"/>
    <cellStyle name="Normal 10 4 5 3" xfId="12894" xr:uid="{00000000-0005-0000-0000-0000FD370000}"/>
    <cellStyle name="Normal 10 4 5 3 2" xfId="23993" xr:uid="{00000000-0005-0000-0000-0000FE370000}"/>
    <cellStyle name="Normal 10 4 5 4" xfId="18468" xr:uid="{00000000-0005-0000-0000-0000FF370000}"/>
    <cellStyle name="Normal 10 4 6" xfId="7892" xr:uid="{00000000-0005-0000-0000-000000380000}"/>
    <cellStyle name="Normal 10 4 6 2" xfId="13495" xr:uid="{00000000-0005-0000-0000-000001380000}"/>
    <cellStyle name="Normal 10 4 6 2 2" xfId="24594" xr:uid="{00000000-0005-0000-0000-000002380000}"/>
    <cellStyle name="Normal 10 4 6 3" xfId="19069" xr:uid="{00000000-0005-0000-0000-000003380000}"/>
    <cellStyle name="Normal 10 4 7" xfId="10407" xr:uid="{00000000-0005-0000-0000-000004380000}"/>
    <cellStyle name="Normal 10 4 7 2" xfId="15953" xr:uid="{00000000-0005-0000-0000-000005380000}"/>
    <cellStyle name="Normal 10 4 7 2 2" xfId="27051" xr:uid="{00000000-0005-0000-0000-000006380000}"/>
    <cellStyle name="Normal 10 4 7 3" xfId="21525" xr:uid="{00000000-0005-0000-0000-000007380000}"/>
    <cellStyle name="Normal 10 4 8" xfId="10682" xr:uid="{00000000-0005-0000-0000-000008380000}"/>
    <cellStyle name="Normal 10 4 8 2" xfId="21797" xr:uid="{00000000-0005-0000-0000-000009380000}"/>
    <cellStyle name="Normal 10 4 9" xfId="16277" xr:uid="{00000000-0005-0000-0000-00000A380000}"/>
    <cellStyle name="Normal 10 5" xfId="4130" xr:uid="{00000000-0005-0000-0000-00000B380000}"/>
    <cellStyle name="Normal 10 5 2" xfId="4131" xr:uid="{00000000-0005-0000-0000-00000C380000}"/>
    <cellStyle name="Normal 10 5 2 2" xfId="5995" xr:uid="{00000000-0005-0000-0000-00000D380000}"/>
    <cellStyle name="Normal 10 5 2 3" xfId="8196" xr:uid="{00000000-0005-0000-0000-00000E380000}"/>
    <cellStyle name="Normal 10 5 2 3 2" xfId="13766" xr:uid="{00000000-0005-0000-0000-00000F380000}"/>
    <cellStyle name="Normal 10 5 2 3 2 2" xfId="24864" xr:uid="{00000000-0005-0000-0000-000010380000}"/>
    <cellStyle name="Normal 10 5 2 3 3" xfId="19338" xr:uid="{00000000-0005-0000-0000-000011380000}"/>
    <cellStyle name="Normal 10 5 2 4" xfId="11086" xr:uid="{00000000-0005-0000-0000-000012380000}"/>
    <cellStyle name="Normal 10 5 2 4 2" xfId="22195" xr:uid="{00000000-0005-0000-0000-000013380000}"/>
    <cellStyle name="Normal 10 5 2 5" xfId="16669" xr:uid="{00000000-0005-0000-0000-000014380000}"/>
    <cellStyle name="Normal 10 5 3" xfId="6491" xr:uid="{00000000-0005-0000-0000-000015380000}"/>
    <cellStyle name="Normal 10 5 3 2" xfId="9154" xr:uid="{00000000-0005-0000-0000-000016380000}"/>
    <cellStyle name="Normal 10 5 3 2 2" xfId="14724" xr:uid="{00000000-0005-0000-0000-000017380000}"/>
    <cellStyle name="Normal 10 5 3 2 2 2" xfId="25822" xr:uid="{00000000-0005-0000-0000-000018380000}"/>
    <cellStyle name="Normal 10 5 3 2 3" xfId="20296" xr:uid="{00000000-0005-0000-0000-000019380000}"/>
    <cellStyle name="Normal 10 5 3 3" xfId="12191" xr:uid="{00000000-0005-0000-0000-00001A380000}"/>
    <cellStyle name="Normal 10 5 3 3 2" xfId="23290" xr:uid="{00000000-0005-0000-0000-00001B380000}"/>
    <cellStyle name="Normal 10 5 3 4" xfId="17765" xr:uid="{00000000-0005-0000-0000-00001C380000}"/>
    <cellStyle name="Normal 10 5 4" xfId="7666" xr:uid="{00000000-0005-0000-0000-00001D380000}"/>
    <cellStyle name="Normal 10 5 4 2" xfId="13275" xr:uid="{00000000-0005-0000-0000-00001E380000}"/>
    <cellStyle name="Normal 10 5 4 2 2" xfId="24374" xr:uid="{00000000-0005-0000-0000-00001F380000}"/>
    <cellStyle name="Normal 10 5 4 3" xfId="18849" xr:uid="{00000000-0005-0000-0000-000020380000}"/>
    <cellStyle name="Normal 10 5 5" xfId="10163" xr:uid="{00000000-0005-0000-0000-000021380000}"/>
    <cellStyle name="Normal 10 5 5 2" xfId="15711" xr:uid="{00000000-0005-0000-0000-000022380000}"/>
    <cellStyle name="Normal 10 5 5 2 2" xfId="26809" xr:uid="{00000000-0005-0000-0000-000023380000}"/>
    <cellStyle name="Normal 10 5 5 3" xfId="21283" xr:uid="{00000000-0005-0000-0000-000024380000}"/>
    <cellStyle name="Normal 10 6" xfId="4132" xr:uid="{00000000-0005-0000-0000-000025380000}"/>
    <cellStyle name="Normal 10 6 2" xfId="4967" xr:uid="{00000000-0005-0000-0000-000026380000}"/>
    <cellStyle name="Normal 10 6 2 2" xfId="8326" xr:uid="{00000000-0005-0000-0000-000027380000}"/>
    <cellStyle name="Normal 10 6 2 2 2" xfId="13896" xr:uid="{00000000-0005-0000-0000-000028380000}"/>
    <cellStyle name="Normal 10 6 2 2 2 2" xfId="24994" xr:uid="{00000000-0005-0000-0000-000029380000}"/>
    <cellStyle name="Normal 10 6 2 2 3" xfId="19468" xr:uid="{00000000-0005-0000-0000-00002A380000}"/>
    <cellStyle name="Normal 10 6 2 3" xfId="11353" xr:uid="{00000000-0005-0000-0000-00002B380000}"/>
    <cellStyle name="Normal 10 6 2 3 2" xfId="22460" xr:uid="{00000000-0005-0000-0000-00002C380000}"/>
    <cellStyle name="Normal 10 6 2 4" xfId="16934" xr:uid="{00000000-0005-0000-0000-00002D380000}"/>
    <cellStyle name="Normal 10 6 3" xfId="6381" xr:uid="{00000000-0005-0000-0000-00002E380000}"/>
    <cellStyle name="Normal 10 6 3 2" xfId="9044" xr:uid="{00000000-0005-0000-0000-00002F380000}"/>
    <cellStyle name="Normal 10 6 3 2 2" xfId="14614" xr:uid="{00000000-0005-0000-0000-000030380000}"/>
    <cellStyle name="Normal 10 6 3 2 2 2" xfId="25712" xr:uid="{00000000-0005-0000-0000-000031380000}"/>
    <cellStyle name="Normal 10 6 3 2 3" xfId="20186" xr:uid="{00000000-0005-0000-0000-000032380000}"/>
    <cellStyle name="Normal 10 6 3 3" xfId="12081" xr:uid="{00000000-0005-0000-0000-000033380000}"/>
    <cellStyle name="Normal 10 6 3 3 2" xfId="23180" xr:uid="{00000000-0005-0000-0000-000034380000}"/>
    <cellStyle name="Normal 10 6 3 4" xfId="17655" xr:uid="{00000000-0005-0000-0000-000035380000}"/>
    <cellStyle name="Normal 10 7" xfId="4133" xr:uid="{00000000-0005-0000-0000-000036380000}"/>
    <cellStyle name="Normal 10 8" xfId="4134" xr:uid="{00000000-0005-0000-0000-000037380000}"/>
    <cellStyle name="Normal 10 9" xfId="4135" xr:uid="{00000000-0005-0000-0000-000038380000}"/>
    <cellStyle name="Normal 100" xfId="4136" xr:uid="{00000000-0005-0000-0000-000039380000}"/>
    <cellStyle name="Normal 100 2" xfId="5969" xr:uid="{00000000-0005-0000-0000-00003A380000}"/>
    <cellStyle name="Normal 100 3" xfId="8059" xr:uid="{00000000-0005-0000-0000-00003B380000}"/>
    <cellStyle name="Normal 100 4" xfId="8197" xr:uid="{00000000-0005-0000-0000-00003C380000}"/>
    <cellStyle name="Normal 100 4 2" xfId="13767" xr:uid="{00000000-0005-0000-0000-00003D380000}"/>
    <cellStyle name="Normal 100 4 2 2" xfId="24865" xr:uid="{00000000-0005-0000-0000-00003E380000}"/>
    <cellStyle name="Normal 100 4 3" xfId="19339" xr:uid="{00000000-0005-0000-0000-00003F380000}"/>
    <cellStyle name="Normal 100 5" xfId="11087" xr:uid="{00000000-0005-0000-0000-000040380000}"/>
    <cellStyle name="Normal 100 5 2" xfId="22196" xr:uid="{00000000-0005-0000-0000-000041380000}"/>
    <cellStyle name="Normal 100 6" xfId="16670" xr:uid="{00000000-0005-0000-0000-000042380000}"/>
    <cellStyle name="Normal 101" xfId="4137" xr:uid="{00000000-0005-0000-0000-000043380000}"/>
    <cellStyle name="Normal 101 2" xfId="5978" xr:uid="{00000000-0005-0000-0000-000044380000}"/>
    <cellStyle name="Normal 101 3" xfId="8061" xr:uid="{00000000-0005-0000-0000-000045380000}"/>
    <cellStyle name="Normal 102" xfId="4138" xr:uid="{00000000-0005-0000-0000-000046380000}"/>
    <cellStyle name="Normal 102 2" xfId="5977" xr:uid="{00000000-0005-0000-0000-000047380000}"/>
    <cellStyle name="Normal 102 3" xfId="8060" xr:uid="{00000000-0005-0000-0000-000048380000}"/>
    <cellStyle name="Normal 103" xfId="4139" xr:uid="{00000000-0005-0000-0000-000049380000}"/>
    <cellStyle name="Normal 103 2" xfId="5971" xr:uid="{00000000-0005-0000-0000-00004A380000}"/>
    <cellStyle name="Normal 103 3" xfId="8062" xr:uid="{00000000-0005-0000-0000-00004B380000}"/>
    <cellStyle name="Normal 103 4" xfId="8198" xr:uid="{00000000-0005-0000-0000-00004C380000}"/>
    <cellStyle name="Normal 103 4 2" xfId="13768" xr:uid="{00000000-0005-0000-0000-00004D380000}"/>
    <cellStyle name="Normal 103 4 2 2" xfId="24866" xr:uid="{00000000-0005-0000-0000-00004E380000}"/>
    <cellStyle name="Normal 103 4 3" xfId="19340" xr:uid="{00000000-0005-0000-0000-00004F380000}"/>
    <cellStyle name="Normal 103 5" xfId="11088" xr:uid="{00000000-0005-0000-0000-000050380000}"/>
    <cellStyle name="Normal 103 5 2" xfId="22197" xr:uid="{00000000-0005-0000-0000-000051380000}"/>
    <cellStyle name="Normal 103 6" xfId="16671" xr:uid="{00000000-0005-0000-0000-000052380000}"/>
    <cellStyle name="Normal 104" xfId="4140" xr:uid="{00000000-0005-0000-0000-000053380000}"/>
    <cellStyle name="Normal 104 2" xfId="5956" xr:uid="{00000000-0005-0000-0000-000054380000}"/>
    <cellStyle name="Normal 104 3" xfId="8063" xr:uid="{00000000-0005-0000-0000-000055380000}"/>
    <cellStyle name="Normal 104 4" xfId="8199" xr:uid="{00000000-0005-0000-0000-000056380000}"/>
    <cellStyle name="Normal 104 4 2" xfId="13769" xr:uid="{00000000-0005-0000-0000-000057380000}"/>
    <cellStyle name="Normal 104 4 2 2" xfId="24867" xr:uid="{00000000-0005-0000-0000-000058380000}"/>
    <cellStyle name="Normal 104 4 3" xfId="19341" xr:uid="{00000000-0005-0000-0000-000059380000}"/>
    <cellStyle name="Normal 104 5" xfId="11089" xr:uid="{00000000-0005-0000-0000-00005A380000}"/>
    <cellStyle name="Normal 104 5 2" xfId="22198" xr:uid="{00000000-0005-0000-0000-00005B380000}"/>
    <cellStyle name="Normal 104 6" xfId="16672" xr:uid="{00000000-0005-0000-0000-00005C380000}"/>
    <cellStyle name="Normal 105" xfId="4141" xr:uid="{00000000-0005-0000-0000-00005D380000}"/>
    <cellStyle name="Normal 105 2" xfId="5973" xr:uid="{00000000-0005-0000-0000-00005E380000}"/>
    <cellStyle name="Normal 105 3" xfId="8200" xr:uid="{00000000-0005-0000-0000-00005F380000}"/>
    <cellStyle name="Normal 105 3 2" xfId="13770" xr:uid="{00000000-0005-0000-0000-000060380000}"/>
    <cellStyle name="Normal 105 3 2 2" xfId="24868" xr:uid="{00000000-0005-0000-0000-000061380000}"/>
    <cellStyle name="Normal 105 3 3" xfId="19342" xr:uid="{00000000-0005-0000-0000-000062380000}"/>
    <cellStyle name="Normal 105 4" xfId="11090" xr:uid="{00000000-0005-0000-0000-000063380000}"/>
    <cellStyle name="Normal 105 4 2" xfId="22199" xr:uid="{00000000-0005-0000-0000-000064380000}"/>
    <cellStyle name="Normal 105 5" xfId="16673" xr:uid="{00000000-0005-0000-0000-000065380000}"/>
    <cellStyle name="Normal 106" xfId="4142" xr:uid="{00000000-0005-0000-0000-000066380000}"/>
    <cellStyle name="Normal 106 2" xfId="5974" xr:uid="{00000000-0005-0000-0000-000067380000}"/>
    <cellStyle name="Normal 106 3" xfId="8201" xr:uid="{00000000-0005-0000-0000-000068380000}"/>
    <cellStyle name="Normal 106 3 2" xfId="13771" xr:uid="{00000000-0005-0000-0000-000069380000}"/>
    <cellStyle name="Normal 106 3 2 2" xfId="24869" xr:uid="{00000000-0005-0000-0000-00006A380000}"/>
    <cellStyle name="Normal 106 3 3" xfId="19343" xr:uid="{00000000-0005-0000-0000-00006B380000}"/>
    <cellStyle name="Normal 106 4" xfId="11091" xr:uid="{00000000-0005-0000-0000-00006C380000}"/>
    <cellStyle name="Normal 106 4 2" xfId="22200" xr:uid="{00000000-0005-0000-0000-00006D380000}"/>
    <cellStyle name="Normal 106 5" xfId="16674" xr:uid="{00000000-0005-0000-0000-00006E380000}"/>
    <cellStyle name="Normal 107" xfId="4143" xr:uid="{00000000-0005-0000-0000-00006F380000}"/>
    <cellStyle name="Normal 107 2" xfId="6018" xr:uid="{00000000-0005-0000-0000-000070380000}"/>
    <cellStyle name="Normal 107 3" xfId="8202" xr:uid="{00000000-0005-0000-0000-000071380000}"/>
    <cellStyle name="Normal 107 3 2" xfId="13772" xr:uid="{00000000-0005-0000-0000-000072380000}"/>
    <cellStyle name="Normal 107 3 2 2" xfId="24870" xr:uid="{00000000-0005-0000-0000-000073380000}"/>
    <cellStyle name="Normal 107 3 3" xfId="19344" xr:uid="{00000000-0005-0000-0000-000074380000}"/>
    <cellStyle name="Normal 107 4" xfId="11092" xr:uid="{00000000-0005-0000-0000-000075380000}"/>
    <cellStyle name="Normal 107 4 2" xfId="22201" xr:uid="{00000000-0005-0000-0000-000076380000}"/>
    <cellStyle name="Normal 107 5" xfId="16675" xr:uid="{00000000-0005-0000-0000-000077380000}"/>
    <cellStyle name="Normal 108" xfId="4144" xr:uid="{00000000-0005-0000-0000-000078380000}"/>
    <cellStyle name="Normal 108 2" xfId="6020" xr:uid="{00000000-0005-0000-0000-000079380000}"/>
    <cellStyle name="Normal 108 3" xfId="8203" xr:uid="{00000000-0005-0000-0000-00007A380000}"/>
    <cellStyle name="Normal 108 3 2" xfId="13773" xr:uid="{00000000-0005-0000-0000-00007B380000}"/>
    <cellStyle name="Normal 108 3 2 2" xfId="24871" xr:uid="{00000000-0005-0000-0000-00007C380000}"/>
    <cellStyle name="Normal 108 3 3" xfId="19345" xr:uid="{00000000-0005-0000-0000-00007D380000}"/>
    <cellStyle name="Normal 108 4" xfId="11093" xr:uid="{00000000-0005-0000-0000-00007E380000}"/>
    <cellStyle name="Normal 108 4 2" xfId="22202" xr:uid="{00000000-0005-0000-0000-00007F380000}"/>
    <cellStyle name="Normal 108 5" xfId="16676" xr:uid="{00000000-0005-0000-0000-000080380000}"/>
    <cellStyle name="Normal 109" xfId="4145" xr:uid="{00000000-0005-0000-0000-000081380000}"/>
    <cellStyle name="Normal 109 2" xfId="6021" xr:uid="{00000000-0005-0000-0000-000082380000}"/>
    <cellStyle name="Normal 109 3" xfId="8204" xr:uid="{00000000-0005-0000-0000-000083380000}"/>
    <cellStyle name="Normal 109 3 2" xfId="13774" xr:uid="{00000000-0005-0000-0000-000084380000}"/>
    <cellStyle name="Normal 109 3 2 2" xfId="24872" xr:uid="{00000000-0005-0000-0000-000085380000}"/>
    <cellStyle name="Normal 109 3 3" xfId="19346" xr:uid="{00000000-0005-0000-0000-000086380000}"/>
    <cellStyle name="Normal 109 4" xfId="11094" xr:uid="{00000000-0005-0000-0000-000087380000}"/>
    <cellStyle name="Normal 109 4 2" xfId="22203" xr:uid="{00000000-0005-0000-0000-000088380000}"/>
    <cellStyle name="Normal 109 5" xfId="16677" xr:uid="{00000000-0005-0000-0000-000089380000}"/>
    <cellStyle name="Normal 11" xfId="563" xr:uid="{00000000-0005-0000-0000-00008A380000}"/>
    <cellStyle name="Normal 11 10" xfId="4146" xr:uid="{00000000-0005-0000-0000-00008B380000}"/>
    <cellStyle name="Normal 11 11" xfId="4147" xr:uid="{00000000-0005-0000-0000-00008C380000}"/>
    <cellStyle name="Normal 11 12" xfId="4148" xr:uid="{00000000-0005-0000-0000-00008D380000}"/>
    <cellStyle name="Normal 11 13" xfId="4149" xr:uid="{00000000-0005-0000-0000-00008E380000}"/>
    <cellStyle name="Normal 11 13 2" xfId="4150" xr:uid="{00000000-0005-0000-0000-00008F380000}"/>
    <cellStyle name="Normal 11 14" xfId="4925" xr:uid="{00000000-0005-0000-0000-000090380000}"/>
    <cellStyle name="Normal 11 2" xfId="1156" xr:uid="{00000000-0005-0000-0000-000091380000}"/>
    <cellStyle name="Normal 11 3" xfId="4151" xr:uid="{00000000-0005-0000-0000-000092380000}"/>
    <cellStyle name="Normal 11 3 2" xfId="4152" xr:uid="{00000000-0005-0000-0000-000093380000}"/>
    <cellStyle name="Normal 11 4" xfId="4153" xr:uid="{00000000-0005-0000-0000-000094380000}"/>
    <cellStyle name="Normal 11 4 2" xfId="5835" xr:uid="{00000000-0005-0000-0000-000095380000}"/>
    <cellStyle name="Normal 11 5" xfId="4154" xr:uid="{00000000-0005-0000-0000-000096380000}"/>
    <cellStyle name="Normal 11 6" xfId="4155" xr:uid="{00000000-0005-0000-0000-000097380000}"/>
    <cellStyle name="Normal 11 7" xfId="4156" xr:uid="{00000000-0005-0000-0000-000098380000}"/>
    <cellStyle name="Normal 11 8" xfId="4157" xr:uid="{00000000-0005-0000-0000-000099380000}"/>
    <cellStyle name="Normal 11 9" xfId="4158" xr:uid="{00000000-0005-0000-0000-00009A380000}"/>
    <cellStyle name="Normal 110" xfId="4159" xr:uid="{00000000-0005-0000-0000-00009B380000}"/>
    <cellStyle name="Normal 110 2" xfId="6019" xr:uid="{00000000-0005-0000-0000-00009C380000}"/>
    <cellStyle name="Normal 110 3" xfId="8205" xr:uid="{00000000-0005-0000-0000-00009D380000}"/>
    <cellStyle name="Normal 110 3 2" xfId="13775" xr:uid="{00000000-0005-0000-0000-00009E380000}"/>
    <cellStyle name="Normal 110 3 2 2" xfId="24873" xr:uid="{00000000-0005-0000-0000-00009F380000}"/>
    <cellStyle name="Normal 110 3 3" xfId="19347" xr:uid="{00000000-0005-0000-0000-0000A0380000}"/>
    <cellStyle name="Normal 110 4" xfId="11095" xr:uid="{00000000-0005-0000-0000-0000A1380000}"/>
    <cellStyle name="Normal 110 4 2" xfId="22204" xr:uid="{00000000-0005-0000-0000-0000A2380000}"/>
    <cellStyle name="Normal 110 5" xfId="16678" xr:uid="{00000000-0005-0000-0000-0000A3380000}"/>
    <cellStyle name="Normal 111" xfId="4160" xr:uid="{00000000-0005-0000-0000-0000A4380000}"/>
    <cellStyle name="Normal 111 2" xfId="5970" xr:uid="{00000000-0005-0000-0000-0000A5380000}"/>
    <cellStyle name="Normal 111 3" xfId="8206" xr:uid="{00000000-0005-0000-0000-0000A6380000}"/>
    <cellStyle name="Normal 111 3 2" xfId="13776" xr:uid="{00000000-0005-0000-0000-0000A7380000}"/>
    <cellStyle name="Normal 111 3 2 2" xfId="24874" xr:uid="{00000000-0005-0000-0000-0000A8380000}"/>
    <cellStyle name="Normal 111 3 3" xfId="19348" xr:uid="{00000000-0005-0000-0000-0000A9380000}"/>
    <cellStyle name="Normal 111 4" xfId="11096" xr:uid="{00000000-0005-0000-0000-0000AA380000}"/>
    <cellStyle name="Normal 111 4 2" xfId="22205" xr:uid="{00000000-0005-0000-0000-0000AB380000}"/>
    <cellStyle name="Normal 111 5" xfId="16679" xr:uid="{00000000-0005-0000-0000-0000AC380000}"/>
    <cellStyle name="Normal 112" xfId="4161" xr:uid="{00000000-0005-0000-0000-0000AD380000}"/>
    <cellStyle name="Normal 112 2" xfId="6022" xr:uid="{00000000-0005-0000-0000-0000AE380000}"/>
    <cellStyle name="Normal 112 3" xfId="8207" xr:uid="{00000000-0005-0000-0000-0000AF380000}"/>
    <cellStyle name="Normal 112 3 2" xfId="13777" xr:uid="{00000000-0005-0000-0000-0000B0380000}"/>
    <cellStyle name="Normal 112 3 2 2" xfId="24875" xr:uid="{00000000-0005-0000-0000-0000B1380000}"/>
    <cellStyle name="Normal 112 3 3" xfId="19349" xr:uid="{00000000-0005-0000-0000-0000B2380000}"/>
    <cellStyle name="Normal 112 4" xfId="11097" xr:uid="{00000000-0005-0000-0000-0000B3380000}"/>
    <cellStyle name="Normal 112 4 2" xfId="22206" xr:uid="{00000000-0005-0000-0000-0000B4380000}"/>
    <cellStyle name="Normal 112 5" xfId="16680" xr:uid="{00000000-0005-0000-0000-0000B5380000}"/>
    <cellStyle name="Normal 113" xfId="4162" xr:uid="{00000000-0005-0000-0000-0000B6380000}"/>
    <cellStyle name="Normal 114" xfId="4163" xr:uid="{00000000-0005-0000-0000-0000B7380000}"/>
    <cellStyle name="Normal 115" xfId="4164" xr:uid="{00000000-0005-0000-0000-0000B8380000}"/>
    <cellStyle name="Normal 116" xfId="4918" xr:uid="{00000000-0005-0000-0000-0000B9380000}"/>
    <cellStyle name="Normal 117" xfId="5001" xr:uid="{00000000-0005-0000-0000-0000BA380000}"/>
    <cellStyle name="Normal 117 2" xfId="6027" xr:uid="{00000000-0005-0000-0000-0000BB380000}"/>
    <cellStyle name="Normal 118" xfId="4972" xr:uid="{00000000-0005-0000-0000-0000BC380000}"/>
    <cellStyle name="Normal 119" xfId="4968" xr:uid="{00000000-0005-0000-0000-0000BD380000}"/>
    <cellStyle name="Normal 12" xfId="564" xr:uid="{00000000-0005-0000-0000-0000BE380000}"/>
    <cellStyle name="Normal 12 2" xfId="4" xr:uid="{00000000-0005-0000-0000-0000BF380000}"/>
    <cellStyle name="Normal 12 2 2" xfId="911" xr:uid="{00000000-0005-0000-0000-0000C0380000}"/>
    <cellStyle name="Normal 12 2 2 2" xfId="4165" xr:uid="{00000000-0005-0000-0000-0000C1380000}"/>
    <cellStyle name="Normal 12 2 2 3" xfId="5500" xr:uid="{00000000-0005-0000-0000-0000C2380000}"/>
    <cellStyle name="Normal 12 2 3" xfId="4166" xr:uid="{00000000-0005-0000-0000-0000C3380000}"/>
    <cellStyle name="Normal 12 2 4" xfId="4167" xr:uid="{00000000-0005-0000-0000-0000C4380000}"/>
    <cellStyle name="Normal 12 2 5" xfId="4168" xr:uid="{00000000-0005-0000-0000-0000C5380000}"/>
    <cellStyle name="Normal 12 3" xfId="565" xr:uid="{00000000-0005-0000-0000-0000C6380000}"/>
    <cellStyle name="Normal 12 4" xfId="4169" xr:uid="{00000000-0005-0000-0000-0000C7380000}"/>
    <cellStyle name="Normal 12 5" xfId="4170" xr:uid="{00000000-0005-0000-0000-0000C8380000}"/>
    <cellStyle name="Normal 12 6" xfId="4171" xr:uid="{00000000-0005-0000-0000-0000C9380000}"/>
    <cellStyle name="Normal 12_A.68" xfId="4172" xr:uid="{00000000-0005-0000-0000-0000CA380000}"/>
    <cellStyle name="Normal 120" xfId="4969" xr:uid="{00000000-0005-0000-0000-0000CB380000}"/>
    <cellStyle name="Normal 120 2" xfId="5818" xr:uid="{00000000-0005-0000-0000-0000CC380000}"/>
    <cellStyle name="Normal 120 2 2" xfId="8675" xr:uid="{00000000-0005-0000-0000-0000CD380000}"/>
    <cellStyle name="Normal 120 2 2 2" xfId="14245" xr:uid="{00000000-0005-0000-0000-0000CE380000}"/>
    <cellStyle name="Normal 120 2 2 2 2" xfId="25343" xr:uid="{00000000-0005-0000-0000-0000CF380000}"/>
    <cellStyle name="Normal 120 2 2 3" xfId="19817" xr:uid="{00000000-0005-0000-0000-0000D0380000}"/>
    <cellStyle name="Normal 120 2 3" xfId="11708" xr:uid="{00000000-0005-0000-0000-0000D1380000}"/>
    <cellStyle name="Normal 120 2 3 2" xfId="22809" xr:uid="{00000000-0005-0000-0000-0000D2380000}"/>
    <cellStyle name="Normal 120 2 4" xfId="17284" xr:uid="{00000000-0005-0000-0000-0000D3380000}"/>
    <cellStyle name="Normal 120 3" xfId="6367" xr:uid="{00000000-0005-0000-0000-0000D4380000}"/>
    <cellStyle name="Normal 120 3 2" xfId="9030" xr:uid="{00000000-0005-0000-0000-0000D5380000}"/>
    <cellStyle name="Normal 120 3 2 2" xfId="14600" xr:uid="{00000000-0005-0000-0000-0000D6380000}"/>
    <cellStyle name="Normal 120 3 2 2 2" xfId="25698" xr:uid="{00000000-0005-0000-0000-0000D7380000}"/>
    <cellStyle name="Normal 120 3 2 3" xfId="20172" xr:uid="{00000000-0005-0000-0000-0000D8380000}"/>
    <cellStyle name="Normal 120 3 3" xfId="12067" xr:uid="{00000000-0005-0000-0000-0000D9380000}"/>
    <cellStyle name="Normal 120 3 3 2" xfId="23166" xr:uid="{00000000-0005-0000-0000-0000DA380000}"/>
    <cellStyle name="Normal 120 3 4" xfId="17641" xr:uid="{00000000-0005-0000-0000-0000DB380000}"/>
    <cellStyle name="Normal 121" xfId="5025" xr:uid="{00000000-0005-0000-0000-0000DC380000}"/>
    <cellStyle name="Normal 121 2" xfId="5891" xr:uid="{00000000-0005-0000-0000-0000DD380000}"/>
    <cellStyle name="Normal 121 2 2" xfId="8702" xr:uid="{00000000-0005-0000-0000-0000DE380000}"/>
    <cellStyle name="Normal 121 2 2 2" xfId="14272" xr:uid="{00000000-0005-0000-0000-0000DF380000}"/>
    <cellStyle name="Normal 121 2 2 2 2" xfId="25370" xr:uid="{00000000-0005-0000-0000-0000E0380000}"/>
    <cellStyle name="Normal 121 2 2 3" xfId="19844" xr:uid="{00000000-0005-0000-0000-0000E1380000}"/>
    <cellStyle name="Normal 121 2 3" xfId="11738" xr:uid="{00000000-0005-0000-0000-0000E2380000}"/>
    <cellStyle name="Normal 121 2 3 2" xfId="22838" xr:uid="{00000000-0005-0000-0000-0000E3380000}"/>
    <cellStyle name="Normal 121 2 4" xfId="17313" xr:uid="{00000000-0005-0000-0000-0000E4380000}"/>
    <cellStyle name="Normal 122" xfId="4977" xr:uid="{00000000-0005-0000-0000-0000E5380000}"/>
    <cellStyle name="Normal 122 2" xfId="5941" xr:uid="{00000000-0005-0000-0000-0000E6380000}"/>
    <cellStyle name="Normal 122 2 2" xfId="8711" xr:uid="{00000000-0005-0000-0000-0000E7380000}"/>
    <cellStyle name="Normal 122 2 2 2" xfId="14281" xr:uid="{00000000-0005-0000-0000-0000E8380000}"/>
    <cellStyle name="Normal 122 2 2 2 2" xfId="25379" xr:uid="{00000000-0005-0000-0000-0000E9380000}"/>
    <cellStyle name="Normal 122 2 2 3" xfId="19853" xr:uid="{00000000-0005-0000-0000-0000EA380000}"/>
    <cellStyle name="Normal 122 2 3" xfId="11747" xr:uid="{00000000-0005-0000-0000-0000EB380000}"/>
    <cellStyle name="Normal 122 2 3 2" xfId="22847" xr:uid="{00000000-0005-0000-0000-0000EC380000}"/>
    <cellStyle name="Normal 122 2 4" xfId="17322" xr:uid="{00000000-0005-0000-0000-0000ED380000}"/>
    <cellStyle name="Normal 123" xfId="4939" xr:uid="{00000000-0005-0000-0000-0000EE380000}"/>
    <cellStyle name="Normal 124" xfId="5108" xr:uid="{00000000-0005-0000-0000-0000EF380000}"/>
    <cellStyle name="Normal 125" xfId="5011" xr:uid="{00000000-0005-0000-0000-0000F0380000}"/>
    <cellStyle name="Normal 126" xfId="4975" xr:uid="{00000000-0005-0000-0000-0000F1380000}"/>
    <cellStyle name="Normal 127" xfId="4953" xr:uid="{00000000-0005-0000-0000-0000F2380000}"/>
    <cellStyle name="Normal 128" xfId="4987" xr:uid="{00000000-0005-0000-0000-0000F3380000}"/>
    <cellStyle name="Normal 129" xfId="5014" xr:uid="{00000000-0005-0000-0000-0000F4380000}"/>
    <cellStyle name="Normal 129 2" xfId="8352" xr:uid="{00000000-0005-0000-0000-0000F5380000}"/>
    <cellStyle name="Normal 129 2 2" xfId="13922" xr:uid="{00000000-0005-0000-0000-0000F6380000}"/>
    <cellStyle name="Normal 129 2 2 2" xfId="25020" xr:uid="{00000000-0005-0000-0000-0000F7380000}"/>
    <cellStyle name="Normal 129 2 3" xfId="19494" xr:uid="{00000000-0005-0000-0000-0000F8380000}"/>
    <cellStyle name="Normal 129 3" xfId="11380" xr:uid="{00000000-0005-0000-0000-0000F9380000}"/>
    <cellStyle name="Normal 129 3 2" xfId="22486" xr:uid="{00000000-0005-0000-0000-0000FA380000}"/>
    <cellStyle name="Normal 129 4" xfId="16960" xr:uid="{00000000-0005-0000-0000-0000FB380000}"/>
    <cellStyle name="Normal 13" xfId="566" xr:uid="{00000000-0005-0000-0000-0000FC380000}"/>
    <cellStyle name="Normal 13 2" xfId="4173" xr:uid="{00000000-0005-0000-0000-0000FD380000}"/>
    <cellStyle name="Normal 13 2 2" xfId="4174" xr:uid="{00000000-0005-0000-0000-0000FE380000}"/>
    <cellStyle name="Normal 13 3" xfId="4175" xr:uid="{00000000-0005-0000-0000-0000FF380000}"/>
    <cellStyle name="Normal 13 3 2" xfId="4176" xr:uid="{00000000-0005-0000-0000-000000390000}"/>
    <cellStyle name="Normal 13 4" xfId="4177" xr:uid="{00000000-0005-0000-0000-000001390000}"/>
    <cellStyle name="Normal 13 5" xfId="4178" xr:uid="{00000000-0005-0000-0000-000002390000}"/>
    <cellStyle name="Normal 13_A.68" xfId="4179" xr:uid="{00000000-0005-0000-0000-000003390000}"/>
    <cellStyle name="Normal 130" xfId="4946" xr:uid="{00000000-0005-0000-0000-000004390000}"/>
    <cellStyle name="Normal 130 2" xfId="8315" xr:uid="{00000000-0005-0000-0000-000005390000}"/>
    <cellStyle name="Normal 130 2 2" xfId="13885" xr:uid="{00000000-0005-0000-0000-000006390000}"/>
    <cellStyle name="Normal 130 2 2 2" xfId="24983" xr:uid="{00000000-0005-0000-0000-000007390000}"/>
    <cellStyle name="Normal 130 2 3" xfId="19457" xr:uid="{00000000-0005-0000-0000-000008390000}"/>
    <cellStyle name="Normal 130 3" xfId="11342" xr:uid="{00000000-0005-0000-0000-000009390000}"/>
    <cellStyle name="Normal 130 3 2" xfId="22449" xr:uid="{00000000-0005-0000-0000-00000A390000}"/>
    <cellStyle name="Normal 130 4" xfId="16923" xr:uid="{00000000-0005-0000-0000-00000B390000}"/>
    <cellStyle name="Normal 131" xfId="5613" xr:uid="{00000000-0005-0000-0000-00000C390000}"/>
    <cellStyle name="Normal 131 2" xfId="8630" xr:uid="{00000000-0005-0000-0000-00000D390000}"/>
    <cellStyle name="Normal 131 2 2" xfId="14200" xr:uid="{00000000-0005-0000-0000-00000E390000}"/>
    <cellStyle name="Normal 131 2 2 2" xfId="25298" xr:uid="{00000000-0005-0000-0000-00000F390000}"/>
    <cellStyle name="Normal 131 2 3" xfId="19772" xr:uid="{00000000-0005-0000-0000-000010390000}"/>
    <cellStyle name="Normal 131 3" xfId="11661" xr:uid="{00000000-0005-0000-0000-000011390000}"/>
    <cellStyle name="Normal 131 3 2" xfId="22764" xr:uid="{00000000-0005-0000-0000-000012390000}"/>
    <cellStyle name="Normal 131 4" xfId="17238" xr:uid="{00000000-0005-0000-0000-000013390000}"/>
    <cellStyle name="Normal 132" xfId="4951" xr:uid="{00000000-0005-0000-0000-000014390000}"/>
    <cellStyle name="Normal 132 2" xfId="8318" xr:uid="{00000000-0005-0000-0000-000015390000}"/>
    <cellStyle name="Normal 132 2 2" xfId="13888" xr:uid="{00000000-0005-0000-0000-000016390000}"/>
    <cellStyle name="Normal 132 2 2 2" xfId="24986" xr:uid="{00000000-0005-0000-0000-000017390000}"/>
    <cellStyle name="Normal 132 2 3" xfId="19460" xr:uid="{00000000-0005-0000-0000-000018390000}"/>
    <cellStyle name="Normal 132 3" xfId="11345" xr:uid="{00000000-0005-0000-0000-000019390000}"/>
    <cellStyle name="Normal 132 3 2" xfId="22452" xr:uid="{00000000-0005-0000-0000-00001A390000}"/>
    <cellStyle name="Normal 132 4" xfId="16926" xr:uid="{00000000-0005-0000-0000-00001B390000}"/>
    <cellStyle name="Normal 133" xfId="5494" xr:uid="{00000000-0005-0000-0000-00001C390000}"/>
    <cellStyle name="Normal 133 2" xfId="8574" xr:uid="{00000000-0005-0000-0000-00001D390000}"/>
    <cellStyle name="Normal 133 2 2" xfId="14144" xr:uid="{00000000-0005-0000-0000-00001E390000}"/>
    <cellStyle name="Normal 133 2 2 2" xfId="25242" xr:uid="{00000000-0005-0000-0000-00001F390000}"/>
    <cellStyle name="Normal 133 2 3" xfId="19716" xr:uid="{00000000-0005-0000-0000-000020390000}"/>
    <cellStyle name="Normal 133 3" xfId="11605" xr:uid="{00000000-0005-0000-0000-000021390000}"/>
    <cellStyle name="Normal 133 3 2" xfId="22708" xr:uid="{00000000-0005-0000-0000-000022390000}"/>
    <cellStyle name="Normal 133 4" xfId="17182" xr:uid="{00000000-0005-0000-0000-000023390000}"/>
    <cellStyle name="Normal 134" xfId="5508" xr:uid="{00000000-0005-0000-0000-000024390000}"/>
    <cellStyle name="Normal 134 2" xfId="8578" xr:uid="{00000000-0005-0000-0000-000025390000}"/>
    <cellStyle name="Normal 134 2 2" xfId="14148" xr:uid="{00000000-0005-0000-0000-000026390000}"/>
    <cellStyle name="Normal 134 2 2 2" xfId="25246" xr:uid="{00000000-0005-0000-0000-000027390000}"/>
    <cellStyle name="Normal 134 2 3" xfId="19720" xr:uid="{00000000-0005-0000-0000-000028390000}"/>
    <cellStyle name="Normal 134 3" xfId="11609" xr:uid="{00000000-0005-0000-0000-000029390000}"/>
    <cellStyle name="Normal 134 3 2" xfId="22712" xr:uid="{00000000-0005-0000-0000-00002A390000}"/>
    <cellStyle name="Normal 134 4" xfId="17186" xr:uid="{00000000-0005-0000-0000-00002B390000}"/>
    <cellStyle name="Normal 135" xfId="5279" xr:uid="{00000000-0005-0000-0000-00002C390000}"/>
    <cellStyle name="Normal 135 2" xfId="8484" xr:uid="{00000000-0005-0000-0000-00002D390000}"/>
    <cellStyle name="Normal 135 2 2" xfId="14054" xr:uid="{00000000-0005-0000-0000-00002E390000}"/>
    <cellStyle name="Normal 135 2 2 2" xfId="25152" xr:uid="{00000000-0005-0000-0000-00002F390000}"/>
    <cellStyle name="Normal 135 2 3" xfId="19626" xr:uid="{00000000-0005-0000-0000-000030390000}"/>
    <cellStyle name="Normal 135 3" xfId="11515" xr:uid="{00000000-0005-0000-0000-000031390000}"/>
    <cellStyle name="Normal 135 3 2" xfId="22618" xr:uid="{00000000-0005-0000-0000-000032390000}"/>
    <cellStyle name="Normal 135 4" xfId="17092" xr:uid="{00000000-0005-0000-0000-000033390000}"/>
    <cellStyle name="Normal 136" xfId="5307" xr:uid="{00000000-0005-0000-0000-000034390000}"/>
    <cellStyle name="Normal 136 2" xfId="8494" xr:uid="{00000000-0005-0000-0000-000035390000}"/>
    <cellStyle name="Normal 136 2 2" xfId="14064" xr:uid="{00000000-0005-0000-0000-000036390000}"/>
    <cellStyle name="Normal 136 2 2 2" xfId="25162" xr:uid="{00000000-0005-0000-0000-000037390000}"/>
    <cellStyle name="Normal 136 2 3" xfId="19636" xr:uid="{00000000-0005-0000-0000-000038390000}"/>
    <cellStyle name="Normal 136 3" xfId="11525" xr:uid="{00000000-0005-0000-0000-000039390000}"/>
    <cellStyle name="Normal 136 3 2" xfId="22628" xr:uid="{00000000-0005-0000-0000-00003A390000}"/>
    <cellStyle name="Normal 136 4" xfId="17102" xr:uid="{00000000-0005-0000-0000-00003B390000}"/>
    <cellStyle name="Normal 137" xfId="5461" xr:uid="{00000000-0005-0000-0000-00003C390000}"/>
    <cellStyle name="Normal 137 2" xfId="8559" xr:uid="{00000000-0005-0000-0000-00003D390000}"/>
    <cellStyle name="Normal 137 2 2" xfId="14129" xr:uid="{00000000-0005-0000-0000-00003E390000}"/>
    <cellStyle name="Normal 137 2 2 2" xfId="25227" xr:uid="{00000000-0005-0000-0000-00003F390000}"/>
    <cellStyle name="Normal 137 2 3" xfId="19701" xr:uid="{00000000-0005-0000-0000-000040390000}"/>
    <cellStyle name="Normal 137 3" xfId="11590" xr:uid="{00000000-0005-0000-0000-000041390000}"/>
    <cellStyle name="Normal 137 3 2" xfId="22693" xr:uid="{00000000-0005-0000-0000-000042390000}"/>
    <cellStyle name="Normal 137 4" xfId="17167" xr:uid="{00000000-0005-0000-0000-000043390000}"/>
    <cellStyle name="Normal 138" xfId="5246" xr:uid="{00000000-0005-0000-0000-000044390000}"/>
    <cellStyle name="Normal 138 2" xfId="8477" xr:uid="{00000000-0005-0000-0000-000045390000}"/>
    <cellStyle name="Normal 138 2 2" xfId="14047" xr:uid="{00000000-0005-0000-0000-000046390000}"/>
    <cellStyle name="Normal 138 2 2 2" xfId="25145" xr:uid="{00000000-0005-0000-0000-000047390000}"/>
    <cellStyle name="Normal 138 2 3" xfId="19619" xr:uid="{00000000-0005-0000-0000-000048390000}"/>
    <cellStyle name="Normal 138 3" xfId="11508" xr:uid="{00000000-0005-0000-0000-000049390000}"/>
    <cellStyle name="Normal 138 3 2" xfId="22611" xr:uid="{00000000-0005-0000-0000-00004A390000}"/>
    <cellStyle name="Normal 138 4" xfId="17085" xr:uid="{00000000-0005-0000-0000-00004B390000}"/>
    <cellStyle name="Normal 139" xfId="5104" xr:uid="{00000000-0005-0000-0000-00004C390000}"/>
    <cellStyle name="Normal 14" xfId="567" xr:uid="{00000000-0005-0000-0000-00004D390000}"/>
    <cellStyle name="Normal 14 2" xfId="4180" xr:uid="{00000000-0005-0000-0000-00004E390000}"/>
    <cellStyle name="Normal 14 2 2" xfId="4181" xr:uid="{00000000-0005-0000-0000-00004F390000}"/>
    <cellStyle name="Normal 14 2 3" xfId="5328" xr:uid="{00000000-0005-0000-0000-000050390000}"/>
    <cellStyle name="Normal 14 3" xfId="4182" xr:uid="{00000000-0005-0000-0000-000051390000}"/>
    <cellStyle name="Normal 14 3 2" xfId="4183" xr:uid="{00000000-0005-0000-0000-000052390000}"/>
    <cellStyle name="Normal 14 4" xfId="4184" xr:uid="{00000000-0005-0000-0000-000053390000}"/>
    <cellStyle name="Normal 14 5" xfId="4185" xr:uid="{00000000-0005-0000-0000-000054390000}"/>
    <cellStyle name="Normal 14_A.68" xfId="4186" xr:uid="{00000000-0005-0000-0000-000055390000}"/>
    <cellStyle name="Normal 140" xfId="5105" xr:uid="{00000000-0005-0000-0000-000056390000}"/>
    <cellStyle name="Normal 141" xfId="5520" xr:uid="{00000000-0005-0000-0000-000057390000}"/>
    <cellStyle name="Normal 142" xfId="5479" xr:uid="{00000000-0005-0000-0000-000058390000}"/>
    <cellStyle name="Normal 143" xfId="5315" xr:uid="{00000000-0005-0000-0000-000059390000}"/>
    <cellStyle name="Normal 144" xfId="5565" xr:uid="{00000000-0005-0000-0000-00005A390000}"/>
    <cellStyle name="Normal 145" xfId="5285" xr:uid="{00000000-0005-0000-0000-00005B390000}"/>
    <cellStyle name="Normal 146" xfId="5286" xr:uid="{00000000-0005-0000-0000-00005C390000}"/>
    <cellStyle name="Normal 147" xfId="5270" xr:uid="{00000000-0005-0000-0000-00005D390000}"/>
    <cellStyle name="Normal 148" xfId="5512" xr:uid="{00000000-0005-0000-0000-00005E390000}"/>
    <cellStyle name="Normal 149" xfId="5012" xr:uid="{00000000-0005-0000-0000-00005F390000}"/>
    <cellStyle name="Normal 15" xfId="568" xr:uid="{00000000-0005-0000-0000-000060390000}"/>
    <cellStyle name="Normal 15 2" xfId="4187" xr:uid="{00000000-0005-0000-0000-000061390000}"/>
    <cellStyle name="Normal 15 2 2" xfId="4188" xr:uid="{00000000-0005-0000-0000-000062390000}"/>
    <cellStyle name="Normal 15 3" xfId="4189" xr:uid="{00000000-0005-0000-0000-000063390000}"/>
    <cellStyle name="Normal 15 3 2" xfId="4190" xr:uid="{00000000-0005-0000-0000-000064390000}"/>
    <cellStyle name="Normal 15 4" xfId="4191" xr:uid="{00000000-0005-0000-0000-000065390000}"/>
    <cellStyle name="Normal 15 5" xfId="4192" xr:uid="{00000000-0005-0000-0000-000066390000}"/>
    <cellStyle name="Normal 15_A.68" xfId="4193" xr:uid="{00000000-0005-0000-0000-000067390000}"/>
    <cellStyle name="Normal 150" xfId="5606" xr:uid="{00000000-0005-0000-0000-000068390000}"/>
    <cellStyle name="Normal 151" xfId="5654" xr:uid="{00000000-0005-0000-0000-000069390000}"/>
    <cellStyle name="Normal 152" xfId="5693" xr:uid="{00000000-0005-0000-0000-00006A390000}"/>
    <cellStyle name="Normal 153" xfId="5706" xr:uid="{00000000-0005-0000-0000-00006B390000}"/>
    <cellStyle name="Normal 154" xfId="5624" xr:uid="{00000000-0005-0000-0000-00006C390000}"/>
    <cellStyle name="Normal 155" xfId="5582" xr:uid="{00000000-0005-0000-0000-00006D390000}"/>
    <cellStyle name="Normal 156" xfId="5424" xr:uid="{00000000-0005-0000-0000-00006E390000}"/>
    <cellStyle name="Normal 157" xfId="5460" xr:uid="{00000000-0005-0000-0000-00006F390000}"/>
    <cellStyle name="Normal 158" xfId="5642" xr:uid="{00000000-0005-0000-0000-000070390000}"/>
    <cellStyle name="Normal 159" xfId="5442" xr:uid="{00000000-0005-0000-0000-000071390000}"/>
    <cellStyle name="Normal 16" xfId="569" xr:uid="{00000000-0005-0000-0000-000072390000}"/>
    <cellStyle name="Normal 16 10" xfId="4194" xr:uid="{00000000-0005-0000-0000-000073390000}"/>
    <cellStyle name="Normal 16 11" xfId="4195" xr:uid="{00000000-0005-0000-0000-000074390000}"/>
    <cellStyle name="Normal 16 12" xfId="4196" xr:uid="{00000000-0005-0000-0000-000075390000}"/>
    <cellStyle name="Normal 16 13" xfId="4197" xr:uid="{00000000-0005-0000-0000-000076390000}"/>
    <cellStyle name="Normal 16 13 2" xfId="4198" xr:uid="{00000000-0005-0000-0000-000077390000}"/>
    <cellStyle name="Normal 16 2" xfId="4199" xr:uid="{00000000-0005-0000-0000-000078390000}"/>
    <cellStyle name="Normal 16 2 2" xfId="4200" xr:uid="{00000000-0005-0000-0000-000079390000}"/>
    <cellStyle name="Normal 16 2 3" xfId="5256" xr:uid="{00000000-0005-0000-0000-00007A390000}"/>
    <cellStyle name="Normal 16 3" xfId="4201" xr:uid="{00000000-0005-0000-0000-00007B390000}"/>
    <cellStyle name="Normal 16 3 2" xfId="4202" xr:uid="{00000000-0005-0000-0000-00007C390000}"/>
    <cellStyle name="Normal 16 4" xfId="4203" xr:uid="{00000000-0005-0000-0000-00007D390000}"/>
    <cellStyle name="Normal 16 5" xfId="4204" xr:uid="{00000000-0005-0000-0000-00007E390000}"/>
    <cellStyle name="Normal 16 6" xfId="4205" xr:uid="{00000000-0005-0000-0000-00007F390000}"/>
    <cellStyle name="Normal 16 7" xfId="4206" xr:uid="{00000000-0005-0000-0000-000080390000}"/>
    <cellStyle name="Normal 16 8" xfId="4207" xr:uid="{00000000-0005-0000-0000-000081390000}"/>
    <cellStyle name="Normal 16 9" xfId="4208" xr:uid="{00000000-0005-0000-0000-000082390000}"/>
    <cellStyle name="Normal 160" xfId="5103" xr:uid="{00000000-0005-0000-0000-000083390000}"/>
    <cellStyle name="Normal 161" xfId="5533" xr:uid="{00000000-0005-0000-0000-000084390000}"/>
    <cellStyle name="Normal 162" xfId="5689" xr:uid="{00000000-0005-0000-0000-000085390000}"/>
    <cellStyle name="Normal 163" xfId="5688" xr:uid="{00000000-0005-0000-0000-000086390000}"/>
    <cellStyle name="Normal 164" xfId="5409" xr:uid="{00000000-0005-0000-0000-000087390000}"/>
    <cellStyle name="Normal 165" xfId="5406" xr:uid="{00000000-0005-0000-0000-000088390000}"/>
    <cellStyle name="Normal 166" xfId="5589" xr:uid="{00000000-0005-0000-0000-000089390000}"/>
    <cellStyle name="Normal 166 2" xfId="8614" xr:uid="{00000000-0005-0000-0000-00008A390000}"/>
    <cellStyle name="Normal 166 2 2" xfId="14184" xr:uid="{00000000-0005-0000-0000-00008B390000}"/>
    <cellStyle name="Normal 166 2 2 2" xfId="25282" xr:uid="{00000000-0005-0000-0000-00008C390000}"/>
    <cellStyle name="Normal 166 2 3" xfId="19756" xr:uid="{00000000-0005-0000-0000-00008D390000}"/>
    <cellStyle name="Normal 166 3" xfId="11645" xr:uid="{00000000-0005-0000-0000-00008E390000}"/>
    <cellStyle name="Normal 166 3 2" xfId="22748" xr:uid="{00000000-0005-0000-0000-00008F390000}"/>
    <cellStyle name="Normal 166 4" xfId="17222" xr:uid="{00000000-0005-0000-0000-000090390000}"/>
    <cellStyle name="Normal 167" xfId="5299" xr:uid="{00000000-0005-0000-0000-000091390000}"/>
    <cellStyle name="Normal 168" xfId="5560" xr:uid="{00000000-0005-0000-0000-000092390000}"/>
    <cellStyle name="Normal 169" xfId="5132" xr:uid="{00000000-0005-0000-0000-000093390000}"/>
    <cellStyle name="Normal 17" xfId="570" xr:uid="{00000000-0005-0000-0000-000094390000}"/>
    <cellStyle name="Normal 17 2" xfId="4209" xr:uid="{00000000-0005-0000-0000-000095390000}"/>
    <cellStyle name="Normal 17 2 2" xfId="4210" xr:uid="{00000000-0005-0000-0000-000096390000}"/>
    <cellStyle name="Normal 17 3" xfId="4211" xr:uid="{00000000-0005-0000-0000-000097390000}"/>
    <cellStyle name="Normal 17 3 2" xfId="4212" xr:uid="{00000000-0005-0000-0000-000098390000}"/>
    <cellStyle name="Normal 17 4" xfId="4213" xr:uid="{00000000-0005-0000-0000-000099390000}"/>
    <cellStyle name="Normal 17 5" xfId="4214" xr:uid="{00000000-0005-0000-0000-00009A390000}"/>
    <cellStyle name="Normal 17_A.68" xfId="4215" xr:uid="{00000000-0005-0000-0000-00009B390000}"/>
    <cellStyle name="Normal 170" xfId="5016" xr:uid="{00000000-0005-0000-0000-00009C390000}"/>
    <cellStyle name="Normal 171" xfId="5694" xr:uid="{00000000-0005-0000-0000-00009D390000}"/>
    <cellStyle name="Normal 172" xfId="5450" xr:uid="{00000000-0005-0000-0000-00009E390000}"/>
    <cellStyle name="Normal 173" xfId="5318" xr:uid="{00000000-0005-0000-0000-00009F390000}"/>
    <cellStyle name="Normal 174" xfId="5651" xr:uid="{00000000-0005-0000-0000-0000A0390000}"/>
    <cellStyle name="Normal 175" xfId="5471" xr:uid="{00000000-0005-0000-0000-0000A1390000}"/>
    <cellStyle name="Normal 176" xfId="5532" xr:uid="{00000000-0005-0000-0000-0000A2390000}"/>
    <cellStyle name="Normal 177" xfId="5021" xr:uid="{00000000-0005-0000-0000-0000A3390000}"/>
    <cellStyle name="Normal 178" xfId="5715" xr:uid="{00000000-0005-0000-0000-0000A4390000}"/>
    <cellStyle name="Normal 179" xfId="4944" xr:uid="{00000000-0005-0000-0000-0000A5390000}"/>
    <cellStyle name="Normal 18" xfId="571" xr:uid="{00000000-0005-0000-0000-0000A6390000}"/>
    <cellStyle name="Normal 18 2" xfId="4216" xr:uid="{00000000-0005-0000-0000-0000A7390000}"/>
    <cellStyle name="Normal 18 2 2" xfId="4217" xr:uid="{00000000-0005-0000-0000-0000A8390000}"/>
    <cellStyle name="Normal 18 3" xfId="4218" xr:uid="{00000000-0005-0000-0000-0000A9390000}"/>
    <cellStyle name="Normal 18 3 2" xfId="4219" xr:uid="{00000000-0005-0000-0000-0000AA390000}"/>
    <cellStyle name="Normal 18 4" xfId="4220" xr:uid="{00000000-0005-0000-0000-0000AB390000}"/>
    <cellStyle name="Normal 18 5" xfId="4221" xr:uid="{00000000-0005-0000-0000-0000AC390000}"/>
    <cellStyle name="Normal 18_A.68" xfId="4222" xr:uid="{00000000-0005-0000-0000-0000AD390000}"/>
    <cellStyle name="Normal 180" xfId="5697" xr:uid="{00000000-0005-0000-0000-0000AE390000}"/>
    <cellStyle name="Normal 180 2" xfId="8669" xr:uid="{00000000-0005-0000-0000-0000AF390000}"/>
    <cellStyle name="Normal 180 2 2" xfId="14239" xr:uid="{00000000-0005-0000-0000-0000B0390000}"/>
    <cellStyle name="Normal 180 2 2 2" xfId="25337" xr:uid="{00000000-0005-0000-0000-0000B1390000}"/>
    <cellStyle name="Normal 180 2 3" xfId="19811" xr:uid="{00000000-0005-0000-0000-0000B2390000}"/>
    <cellStyle name="Normal 180 3" xfId="11702" xr:uid="{00000000-0005-0000-0000-0000B3390000}"/>
    <cellStyle name="Normal 180 3 2" xfId="22804" xr:uid="{00000000-0005-0000-0000-0000B4390000}"/>
    <cellStyle name="Normal 180 4" xfId="17278" xr:uid="{00000000-0005-0000-0000-0000B5390000}"/>
    <cellStyle name="Normal 181" xfId="5455" xr:uid="{00000000-0005-0000-0000-0000B6390000}"/>
    <cellStyle name="Normal 182" xfId="5484" xr:uid="{00000000-0005-0000-0000-0000B7390000}"/>
    <cellStyle name="Normal 183" xfId="5525" xr:uid="{00000000-0005-0000-0000-0000B8390000}"/>
    <cellStyle name="Normal 184" xfId="5894" xr:uid="{00000000-0005-0000-0000-0000B9390000}"/>
    <cellStyle name="Normal 185" xfId="5922" xr:uid="{00000000-0005-0000-0000-0000BA390000}"/>
    <cellStyle name="Normal 186" xfId="5900" xr:uid="{00000000-0005-0000-0000-0000BB390000}"/>
    <cellStyle name="Normal 187" xfId="4966" xr:uid="{00000000-0005-0000-0000-0000BC390000}"/>
    <cellStyle name="Normal 188" xfId="6047" xr:uid="{00000000-0005-0000-0000-0000BD390000}"/>
    <cellStyle name="Normal 188 2" xfId="8722" xr:uid="{00000000-0005-0000-0000-0000BE390000}"/>
    <cellStyle name="Normal 188 2 2" xfId="14292" xr:uid="{00000000-0005-0000-0000-0000BF390000}"/>
    <cellStyle name="Normal 188 2 2 2" xfId="25390" xr:uid="{00000000-0005-0000-0000-0000C0390000}"/>
    <cellStyle name="Normal 188 2 3" xfId="19864" xr:uid="{00000000-0005-0000-0000-0000C1390000}"/>
    <cellStyle name="Normal 188 3" xfId="11759" xr:uid="{00000000-0005-0000-0000-0000C2390000}"/>
    <cellStyle name="Normal 188 3 2" xfId="22858" xr:uid="{00000000-0005-0000-0000-0000C3390000}"/>
    <cellStyle name="Normal 188 4" xfId="17333" xr:uid="{00000000-0005-0000-0000-0000C4390000}"/>
    <cellStyle name="Normal 189" xfId="6036" xr:uid="{00000000-0005-0000-0000-0000C5390000}"/>
    <cellStyle name="Normal 19" xfId="572" xr:uid="{00000000-0005-0000-0000-0000C6390000}"/>
    <cellStyle name="Normal 19 2" xfId="4223" xr:uid="{00000000-0005-0000-0000-0000C7390000}"/>
    <cellStyle name="Normal 19 3" xfId="4224" xr:uid="{00000000-0005-0000-0000-0000C8390000}"/>
    <cellStyle name="Normal 19 4" xfId="4225" xr:uid="{00000000-0005-0000-0000-0000C9390000}"/>
    <cellStyle name="Normal 19 5" xfId="4226" xr:uid="{00000000-0005-0000-0000-0000CA390000}"/>
    <cellStyle name="Normal 19_A.68" xfId="4227" xr:uid="{00000000-0005-0000-0000-0000CB390000}"/>
    <cellStyle name="Normal 190" xfId="5884" xr:uid="{00000000-0005-0000-0000-0000CC390000}"/>
    <cellStyle name="Normal 191" xfId="5674" xr:uid="{00000000-0005-0000-0000-0000CD390000}"/>
    <cellStyle name="Normal 192" xfId="6034" xr:uid="{00000000-0005-0000-0000-0000CE390000}"/>
    <cellStyle name="Normal 193" xfId="5509" xr:uid="{00000000-0005-0000-0000-0000CF390000}"/>
    <cellStyle name="Normal 194" xfId="5726" xr:uid="{00000000-0005-0000-0000-0000D0390000}"/>
    <cellStyle name="Normal 195" xfId="5546" xr:uid="{00000000-0005-0000-0000-0000D1390000}"/>
    <cellStyle name="Normal 196" xfId="5695" xr:uid="{00000000-0005-0000-0000-0000D2390000}"/>
    <cellStyle name="Normal 196 2" xfId="8668" xr:uid="{00000000-0005-0000-0000-0000D3390000}"/>
    <cellStyle name="Normal 196 2 2" xfId="14238" xr:uid="{00000000-0005-0000-0000-0000D4390000}"/>
    <cellStyle name="Normal 196 2 2 2" xfId="25336" xr:uid="{00000000-0005-0000-0000-0000D5390000}"/>
    <cellStyle name="Normal 196 2 3" xfId="19810" xr:uid="{00000000-0005-0000-0000-0000D6390000}"/>
    <cellStyle name="Normal 196 3" xfId="11701" xr:uid="{00000000-0005-0000-0000-0000D7390000}"/>
    <cellStyle name="Normal 196 3 2" xfId="22803" xr:uid="{00000000-0005-0000-0000-0000D8390000}"/>
    <cellStyle name="Normal 196 4" xfId="17277" xr:uid="{00000000-0005-0000-0000-0000D9390000}"/>
    <cellStyle name="Normal 197" xfId="5725" xr:uid="{00000000-0005-0000-0000-0000DA390000}"/>
    <cellStyle name="Normal 197 2" xfId="8672" xr:uid="{00000000-0005-0000-0000-0000DB390000}"/>
    <cellStyle name="Normal 197 2 2" xfId="14242" xr:uid="{00000000-0005-0000-0000-0000DC390000}"/>
    <cellStyle name="Normal 197 2 2 2" xfId="25340" xr:uid="{00000000-0005-0000-0000-0000DD390000}"/>
    <cellStyle name="Normal 197 2 3" xfId="19814" xr:uid="{00000000-0005-0000-0000-0000DE390000}"/>
    <cellStyle name="Normal 197 3" xfId="11705" xr:uid="{00000000-0005-0000-0000-0000DF390000}"/>
    <cellStyle name="Normal 197 3 2" xfId="22807" xr:uid="{00000000-0005-0000-0000-0000E0390000}"/>
    <cellStyle name="Normal 197 4" xfId="17281" xr:uid="{00000000-0005-0000-0000-0000E1390000}"/>
    <cellStyle name="Normal 198" xfId="5906" xr:uid="{00000000-0005-0000-0000-0000E2390000}"/>
    <cellStyle name="Normal 198 2" xfId="8703" xr:uid="{00000000-0005-0000-0000-0000E3390000}"/>
    <cellStyle name="Normal 198 2 2" xfId="14273" xr:uid="{00000000-0005-0000-0000-0000E4390000}"/>
    <cellStyle name="Normal 198 2 2 2" xfId="25371" xr:uid="{00000000-0005-0000-0000-0000E5390000}"/>
    <cellStyle name="Normal 198 2 3" xfId="19845" xr:uid="{00000000-0005-0000-0000-0000E6390000}"/>
    <cellStyle name="Normal 198 3" xfId="11739" xr:uid="{00000000-0005-0000-0000-0000E7390000}"/>
    <cellStyle name="Normal 198 3 2" xfId="22839" xr:uid="{00000000-0005-0000-0000-0000E8390000}"/>
    <cellStyle name="Normal 198 4" xfId="17314" xr:uid="{00000000-0005-0000-0000-0000E9390000}"/>
    <cellStyle name="Normal 199" xfId="5496" xr:uid="{00000000-0005-0000-0000-0000EA390000}"/>
    <cellStyle name="Normal 2" xfId="573" xr:uid="{00000000-0005-0000-0000-0000EB390000}"/>
    <cellStyle name="Normal 2 10" xfId="574" xr:uid="{00000000-0005-0000-0000-0000EC390000}"/>
    <cellStyle name="Normal 2 10 10" xfId="4228" xr:uid="{00000000-0005-0000-0000-0000ED390000}"/>
    <cellStyle name="Normal 2 10 10 2" xfId="4229" xr:uid="{00000000-0005-0000-0000-0000EE390000}"/>
    <cellStyle name="Normal 2 10 11" xfId="4230" xr:uid="{00000000-0005-0000-0000-0000EF390000}"/>
    <cellStyle name="Normal 2 10 11 2" xfId="4231" xr:uid="{00000000-0005-0000-0000-0000F0390000}"/>
    <cellStyle name="Normal 2 10 12" xfId="4232" xr:uid="{00000000-0005-0000-0000-0000F1390000}"/>
    <cellStyle name="Normal 2 10 12 2" xfId="4233" xr:uid="{00000000-0005-0000-0000-0000F2390000}"/>
    <cellStyle name="Normal 2 10 13" xfId="4234" xr:uid="{00000000-0005-0000-0000-0000F3390000}"/>
    <cellStyle name="Normal 2 10 2" xfId="4235" xr:uid="{00000000-0005-0000-0000-0000F4390000}"/>
    <cellStyle name="Normal 2 10 2 2" xfId="4236" xr:uid="{00000000-0005-0000-0000-0000F5390000}"/>
    <cellStyle name="Normal 2 10 3" xfId="4237" xr:uid="{00000000-0005-0000-0000-0000F6390000}"/>
    <cellStyle name="Normal 2 10 3 2" xfId="4238" xr:uid="{00000000-0005-0000-0000-0000F7390000}"/>
    <cellStyle name="Normal 2 10 4" xfId="4239" xr:uid="{00000000-0005-0000-0000-0000F8390000}"/>
    <cellStyle name="Normal 2 10 5" xfId="4240" xr:uid="{00000000-0005-0000-0000-0000F9390000}"/>
    <cellStyle name="Normal 2 10 6" xfId="4241" xr:uid="{00000000-0005-0000-0000-0000FA390000}"/>
    <cellStyle name="Normal 2 10 6 2" xfId="4242" xr:uid="{00000000-0005-0000-0000-0000FB390000}"/>
    <cellStyle name="Normal 2 10 7" xfId="4243" xr:uid="{00000000-0005-0000-0000-0000FC390000}"/>
    <cellStyle name="Normal 2 10 7 2" xfId="4244" xr:uid="{00000000-0005-0000-0000-0000FD390000}"/>
    <cellStyle name="Normal 2 10 8" xfId="4245" xr:uid="{00000000-0005-0000-0000-0000FE390000}"/>
    <cellStyle name="Normal 2 10 8 2" xfId="4246" xr:uid="{00000000-0005-0000-0000-0000FF390000}"/>
    <cellStyle name="Normal 2 10 9" xfId="4247" xr:uid="{00000000-0005-0000-0000-0000003A0000}"/>
    <cellStyle name="Normal 2 10 9 2" xfId="4248" xr:uid="{00000000-0005-0000-0000-0000013A0000}"/>
    <cellStyle name="Normal 2 11" xfId="575" xr:uid="{00000000-0005-0000-0000-0000023A0000}"/>
    <cellStyle name="Normal 2 11 10" xfId="4249" xr:uid="{00000000-0005-0000-0000-0000033A0000}"/>
    <cellStyle name="Normal 2 11 10 2" xfId="4250" xr:uid="{00000000-0005-0000-0000-0000043A0000}"/>
    <cellStyle name="Normal 2 11 11" xfId="4251" xr:uid="{00000000-0005-0000-0000-0000053A0000}"/>
    <cellStyle name="Normal 2 11 11 2" xfId="4252" xr:uid="{00000000-0005-0000-0000-0000063A0000}"/>
    <cellStyle name="Normal 2 11 12" xfId="4253" xr:uid="{00000000-0005-0000-0000-0000073A0000}"/>
    <cellStyle name="Normal 2 11 12 2" xfId="4254" xr:uid="{00000000-0005-0000-0000-0000083A0000}"/>
    <cellStyle name="Normal 2 11 13" xfId="4255" xr:uid="{00000000-0005-0000-0000-0000093A0000}"/>
    <cellStyle name="Normal 2 11 2" xfId="4256" xr:uid="{00000000-0005-0000-0000-00000A3A0000}"/>
    <cellStyle name="Normal 2 11 2 2" xfId="4257" xr:uid="{00000000-0005-0000-0000-00000B3A0000}"/>
    <cellStyle name="Normal 2 11 3" xfId="4258" xr:uid="{00000000-0005-0000-0000-00000C3A0000}"/>
    <cellStyle name="Normal 2 11 3 2" xfId="4259" xr:uid="{00000000-0005-0000-0000-00000D3A0000}"/>
    <cellStyle name="Normal 2 11 4" xfId="4260" xr:uid="{00000000-0005-0000-0000-00000E3A0000}"/>
    <cellStyle name="Normal 2 11 5" xfId="4261" xr:uid="{00000000-0005-0000-0000-00000F3A0000}"/>
    <cellStyle name="Normal 2 11 6" xfId="4262" xr:uid="{00000000-0005-0000-0000-0000103A0000}"/>
    <cellStyle name="Normal 2 11 6 2" xfId="4263" xr:uid="{00000000-0005-0000-0000-0000113A0000}"/>
    <cellStyle name="Normal 2 11 7" xfId="4264" xr:uid="{00000000-0005-0000-0000-0000123A0000}"/>
    <cellStyle name="Normal 2 11 7 2" xfId="4265" xr:uid="{00000000-0005-0000-0000-0000133A0000}"/>
    <cellStyle name="Normal 2 11 8" xfId="4266" xr:uid="{00000000-0005-0000-0000-0000143A0000}"/>
    <cellStyle name="Normal 2 11 8 2" xfId="4267" xr:uid="{00000000-0005-0000-0000-0000153A0000}"/>
    <cellStyle name="Normal 2 11 9" xfId="4268" xr:uid="{00000000-0005-0000-0000-0000163A0000}"/>
    <cellStyle name="Normal 2 11 9 2" xfId="4269" xr:uid="{00000000-0005-0000-0000-0000173A0000}"/>
    <cellStyle name="Normal 2 12" xfId="576" xr:uid="{00000000-0005-0000-0000-0000183A0000}"/>
    <cellStyle name="Normal 2 12 10" xfId="4270" xr:uid="{00000000-0005-0000-0000-0000193A0000}"/>
    <cellStyle name="Normal 2 12 10 2" xfId="4271" xr:uid="{00000000-0005-0000-0000-00001A3A0000}"/>
    <cellStyle name="Normal 2 12 11" xfId="4272" xr:uid="{00000000-0005-0000-0000-00001B3A0000}"/>
    <cellStyle name="Normal 2 12 11 2" xfId="4273" xr:uid="{00000000-0005-0000-0000-00001C3A0000}"/>
    <cellStyle name="Normal 2 12 12" xfId="4274" xr:uid="{00000000-0005-0000-0000-00001D3A0000}"/>
    <cellStyle name="Normal 2 12 12 2" xfId="4275" xr:uid="{00000000-0005-0000-0000-00001E3A0000}"/>
    <cellStyle name="Normal 2 12 13" xfId="4276" xr:uid="{00000000-0005-0000-0000-00001F3A0000}"/>
    <cellStyle name="Normal 2 12 2" xfId="4277" xr:uid="{00000000-0005-0000-0000-0000203A0000}"/>
    <cellStyle name="Normal 2 12 2 2" xfId="4278" xr:uid="{00000000-0005-0000-0000-0000213A0000}"/>
    <cellStyle name="Normal 2 12 3" xfId="4279" xr:uid="{00000000-0005-0000-0000-0000223A0000}"/>
    <cellStyle name="Normal 2 12 3 2" xfId="4280" xr:uid="{00000000-0005-0000-0000-0000233A0000}"/>
    <cellStyle name="Normal 2 12 4" xfId="4281" xr:uid="{00000000-0005-0000-0000-0000243A0000}"/>
    <cellStyle name="Normal 2 12 5" xfId="4282" xr:uid="{00000000-0005-0000-0000-0000253A0000}"/>
    <cellStyle name="Normal 2 12 6" xfId="4283" xr:uid="{00000000-0005-0000-0000-0000263A0000}"/>
    <cellStyle name="Normal 2 12 6 2" xfId="4284" xr:uid="{00000000-0005-0000-0000-0000273A0000}"/>
    <cellStyle name="Normal 2 12 7" xfId="4285" xr:uid="{00000000-0005-0000-0000-0000283A0000}"/>
    <cellStyle name="Normal 2 12 7 2" xfId="4286" xr:uid="{00000000-0005-0000-0000-0000293A0000}"/>
    <cellStyle name="Normal 2 12 8" xfId="4287" xr:uid="{00000000-0005-0000-0000-00002A3A0000}"/>
    <cellStyle name="Normal 2 12 8 2" xfId="4288" xr:uid="{00000000-0005-0000-0000-00002B3A0000}"/>
    <cellStyle name="Normal 2 12 9" xfId="4289" xr:uid="{00000000-0005-0000-0000-00002C3A0000}"/>
    <cellStyle name="Normal 2 12 9 2" xfId="4290" xr:uid="{00000000-0005-0000-0000-00002D3A0000}"/>
    <cellStyle name="Normal 2 13" xfId="577" xr:uid="{00000000-0005-0000-0000-00002E3A0000}"/>
    <cellStyle name="Normal 2 13 10" xfId="4291" xr:uid="{00000000-0005-0000-0000-00002F3A0000}"/>
    <cellStyle name="Normal 2 13 10 2" xfId="4292" xr:uid="{00000000-0005-0000-0000-0000303A0000}"/>
    <cellStyle name="Normal 2 13 11" xfId="4293" xr:uid="{00000000-0005-0000-0000-0000313A0000}"/>
    <cellStyle name="Normal 2 13 11 2" xfId="4294" xr:uid="{00000000-0005-0000-0000-0000323A0000}"/>
    <cellStyle name="Normal 2 13 12" xfId="4295" xr:uid="{00000000-0005-0000-0000-0000333A0000}"/>
    <cellStyle name="Normal 2 13 12 2" xfId="4296" xr:uid="{00000000-0005-0000-0000-0000343A0000}"/>
    <cellStyle name="Normal 2 13 13" xfId="4297" xr:uid="{00000000-0005-0000-0000-0000353A0000}"/>
    <cellStyle name="Normal 2 13 2" xfId="4298" xr:uid="{00000000-0005-0000-0000-0000363A0000}"/>
    <cellStyle name="Normal 2 13 3" xfId="4299" xr:uid="{00000000-0005-0000-0000-0000373A0000}"/>
    <cellStyle name="Normal 2 13 4" xfId="4300" xr:uid="{00000000-0005-0000-0000-0000383A0000}"/>
    <cellStyle name="Normal 2 13 5" xfId="4301" xr:uid="{00000000-0005-0000-0000-0000393A0000}"/>
    <cellStyle name="Normal 2 13 6" xfId="4302" xr:uid="{00000000-0005-0000-0000-00003A3A0000}"/>
    <cellStyle name="Normal 2 13 6 2" xfId="4303" xr:uid="{00000000-0005-0000-0000-00003B3A0000}"/>
    <cellStyle name="Normal 2 13 7" xfId="4304" xr:uid="{00000000-0005-0000-0000-00003C3A0000}"/>
    <cellStyle name="Normal 2 13 7 2" xfId="4305" xr:uid="{00000000-0005-0000-0000-00003D3A0000}"/>
    <cellStyle name="Normal 2 13 8" xfId="4306" xr:uid="{00000000-0005-0000-0000-00003E3A0000}"/>
    <cellStyle name="Normal 2 13 8 2" xfId="4307" xr:uid="{00000000-0005-0000-0000-00003F3A0000}"/>
    <cellStyle name="Normal 2 13 9" xfId="4308" xr:uid="{00000000-0005-0000-0000-0000403A0000}"/>
    <cellStyle name="Normal 2 13 9 2" xfId="4309" xr:uid="{00000000-0005-0000-0000-0000413A0000}"/>
    <cellStyle name="Normal 2 13_A.68" xfId="4310" xr:uid="{00000000-0005-0000-0000-0000423A0000}"/>
    <cellStyle name="Normal 2 14" xfId="578" xr:uid="{00000000-0005-0000-0000-0000433A0000}"/>
    <cellStyle name="Normal 2 14 10" xfId="4311" xr:uid="{00000000-0005-0000-0000-0000443A0000}"/>
    <cellStyle name="Normal 2 14 10 2" xfId="4312" xr:uid="{00000000-0005-0000-0000-0000453A0000}"/>
    <cellStyle name="Normal 2 14 11" xfId="4313" xr:uid="{00000000-0005-0000-0000-0000463A0000}"/>
    <cellStyle name="Normal 2 14 11 2" xfId="4314" xr:uid="{00000000-0005-0000-0000-0000473A0000}"/>
    <cellStyle name="Normal 2 14 12" xfId="4315" xr:uid="{00000000-0005-0000-0000-0000483A0000}"/>
    <cellStyle name="Normal 2 14 12 2" xfId="4316" xr:uid="{00000000-0005-0000-0000-0000493A0000}"/>
    <cellStyle name="Normal 2 14 13" xfId="4317" xr:uid="{00000000-0005-0000-0000-00004A3A0000}"/>
    <cellStyle name="Normal 2 14 14" xfId="6084" xr:uid="{00000000-0005-0000-0000-00004B3A0000}"/>
    <cellStyle name="Normal 2 14 14 2" xfId="8749" xr:uid="{00000000-0005-0000-0000-00004C3A0000}"/>
    <cellStyle name="Normal 2 14 14 2 2" xfId="14319" xr:uid="{00000000-0005-0000-0000-00004D3A0000}"/>
    <cellStyle name="Normal 2 14 14 2 2 2" xfId="25417" xr:uid="{00000000-0005-0000-0000-00004E3A0000}"/>
    <cellStyle name="Normal 2 14 14 2 3" xfId="19891" xr:uid="{00000000-0005-0000-0000-00004F3A0000}"/>
    <cellStyle name="Normal 2 14 14 3" xfId="11786" xr:uid="{00000000-0005-0000-0000-0000503A0000}"/>
    <cellStyle name="Normal 2 14 14 3 2" xfId="22885" xr:uid="{00000000-0005-0000-0000-0000513A0000}"/>
    <cellStyle name="Normal 2 14 14 4" xfId="17360" xr:uid="{00000000-0005-0000-0000-0000523A0000}"/>
    <cellStyle name="Normal 2 14 15" xfId="6992" xr:uid="{00000000-0005-0000-0000-0000533A0000}"/>
    <cellStyle name="Normal 2 14 15 2" xfId="9646" xr:uid="{00000000-0005-0000-0000-0000543A0000}"/>
    <cellStyle name="Normal 2 14 15 2 2" xfId="15216" xr:uid="{00000000-0005-0000-0000-0000553A0000}"/>
    <cellStyle name="Normal 2 14 15 2 2 2" xfId="26314" xr:uid="{00000000-0005-0000-0000-0000563A0000}"/>
    <cellStyle name="Normal 2 14 15 2 3" xfId="20788" xr:uid="{00000000-0005-0000-0000-0000573A0000}"/>
    <cellStyle name="Normal 2 14 15 3" xfId="12683" xr:uid="{00000000-0005-0000-0000-0000583A0000}"/>
    <cellStyle name="Normal 2 14 15 3 2" xfId="23782" xr:uid="{00000000-0005-0000-0000-0000593A0000}"/>
    <cellStyle name="Normal 2 14 15 4" xfId="18257" xr:uid="{00000000-0005-0000-0000-00005A3A0000}"/>
    <cellStyle name="Normal 2 14 16" xfId="7522" xr:uid="{00000000-0005-0000-0000-00005B3A0000}"/>
    <cellStyle name="Normal 2 14 16 2" xfId="13179" xr:uid="{00000000-0005-0000-0000-00005C3A0000}"/>
    <cellStyle name="Normal 2 14 16 2 2" xfId="24278" xr:uid="{00000000-0005-0000-0000-00005D3A0000}"/>
    <cellStyle name="Normal 2 14 16 3" xfId="18753" xr:uid="{00000000-0005-0000-0000-00005E3A0000}"/>
    <cellStyle name="Normal 2 14 17" xfId="10068" xr:uid="{00000000-0005-0000-0000-00005F3A0000}"/>
    <cellStyle name="Normal 2 14 17 2" xfId="15621" xr:uid="{00000000-0005-0000-0000-0000603A0000}"/>
    <cellStyle name="Normal 2 14 17 2 2" xfId="26719" xr:uid="{00000000-0005-0000-0000-0000613A0000}"/>
    <cellStyle name="Normal 2 14 17 3" xfId="21193" xr:uid="{00000000-0005-0000-0000-0000623A0000}"/>
    <cellStyle name="Normal 2 14 18" xfId="10612" xr:uid="{00000000-0005-0000-0000-0000633A0000}"/>
    <cellStyle name="Normal 2 14 18 2" xfId="21728" xr:uid="{00000000-0005-0000-0000-0000643A0000}"/>
    <cellStyle name="Normal 2 14 19" xfId="16209" xr:uid="{00000000-0005-0000-0000-0000653A0000}"/>
    <cellStyle name="Normal 2 14 2" xfId="786" xr:uid="{00000000-0005-0000-0000-0000663A0000}"/>
    <cellStyle name="Normal 2 14 2 10" xfId="10127" xr:uid="{00000000-0005-0000-0000-0000673A0000}"/>
    <cellStyle name="Normal 2 14 2 10 2" xfId="15678" xr:uid="{00000000-0005-0000-0000-0000683A0000}"/>
    <cellStyle name="Normal 2 14 2 10 2 2" xfId="26776" xr:uid="{00000000-0005-0000-0000-0000693A0000}"/>
    <cellStyle name="Normal 2 14 2 10 3" xfId="21250" xr:uid="{00000000-0005-0000-0000-00006A3A0000}"/>
    <cellStyle name="Normal 2 14 2 11" xfId="10657" xr:uid="{00000000-0005-0000-0000-00006B3A0000}"/>
    <cellStyle name="Normal 2 14 2 11 2" xfId="21773" xr:uid="{00000000-0005-0000-0000-00006C3A0000}"/>
    <cellStyle name="Normal 2 14 2 12" xfId="16253" xr:uid="{00000000-0005-0000-0000-00006D3A0000}"/>
    <cellStyle name="Normal 2 14 2 13" xfId="27318" xr:uid="{00000000-0005-0000-0000-00006E3A0000}"/>
    <cellStyle name="Normal 2 14 2 2" xfId="970" xr:uid="{00000000-0005-0000-0000-00006F3A0000}"/>
    <cellStyle name="Normal 2 14 2 2 2" xfId="5225" xr:uid="{00000000-0005-0000-0000-0000703A0000}"/>
    <cellStyle name="Normal 2 14 2 2 2 2" xfId="6816" xr:uid="{00000000-0005-0000-0000-0000713A0000}"/>
    <cellStyle name="Normal 2 14 2 2 2 2 2" xfId="9479" xr:uid="{00000000-0005-0000-0000-0000723A0000}"/>
    <cellStyle name="Normal 2 14 2 2 2 2 2 2" xfId="15049" xr:uid="{00000000-0005-0000-0000-0000733A0000}"/>
    <cellStyle name="Normal 2 14 2 2 2 2 2 2 2" xfId="26147" xr:uid="{00000000-0005-0000-0000-0000743A0000}"/>
    <cellStyle name="Normal 2 14 2 2 2 2 2 3" xfId="20621" xr:uid="{00000000-0005-0000-0000-0000753A0000}"/>
    <cellStyle name="Normal 2 14 2 2 2 2 3" xfId="12516" xr:uid="{00000000-0005-0000-0000-0000763A0000}"/>
    <cellStyle name="Normal 2 14 2 2 2 2 3 2" xfId="23615" xr:uid="{00000000-0005-0000-0000-0000773A0000}"/>
    <cellStyle name="Normal 2 14 2 2 2 2 4" xfId="18090" xr:uid="{00000000-0005-0000-0000-0000783A0000}"/>
    <cellStyle name="Normal 2 14 2 2 2 3" xfId="8458" xr:uid="{00000000-0005-0000-0000-0000793A0000}"/>
    <cellStyle name="Normal 2 14 2 2 2 3 2" xfId="14028" xr:uid="{00000000-0005-0000-0000-00007A3A0000}"/>
    <cellStyle name="Normal 2 14 2 2 2 3 2 2" xfId="25126" xr:uid="{00000000-0005-0000-0000-00007B3A0000}"/>
    <cellStyle name="Normal 2 14 2 2 2 3 3" xfId="19600" xr:uid="{00000000-0005-0000-0000-00007C3A0000}"/>
    <cellStyle name="Normal 2 14 2 2 2 4" xfId="11489" xr:uid="{00000000-0005-0000-0000-00007D3A0000}"/>
    <cellStyle name="Normal 2 14 2 2 2 4 2" xfId="22592" xr:uid="{00000000-0005-0000-0000-00007E3A0000}"/>
    <cellStyle name="Normal 2 14 2 2 2 5" xfId="17066" xr:uid="{00000000-0005-0000-0000-00007F3A0000}"/>
    <cellStyle name="Normal 2 14 2 2 3" xfId="6248" xr:uid="{00000000-0005-0000-0000-0000803A0000}"/>
    <cellStyle name="Normal 2 14 2 2 3 2" xfId="8913" xr:uid="{00000000-0005-0000-0000-0000813A0000}"/>
    <cellStyle name="Normal 2 14 2 2 3 2 2" xfId="14483" xr:uid="{00000000-0005-0000-0000-0000823A0000}"/>
    <cellStyle name="Normal 2 14 2 2 3 2 2 2" xfId="25581" xr:uid="{00000000-0005-0000-0000-0000833A0000}"/>
    <cellStyle name="Normal 2 14 2 2 3 2 3" xfId="20055" xr:uid="{00000000-0005-0000-0000-0000843A0000}"/>
    <cellStyle name="Normal 2 14 2 2 3 3" xfId="11950" xr:uid="{00000000-0005-0000-0000-0000853A0000}"/>
    <cellStyle name="Normal 2 14 2 2 3 3 2" xfId="23049" xr:uid="{00000000-0005-0000-0000-0000863A0000}"/>
    <cellStyle name="Normal 2 14 2 2 3 4" xfId="17524" xr:uid="{00000000-0005-0000-0000-0000873A0000}"/>
    <cellStyle name="Normal 2 14 2 2 4" xfId="7287" xr:uid="{00000000-0005-0000-0000-0000883A0000}"/>
    <cellStyle name="Normal 2 14 2 2 4 2" xfId="9940" xr:uid="{00000000-0005-0000-0000-0000893A0000}"/>
    <cellStyle name="Normal 2 14 2 2 4 2 2" xfId="15510" xr:uid="{00000000-0005-0000-0000-00008A3A0000}"/>
    <cellStyle name="Normal 2 14 2 2 4 2 2 2" xfId="26608" xr:uid="{00000000-0005-0000-0000-00008B3A0000}"/>
    <cellStyle name="Normal 2 14 2 2 4 2 3" xfId="21082" xr:uid="{00000000-0005-0000-0000-00008C3A0000}"/>
    <cellStyle name="Normal 2 14 2 2 4 3" xfId="12977" xr:uid="{00000000-0005-0000-0000-00008D3A0000}"/>
    <cellStyle name="Normal 2 14 2 2 4 3 2" xfId="24076" xr:uid="{00000000-0005-0000-0000-00008E3A0000}"/>
    <cellStyle name="Normal 2 14 2 2 4 4" xfId="18551" xr:uid="{00000000-0005-0000-0000-00008F3A0000}"/>
    <cellStyle name="Normal 2 14 2 2 5" xfId="7975" xr:uid="{00000000-0005-0000-0000-0000903A0000}"/>
    <cellStyle name="Normal 2 14 2 2 5 2" xfId="13578" xr:uid="{00000000-0005-0000-0000-0000913A0000}"/>
    <cellStyle name="Normal 2 14 2 2 5 2 2" xfId="24677" xr:uid="{00000000-0005-0000-0000-0000923A0000}"/>
    <cellStyle name="Normal 2 14 2 2 5 3" xfId="19152" xr:uid="{00000000-0005-0000-0000-0000933A0000}"/>
    <cellStyle name="Normal 2 14 2 2 6" xfId="10490" xr:uid="{00000000-0005-0000-0000-0000943A0000}"/>
    <cellStyle name="Normal 2 14 2 2 6 2" xfId="16036" xr:uid="{00000000-0005-0000-0000-0000953A0000}"/>
    <cellStyle name="Normal 2 14 2 2 6 2 2" xfId="27134" xr:uid="{00000000-0005-0000-0000-0000963A0000}"/>
    <cellStyle name="Normal 2 14 2 2 6 3" xfId="21608" xr:uid="{00000000-0005-0000-0000-0000973A0000}"/>
    <cellStyle name="Normal 2 14 2 2 7" xfId="10766" xr:uid="{00000000-0005-0000-0000-0000983A0000}"/>
    <cellStyle name="Normal 2 14 2 2 7 2" xfId="21881" xr:uid="{00000000-0005-0000-0000-0000993A0000}"/>
    <cellStyle name="Normal 2 14 2 2 8" xfId="16361" xr:uid="{00000000-0005-0000-0000-00009A3A0000}"/>
    <cellStyle name="Normal 2 14 2 2 9" xfId="27565" xr:uid="{00000000-0005-0000-0000-00009B3A0000}"/>
    <cellStyle name="Normal 2 14 2 3" xfId="4318" xr:uid="{00000000-0005-0000-0000-00009C3A0000}"/>
    <cellStyle name="Normal 2 14 2 3 2" xfId="6661" xr:uid="{00000000-0005-0000-0000-00009D3A0000}"/>
    <cellStyle name="Normal 2 14 2 3 2 2" xfId="9324" xr:uid="{00000000-0005-0000-0000-00009E3A0000}"/>
    <cellStyle name="Normal 2 14 2 3 2 2 2" xfId="14894" xr:uid="{00000000-0005-0000-0000-00009F3A0000}"/>
    <cellStyle name="Normal 2 14 2 3 2 2 2 2" xfId="25992" xr:uid="{00000000-0005-0000-0000-0000A03A0000}"/>
    <cellStyle name="Normal 2 14 2 3 2 2 3" xfId="20466" xr:uid="{00000000-0005-0000-0000-0000A13A0000}"/>
    <cellStyle name="Normal 2 14 2 3 2 3" xfId="12361" xr:uid="{00000000-0005-0000-0000-0000A23A0000}"/>
    <cellStyle name="Normal 2 14 2 3 2 3 2" xfId="23460" xr:uid="{00000000-0005-0000-0000-0000A33A0000}"/>
    <cellStyle name="Normal 2 14 2 3 2 4" xfId="17935" xr:uid="{00000000-0005-0000-0000-0000A43A0000}"/>
    <cellStyle name="Normal 2 14 2 3 3" xfId="7132" xr:uid="{00000000-0005-0000-0000-0000A53A0000}"/>
    <cellStyle name="Normal 2 14 2 3 3 2" xfId="9785" xr:uid="{00000000-0005-0000-0000-0000A63A0000}"/>
    <cellStyle name="Normal 2 14 2 3 3 2 2" xfId="15355" xr:uid="{00000000-0005-0000-0000-0000A73A0000}"/>
    <cellStyle name="Normal 2 14 2 3 3 2 2 2" xfId="26453" xr:uid="{00000000-0005-0000-0000-0000A83A0000}"/>
    <cellStyle name="Normal 2 14 2 3 3 2 3" xfId="20927" xr:uid="{00000000-0005-0000-0000-0000A93A0000}"/>
    <cellStyle name="Normal 2 14 2 3 3 3" xfId="12822" xr:uid="{00000000-0005-0000-0000-0000AA3A0000}"/>
    <cellStyle name="Normal 2 14 2 3 3 3 2" xfId="23921" xr:uid="{00000000-0005-0000-0000-0000AB3A0000}"/>
    <cellStyle name="Normal 2 14 2 3 3 4" xfId="18396" xr:uid="{00000000-0005-0000-0000-0000AC3A0000}"/>
    <cellStyle name="Normal 2 14 2 3 4" xfId="7828" xr:uid="{00000000-0005-0000-0000-0000AD3A0000}"/>
    <cellStyle name="Normal 2 14 2 3 4 2" xfId="13432" xr:uid="{00000000-0005-0000-0000-0000AE3A0000}"/>
    <cellStyle name="Normal 2 14 2 3 4 2 2" xfId="24531" xr:uid="{00000000-0005-0000-0000-0000AF3A0000}"/>
    <cellStyle name="Normal 2 14 2 3 4 3" xfId="19006" xr:uid="{00000000-0005-0000-0000-0000B03A0000}"/>
    <cellStyle name="Normal 2 14 2 3 5" xfId="10335" xr:uid="{00000000-0005-0000-0000-0000B13A0000}"/>
    <cellStyle name="Normal 2 14 2 3 5 2" xfId="15881" xr:uid="{00000000-0005-0000-0000-0000B23A0000}"/>
    <cellStyle name="Normal 2 14 2 3 5 2 2" xfId="26979" xr:uid="{00000000-0005-0000-0000-0000B33A0000}"/>
    <cellStyle name="Normal 2 14 2 3 5 3" xfId="21453" xr:uid="{00000000-0005-0000-0000-0000B43A0000}"/>
    <cellStyle name="Normal 2 14 2 3 6" xfId="11099" xr:uid="{00000000-0005-0000-0000-0000B53A0000}"/>
    <cellStyle name="Normal 2 14 2 3 6 2" xfId="22207" xr:uid="{00000000-0005-0000-0000-0000B63A0000}"/>
    <cellStyle name="Normal 2 14 2 3 7" xfId="16681" xr:uid="{00000000-0005-0000-0000-0000B73A0000}"/>
    <cellStyle name="Normal 2 14 2 3 8" xfId="27410" xr:uid="{00000000-0005-0000-0000-0000B83A0000}"/>
    <cellStyle name="Normal 2 14 2 4" xfId="4319" xr:uid="{00000000-0005-0000-0000-0000B93A0000}"/>
    <cellStyle name="Normal 2 14 2 4 2" xfId="6569" xr:uid="{00000000-0005-0000-0000-0000BA3A0000}"/>
    <cellStyle name="Normal 2 14 2 4 2 2" xfId="9232" xr:uid="{00000000-0005-0000-0000-0000BB3A0000}"/>
    <cellStyle name="Normal 2 14 2 4 2 2 2" xfId="14802" xr:uid="{00000000-0005-0000-0000-0000BC3A0000}"/>
    <cellStyle name="Normal 2 14 2 4 2 2 2 2" xfId="25900" xr:uid="{00000000-0005-0000-0000-0000BD3A0000}"/>
    <cellStyle name="Normal 2 14 2 4 2 2 3" xfId="20374" xr:uid="{00000000-0005-0000-0000-0000BE3A0000}"/>
    <cellStyle name="Normal 2 14 2 4 2 3" xfId="12269" xr:uid="{00000000-0005-0000-0000-0000BF3A0000}"/>
    <cellStyle name="Normal 2 14 2 4 2 3 2" xfId="23368" xr:uid="{00000000-0005-0000-0000-0000C03A0000}"/>
    <cellStyle name="Normal 2 14 2 4 2 4" xfId="17843" xr:uid="{00000000-0005-0000-0000-0000C13A0000}"/>
    <cellStyle name="Normal 2 14 2 4 3" xfId="7744" xr:uid="{00000000-0005-0000-0000-0000C23A0000}"/>
    <cellStyle name="Normal 2 14 2 4 3 2" xfId="13349" xr:uid="{00000000-0005-0000-0000-0000C33A0000}"/>
    <cellStyle name="Normal 2 14 2 4 3 2 2" xfId="24448" xr:uid="{00000000-0005-0000-0000-0000C43A0000}"/>
    <cellStyle name="Normal 2 14 2 4 3 3" xfId="18923" xr:uid="{00000000-0005-0000-0000-0000C53A0000}"/>
    <cellStyle name="Normal 2 14 2 4 4" xfId="10243" xr:uid="{00000000-0005-0000-0000-0000C63A0000}"/>
    <cellStyle name="Normal 2 14 2 4 4 2" xfId="15789" xr:uid="{00000000-0005-0000-0000-0000C73A0000}"/>
    <cellStyle name="Normal 2 14 2 4 4 2 2" xfId="26887" xr:uid="{00000000-0005-0000-0000-0000C83A0000}"/>
    <cellStyle name="Normal 2 14 2 4 4 3" xfId="21361" xr:uid="{00000000-0005-0000-0000-0000C93A0000}"/>
    <cellStyle name="Normal 2 14 2 4 5" xfId="11100" xr:uid="{00000000-0005-0000-0000-0000CA3A0000}"/>
    <cellStyle name="Normal 2 14 2 4 5 2" xfId="22208" xr:uid="{00000000-0005-0000-0000-0000CB3A0000}"/>
    <cellStyle name="Normal 2 14 2 4 6" xfId="16682" xr:uid="{00000000-0005-0000-0000-0000CC3A0000}"/>
    <cellStyle name="Normal 2 14 2 5" xfId="4320" xr:uid="{00000000-0005-0000-0000-0000CD3A0000}"/>
    <cellStyle name="Normal 2 14 2 5 2" xfId="6470" xr:uid="{00000000-0005-0000-0000-0000CE3A0000}"/>
    <cellStyle name="Normal 2 14 2 5 2 2" xfId="9133" xr:uid="{00000000-0005-0000-0000-0000CF3A0000}"/>
    <cellStyle name="Normal 2 14 2 5 2 2 2" xfId="14703" xr:uid="{00000000-0005-0000-0000-0000D03A0000}"/>
    <cellStyle name="Normal 2 14 2 5 2 2 2 2" xfId="25801" xr:uid="{00000000-0005-0000-0000-0000D13A0000}"/>
    <cellStyle name="Normal 2 14 2 5 2 2 3" xfId="20275" xr:uid="{00000000-0005-0000-0000-0000D23A0000}"/>
    <cellStyle name="Normal 2 14 2 5 2 3" xfId="12170" xr:uid="{00000000-0005-0000-0000-0000D33A0000}"/>
    <cellStyle name="Normal 2 14 2 5 2 3 2" xfId="23269" xr:uid="{00000000-0005-0000-0000-0000D43A0000}"/>
    <cellStyle name="Normal 2 14 2 5 2 4" xfId="17744" xr:uid="{00000000-0005-0000-0000-0000D53A0000}"/>
    <cellStyle name="Normal 2 14 2 5 3" xfId="8208" xr:uid="{00000000-0005-0000-0000-0000D63A0000}"/>
    <cellStyle name="Normal 2 14 2 5 3 2" xfId="13778" xr:uid="{00000000-0005-0000-0000-0000D73A0000}"/>
    <cellStyle name="Normal 2 14 2 5 3 2 2" xfId="24876" xr:uid="{00000000-0005-0000-0000-0000D83A0000}"/>
    <cellStyle name="Normal 2 14 2 5 3 3" xfId="19350" xr:uid="{00000000-0005-0000-0000-0000D93A0000}"/>
    <cellStyle name="Normal 2 14 2 5 4" xfId="11101" xr:uid="{00000000-0005-0000-0000-0000DA3A0000}"/>
    <cellStyle name="Normal 2 14 2 5 4 2" xfId="22209" xr:uid="{00000000-0005-0000-0000-0000DB3A0000}"/>
    <cellStyle name="Normal 2 14 2 5 5" xfId="16683" xr:uid="{00000000-0005-0000-0000-0000DC3A0000}"/>
    <cellStyle name="Normal 2 14 2 6" xfId="5544" xr:uid="{00000000-0005-0000-0000-0000DD3A0000}"/>
    <cellStyle name="Normal 2 14 2 6 2" xfId="8592" xr:uid="{00000000-0005-0000-0000-0000DE3A0000}"/>
    <cellStyle name="Normal 2 14 2 6 2 2" xfId="14162" xr:uid="{00000000-0005-0000-0000-0000DF3A0000}"/>
    <cellStyle name="Normal 2 14 2 6 2 2 2" xfId="25260" xr:uid="{00000000-0005-0000-0000-0000E03A0000}"/>
    <cellStyle name="Normal 2 14 2 6 2 3" xfId="19734" xr:uid="{00000000-0005-0000-0000-0000E13A0000}"/>
    <cellStyle name="Normal 2 14 2 6 3" xfId="11623" xr:uid="{00000000-0005-0000-0000-0000E23A0000}"/>
    <cellStyle name="Normal 2 14 2 6 3 2" xfId="22726" xr:uid="{00000000-0005-0000-0000-0000E33A0000}"/>
    <cellStyle name="Normal 2 14 2 6 4" xfId="17200" xr:uid="{00000000-0005-0000-0000-0000E43A0000}"/>
    <cellStyle name="Normal 2 14 2 7" xfId="6128" xr:uid="{00000000-0005-0000-0000-0000E53A0000}"/>
    <cellStyle name="Normal 2 14 2 7 2" xfId="8793" xr:uid="{00000000-0005-0000-0000-0000E63A0000}"/>
    <cellStyle name="Normal 2 14 2 7 2 2" xfId="14363" xr:uid="{00000000-0005-0000-0000-0000E73A0000}"/>
    <cellStyle name="Normal 2 14 2 7 2 2 2" xfId="25461" xr:uid="{00000000-0005-0000-0000-0000E83A0000}"/>
    <cellStyle name="Normal 2 14 2 7 2 3" xfId="19935" xr:uid="{00000000-0005-0000-0000-0000E93A0000}"/>
    <cellStyle name="Normal 2 14 2 7 3" xfId="11830" xr:uid="{00000000-0005-0000-0000-0000EA3A0000}"/>
    <cellStyle name="Normal 2 14 2 7 3 2" xfId="22929" xr:uid="{00000000-0005-0000-0000-0000EB3A0000}"/>
    <cellStyle name="Normal 2 14 2 7 4" xfId="17404" xr:uid="{00000000-0005-0000-0000-0000EC3A0000}"/>
    <cellStyle name="Normal 2 14 2 8" xfId="7039" xr:uid="{00000000-0005-0000-0000-0000ED3A0000}"/>
    <cellStyle name="Normal 2 14 2 8 2" xfId="9693" xr:uid="{00000000-0005-0000-0000-0000EE3A0000}"/>
    <cellStyle name="Normal 2 14 2 8 2 2" xfId="15263" xr:uid="{00000000-0005-0000-0000-0000EF3A0000}"/>
    <cellStyle name="Normal 2 14 2 8 2 2 2" xfId="26361" xr:uid="{00000000-0005-0000-0000-0000F03A0000}"/>
    <cellStyle name="Normal 2 14 2 8 2 3" xfId="20835" xr:uid="{00000000-0005-0000-0000-0000F13A0000}"/>
    <cellStyle name="Normal 2 14 2 8 3" xfId="12730" xr:uid="{00000000-0005-0000-0000-0000F23A0000}"/>
    <cellStyle name="Normal 2 14 2 8 3 2" xfId="23829" xr:uid="{00000000-0005-0000-0000-0000F33A0000}"/>
    <cellStyle name="Normal 2 14 2 8 4" xfId="18304" xr:uid="{00000000-0005-0000-0000-0000F43A0000}"/>
    <cellStyle name="Normal 2 14 2 9" xfId="7523" xr:uid="{00000000-0005-0000-0000-0000F53A0000}"/>
    <cellStyle name="Normal 2 14 2 9 2" xfId="13180" xr:uid="{00000000-0005-0000-0000-0000F63A0000}"/>
    <cellStyle name="Normal 2 14 2 9 2 2" xfId="24279" xr:uid="{00000000-0005-0000-0000-0000F73A0000}"/>
    <cellStyle name="Normal 2 14 2 9 3" xfId="18754" xr:uid="{00000000-0005-0000-0000-0000F83A0000}"/>
    <cellStyle name="Normal 2 14 20" xfId="27274" xr:uid="{00000000-0005-0000-0000-0000F93A0000}"/>
    <cellStyle name="Normal 2 14 3" xfId="1017" xr:uid="{00000000-0005-0000-0000-0000FA3A0000}"/>
    <cellStyle name="Normal 2 14 3 10" xfId="27612" xr:uid="{00000000-0005-0000-0000-0000FB3A0000}"/>
    <cellStyle name="Normal 2 14 3 2" xfId="4321" xr:uid="{00000000-0005-0000-0000-0000FC3A0000}"/>
    <cellStyle name="Normal 2 14 3 2 2" xfId="6863" xr:uid="{00000000-0005-0000-0000-0000FD3A0000}"/>
    <cellStyle name="Normal 2 14 3 2 2 2" xfId="9526" xr:uid="{00000000-0005-0000-0000-0000FE3A0000}"/>
    <cellStyle name="Normal 2 14 3 2 2 2 2" xfId="15096" xr:uid="{00000000-0005-0000-0000-0000FF3A0000}"/>
    <cellStyle name="Normal 2 14 3 2 2 2 2 2" xfId="26194" xr:uid="{00000000-0005-0000-0000-0000003B0000}"/>
    <cellStyle name="Normal 2 14 3 2 2 2 3" xfId="20668" xr:uid="{00000000-0005-0000-0000-0000013B0000}"/>
    <cellStyle name="Normal 2 14 3 2 2 3" xfId="12563" xr:uid="{00000000-0005-0000-0000-0000023B0000}"/>
    <cellStyle name="Normal 2 14 3 2 2 3 2" xfId="23662" xr:uid="{00000000-0005-0000-0000-0000033B0000}"/>
    <cellStyle name="Normal 2 14 3 2 2 4" xfId="18137" xr:uid="{00000000-0005-0000-0000-0000043B0000}"/>
    <cellStyle name="Normal 2 14 3 2 3" xfId="8209" xr:uid="{00000000-0005-0000-0000-0000053B0000}"/>
    <cellStyle name="Normal 2 14 3 2 3 2" xfId="13779" xr:uid="{00000000-0005-0000-0000-0000063B0000}"/>
    <cellStyle name="Normal 2 14 3 2 3 2 2" xfId="24877" xr:uid="{00000000-0005-0000-0000-0000073B0000}"/>
    <cellStyle name="Normal 2 14 3 2 3 3" xfId="19351" xr:uid="{00000000-0005-0000-0000-0000083B0000}"/>
    <cellStyle name="Normal 2 14 3 2 4" xfId="11102" xr:uid="{00000000-0005-0000-0000-0000093B0000}"/>
    <cellStyle name="Normal 2 14 3 2 4 2" xfId="22210" xr:uid="{00000000-0005-0000-0000-00000A3B0000}"/>
    <cellStyle name="Normal 2 14 3 2 5" xfId="16684" xr:uid="{00000000-0005-0000-0000-00000B3B0000}"/>
    <cellStyle name="Normal 2 14 3 3" xfId="5578" xr:uid="{00000000-0005-0000-0000-00000C3B0000}"/>
    <cellStyle name="Normal 2 14 3 3 2" xfId="8607" xr:uid="{00000000-0005-0000-0000-00000D3B0000}"/>
    <cellStyle name="Normal 2 14 3 3 2 2" xfId="14177" xr:uid="{00000000-0005-0000-0000-00000E3B0000}"/>
    <cellStyle name="Normal 2 14 3 3 2 2 2" xfId="25275" xr:uid="{00000000-0005-0000-0000-00000F3B0000}"/>
    <cellStyle name="Normal 2 14 3 3 2 3" xfId="19749" xr:uid="{00000000-0005-0000-0000-0000103B0000}"/>
    <cellStyle name="Normal 2 14 3 3 3" xfId="11638" xr:uid="{00000000-0005-0000-0000-0000113B0000}"/>
    <cellStyle name="Normal 2 14 3 3 3 2" xfId="22741" xr:uid="{00000000-0005-0000-0000-0000123B0000}"/>
    <cellStyle name="Normal 2 14 3 3 4" xfId="17215" xr:uid="{00000000-0005-0000-0000-0000133B0000}"/>
    <cellStyle name="Normal 2 14 3 4" xfId="6295" xr:uid="{00000000-0005-0000-0000-0000143B0000}"/>
    <cellStyle name="Normal 2 14 3 4 2" xfId="8960" xr:uid="{00000000-0005-0000-0000-0000153B0000}"/>
    <cellStyle name="Normal 2 14 3 4 2 2" xfId="14530" xr:uid="{00000000-0005-0000-0000-0000163B0000}"/>
    <cellStyle name="Normal 2 14 3 4 2 2 2" xfId="25628" xr:uid="{00000000-0005-0000-0000-0000173B0000}"/>
    <cellStyle name="Normal 2 14 3 4 2 3" xfId="20102" xr:uid="{00000000-0005-0000-0000-0000183B0000}"/>
    <cellStyle name="Normal 2 14 3 4 3" xfId="11997" xr:uid="{00000000-0005-0000-0000-0000193B0000}"/>
    <cellStyle name="Normal 2 14 3 4 3 2" xfId="23096" xr:uid="{00000000-0005-0000-0000-00001A3B0000}"/>
    <cellStyle name="Normal 2 14 3 4 4" xfId="17571" xr:uid="{00000000-0005-0000-0000-00001B3B0000}"/>
    <cellStyle name="Normal 2 14 3 5" xfId="7334" xr:uid="{00000000-0005-0000-0000-00001C3B0000}"/>
    <cellStyle name="Normal 2 14 3 5 2" xfId="9987" xr:uid="{00000000-0005-0000-0000-00001D3B0000}"/>
    <cellStyle name="Normal 2 14 3 5 2 2" xfId="15557" xr:uid="{00000000-0005-0000-0000-00001E3B0000}"/>
    <cellStyle name="Normal 2 14 3 5 2 2 2" xfId="26655" xr:uid="{00000000-0005-0000-0000-00001F3B0000}"/>
    <cellStyle name="Normal 2 14 3 5 2 3" xfId="21129" xr:uid="{00000000-0005-0000-0000-0000203B0000}"/>
    <cellStyle name="Normal 2 14 3 5 3" xfId="13024" xr:uid="{00000000-0005-0000-0000-0000213B0000}"/>
    <cellStyle name="Normal 2 14 3 5 3 2" xfId="24123" xr:uid="{00000000-0005-0000-0000-0000223B0000}"/>
    <cellStyle name="Normal 2 14 3 5 4" xfId="18598" xr:uid="{00000000-0005-0000-0000-0000233B0000}"/>
    <cellStyle name="Normal 2 14 3 6" xfId="8022" xr:uid="{00000000-0005-0000-0000-0000243B0000}"/>
    <cellStyle name="Normal 2 14 3 6 2" xfId="13625" xr:uid="{00000000-0005-0000-0000-0000253B0000}"/>
    <cellStyle name="Normal 2 14 3 6 2 2" xfId="24724" xr:uid="{00000000-0005-0000-0000-0000263B0000}"/>
    <cellStyle name="Normal 2 14 3 6 3" xfId="19199" xr:uid="{00000000-0005-0000-0000-0000273B0000}"/>
    <cellStyle name="Normal 2 14 3 7" xfId="10537" xr:uid="{00000000-0005-0000-0000-0000283B0000}"/>
    <cellStyle name="Normal 2 14 3 7 2" xfId="16083" xr:uid="{00000000-0005-0000-0000-0000293B0000}"/>
    <cellStyle name="Normal 2 14 3 7 2 2" xfId="27181" xr:uid="{00000000-0005-0000-0000-00002A3B0000}"/>
    <cellStyle name="Normal 2 14 3 7 3" xfId="21655" xr:uid="{00000000-0005-0000-0000-00002B3B0000}"/>
    <cellStyle name="Normal 2 14 3 8" xfId="10813" xr:uid="{00000000-0005-0000-0000-00002C3B0000}"/>
    <cellStyle name="Normal 2 14 3 8 2" xfId="21928" xr:uid="{00000000-0005-0000-0000-00002D3B0000}"/>
    <cellStyle name="Normal 2 14 3 9" xfId="16408" xr:uid="{00000000-0005-0000-0000-00002E3B0000}"/>
    <cellStyle name="Normal 2 14 4" xfId="898" xr:uid="{00000000-0005-0000-0000-00002F3B0000}"/>
    <cellStyle name="Normal 2 14 4 10" xfId="27506" xr:uid="{00000000-0005-0000-0000-0000303B0000}"/>
    <cellStyle name="Normal 2 14 4 2" xfId="4322" xr:uid="{00000000-0005-0000-0000-0000313B0000}"/>
    <cellStyle name="Normal 2 14 4 2 2" xfId="6757" xr:uid="{00000000-0005-0000-0000-0000323B0000}"/>
    <cellStyle name="Normal 2 14 4 2 2 2" xfId="9420" xr:uid="{00000000-0005-0000-0000-0000333B0000}"/>
    <cellStyle name="Normal 2 14 4 2 2 2 2" xfId="14990" xr:uid="{00000000-0005-0000-0000-0000343B0000}"/>
    <cellStyle name="Normal 2 14 4 2 2 2 2 2" xfId="26088" xr:uid="{00000000-0005-0000-0000-0000353B0000}"/>
    <cellStyle name="Normal 2 14 4 2 2 2 3" xfId="20562" xr:uid="{00000000-0005-0000-0000-0000363B0000}"/>
    <cellStyle name="Normal 2 14 4 2 2 3" xfId="12457" xr:uid="{00000000-0005-0000-0000-0000373B0000}"/>
    <cellStyle name="Normal 2 14 4 2 2 3 2" xfId="23556" xr:uid="{00000000-0005-0000-0000-0000383B0000}"/>
    <cellStyle name="Normal 2 14 4 2 2 4" xfId="18031" xr:uid="{00000000-0005-0000-0000-0000393B0000}"/>
    <cellStyle name="Normal 2 14 4 2 3" xfId="8210" xr:uid="{00000000-0005-0000-0000-00003A3B0000}"/>
    <cellStyle name="Normal 2 14 4 2 3 2" xfId="13780" xr:uid="{00000000-0005-0000-0000-00003B3B0000}"/>
    <cellStyle name="Normal 2 14 4 2 3 2 2" xfId="24878" xr:uid="{00000000-0005-0000-0000-00003C3B0000}"/>
    <cellStyle name="Normal 2 14 4 2 3 3" xfId="19352" xr:uid="{00000000-0005-0000-0000-00003D3B0000}"/>
    <cellStyle name="Normal 2 14 4 2 4" xfId="11103" xr:uid="{00000000-0005-0000-0000-00003E3B0000}"/>
    <cellStyle name="Normal 2 14 4 2 4 2" xfId="22211" xr:uid="{00000000-0005-0000-0000-00003F3B0000}"/>
    <cellStyle name="Normal 2 14 4 2 5" xfId="16685" xr:uid="{00000000-0005-0000-0000-0000403B0000}"/>
    <cellStyle name="Normal 2 14 4 3" xfId="5517" xr:uid="{00000000-0005-0000-0000-0000413B0000}"/>
    <cellStyle name="Normal 2 14 4 4" xfId="6188" xr:uid="{00000000-0005-0000-0000-0000423B0000}"/>
    <cellStyle name="Normal 2 14 4 4 2" xfId="8853" xr:uid="{00000000-0005-0000-0000-0000433B0000}"/>
    <cellStyle name="Normal 2 14 4 4 2 2" xfId="14423" xr:uid="{00000000-0005-0000-0000-0000443B0000}"/>
    <cellStyle name="Normal 2 14 4 4 2 2 2" xfId="25521" xr:uid="{00000000-0005-0000-0000-0000453B0000}"/>
    <cellStyle name="Normal 2 14 4 4 2 3" xfId="19995" xr:uid="{00000000-0005-0000-0000-0000463B0000}"/>
    <cellStyle name="Normal 2 14 4 4 3" xfId="11890" xr:uid="{00000000-0005-0000-0000-0000473B0000}"/>
    <cellStyle name="Normal 2 14 4 4 3 2" xfId="22989" xr:uid="{00000000-0005-0000-0000-0000483B0000}"/>
    <cellStyle name="Normal 2 14 4 4 4" xfId="17464" xr:uid="{00000000-0005-0000-0000-0000493B0000}"/>
    <cellStyle name="Normal 2 14 4 5" xfId="7228" xr:uid="{00000000-0005-0000-0000-00004A3B0000}"/>
    <cellStyle name="Normal 2 14 4 5 2" xfId="9881" xr:uid="{00000000-0005-0000-0000-00004B3B0000}"/>
    <cellStyle name="Normal 2 14 4 5 2 2" xfId="15451" xr:uid="{00000000-0005-0000-0000-00004C3B0000}"/>
    <cellStyle name="Normal 2 14 4 5 2 2 2" xfId="26549" xr:uid="{00000000-0005-0000-0000-00004D3B0000}"/>
    <cellStyle name="Normal 2 14 4 5 2 3" xfId="21023" xr:uid="{00000000-0005-0000-0000-00004E3B0000}"/>
    <cellStyle name="Normal 2 14 4 5 3" xfId="12918" xr:uid="{00000000-0005-0000-0000-00004F3B0000}"/>
    <cellStyle name="Normal 2 14 4 5 3 2" xfId="24017" xr:uid="{00000000-0005-0000-0000-0000503B0000}"/>
    <cellStyle name="Normal 2 14 4 5 4" xfId="18492" xr:uid="{00000000-0005-0000-0000-0000513B0000}"/>
    <cellStyle name="Normal 2 14 4 6" xfId="7916" xr:uid="{00000000-0005-0000-0000-0000523B0000}"/>
    <cellStyle name="Normal 2 14 4 6 2" xfId="13519" xr:uid="{00000000-0005-0000-0000-0000533B0000}"/>
    <cellStyle name="Normal 2 14 4 6 2 2" xfId="24618" xr:uid="{00000000-0005-0000-0000-0000543B0000}"/>
    <cellStyle name="Normal 2 14 4 6 3" xfId="19093" xr:uid="{00000000-0005-0000-0000-0000553B0000}"/>
    <cellStyle name="Normal 2 14 4 7" xfId="10431" xr:uid="{00000000-0005-0000-0000-0000563B0000}"/>
    <cellStyle name="Normal 2 14 4 7 2" xfId="15977" xr:uid="{00000000-0005-0000-0000-0000573B0000}"/>
    <cellStyle name="Normal 2 14 4 7 2 2" xfId="27075" xr:uid="{00000000-0005-0000-0000-0000583B0000}"/>
    <cellStyle name="Normal 2 14 4 7 3" xfId="21549" xr:uid="{00000000-0005-0000-0000-0000593B0000}"/>
    <cellStyle name="Normal 2 14 4 8" xfId="10706" xr:uid="{00000000-0005-0000-0000-00005A3B0000}"/>
    <cellStyle name="Normal 2 14 4 8 2" xfId="21821" xr:uid="{00000000-0005-0000-0000-00005B3B0000}"/>
    <cellStyle name="Normal 2 14 4 9" xfId="16301" xr:uid="{00000000-0005-0000-0000-00005C3B0000}"/>
    <cellStyle name="Normal 2 14 5" xfId="4323" xr:uid="{00000000-0005-0000-0000-00005D3B0000}"/>
    <cellStyle name="Normal 2 14 5 2" xfId="4324" xr:uid="{00000000-0005-0000-0000-00005E3B0000}"/>
    <cellStyle name="Normal 2 14 5 2 2" xfId="8211" xr:uid="{00000000-0005-0000-0000-00005F3B0000}"/>
    <cellStyle name="Normal 2 14 5 2 2 2" xfId="13781" xr:uid="{00000000-0005-0000-0000-0000603B0000}"/>
    <cellStyle name="Normal 2 14 5 2 2 2 2" xfId="24879" xr:uid="{00000000-0005-0000-0000-0000613B0000}"/>
    <cellStyle name="Normal 2 14 5 2 2 3" xfId="19353" xr:uid="{00000000-0005-0000-0000-0000623B0000}"/>
    <cellStyle name="Normal 2 14 5 2 3" xfId="11104" xr:uid="{00000000-0005-0000-0000-0000633B0000}"/>
    <cellStyle name="Normal 2 14 5 2 3 2" xfId="22212" xr:uid="{00000000-0005-0000-0000-0000643B0000}"/>
    <cellStyle name="Normal 2 14 5 2 4" xfId="16686" xr:uid="{00000000-0005-0000-0000-0000653B0000}"/>
    <cellStyle name="Normal 2 14 5 3" xfId="6660" xr:uid="{00000000-0005-0000-0000-0000663B0000}"/>
    <cellStyle name="Normal 2 14 5 3 2" xfId="9323" xr:uid="{00000000-0005-0000-0000-0000673B0000}"/>
    <cellStyle name="Normal 2 14 5 3 2 2" xfId="14893" xr:uid="{00000000-0005-0000-0000-0000683B0000}"/>
    <cellStyle name="Normal 2 14 5 3 2 2 2" xfId="25991" xr:uid="{00000000-0005-0000-0000-0000693B0000}"/>
    <cellStyle name="Normal 2 14 5 3 2 3" xfId="20465" xr:uid="{00000000-0005-0000-0000-00006A3B0000}"/>
    <cellStyle name="Normal 2 14 5 3 3" xfId="12360" xr:uid="{00000000-0005-0000-0000-00006B3B0000}"/>
    <cellStyle name="Normal 2 14 5 3 3 2" xfId="23459" xr:uid="{00000000-0005-0000-0000-00006C3B0000}"/>
    <cellStyle name="Normal 2 14 5 3 4" xfId="17934" xr:uid="{00000000-0005-0000-0000-00006D3B0000}"/>
    <cellStyle name="Normal 2 14 5 4" xfId="7131" xr:uid="{00000000-0005-0000-0000-00006E3B0000}"/>
    <cellStyle name="Normal 2 14 5 4 2" xfId="9784" xr:uid="{00000000-0005-0000-0000-00006F3B0000}"/>
    <cellStyle name="Normal 2 14 5 4 2 2" xfId="15354" xr:uid="{00000000-0005-0000-0000-0000703B0000}"/>
    <cellStyle name="Normal 2 14 5 4 2 2 2" xfId="26452" xr:uid="{00000000-0005-0000-0000-0000713B0000}"/>
    <cellStyle name="Normal 2 14 5 4 2 3" xfId="20926" xr:uid="{00000000-0005-0000-0000-0000723B0000}"/>
    <cellStyle name="Normal 2 14 5 4 3" xfId="12821" xr:uid="{00000000-0005-0000-0000-0000733B0000}"/>
    <cellStyle name="Normal 2 14 5 4 3 2" xfId="23920" xr:uid="{00000000-0005-0000-0000-0000743B0000}"/>
    <cellStyle name="Normal 2 14 5 4 4" xfId="18395" xr:uid="{00000000-0005-0000-0000-0000753B0000}"/>
    <cellStyle name="Normal 2 14 5 5" xfId="7827" xr:uid="{00000000-0005-0000-0000-0000763B0000}"/>
    <cellStyle name="Normal 2 14 5 5 2" xfId="13431" xr:uid="{00000000-0005-0000-0000-0000773B0000}"/>
    <cellStyle name="Normal 2 14 5 5 2 2" xfId="24530" xr:uid="{00000000-0005-0000-0000-0000783B0000}"/>
    <cellStyle name="Normal 2 14 5 5 3" xfId="19005" xr:uid="{00000000-0005-0000-0000-0000793B0000}"/>
    <cellStyle name="Normal 2 14 5 6" xfId="10334" xr:uid="{00000000-0005-0000-0000-00007A3B0000}"/>
    <cellStyle name="Normal 2 14 5 6 2" xfId="15880" xr:uid="{00000000-0005-0000-0000-00007B3B0000}"/>
    <cellStyle name="Normal 2 14 5 6 2 2" xfId="26978" xr:uid="{00000000-0005-0000-0000-00007C3B0000}"/>
    <cellStyle name="Normal 2 14 5 6 3" xfId="21452" xr:uid="{00000000-0005-0000-0000-00007D3B0000}"/>
    <cellStyle name="Normal 2 14 5 7" xfId="27409" xr:uid="{00000000-0005-0000-0000-00007E3B0000}"/>
    <cellStyle name="Normal 2 14 6" xfId="4325" xr:uid="{00000000-0005-0000-0000-00007F3B0000}"/>
    <cellStyle name="Normal 2 14 6 2" xfId="4326" xr:uid="{00000000-0005-0000-0000-0000803B0000}"/>
    <cellStyle name="Normal 2 14 6 3" xfId="4327" xr:uid="{00000000-0005-0000-0000-0000813B0000}"/>
    <cellStyle name="Normal 2 14 6 3 2" xfId="8212" xr:uid="{00000000-0005-0000-0000-0000823B0000}"/>
    <cellStyle name="Normal 2 14 6 3 2 2" xfId="13782" xr:uid="{00000000-0005-0000-0000-0000833B0000}"/>
    <cellStyle name="Normal 2 14 6 3 2 2 2" xfId="24880" xr:uid="{00000000-0005-0000-0000-0000843B0000}"/>
    <cellStyle name="Normal 2 14 6 3 2 3" xfId="19354" xr:uid="{00000000-0005-0000-0000-0000853B0000}"/>
    <cellStyle name="Normal 2 14 6 3 3" xfId="11105" xr:uid="{00000000-0005-0000-0000-0000863B0000}"/>
    <cellStyle name="Normal 2 14 6 3 3 2" xfId="22213" xr:uid="{00000000-0005-0000-0000-0000873B0000}"/>
    <cellStyle name="Normal 2 14 6 3 4" xfId="16687" xr:uid="{00000000-0005-0000-0000-0000883B0000}"/>
    <cellStyle name="Normal 2 14 6 4" xfId="6525" xr:uid="{00000000-0005-0000-0000-0000893B0000}"/>
    <cellStyle name="Normal 2 14 6 4 2" xfId="9188" xr:uid="{00000000-0005-0000-0000-00008A3B0000}"/>
    <cellStyle name="Normal 2 14 6 4 2 2" xfId="14758" xr:uid="{00000000-0005-0000-0000-00008B3B0000}"/>
    <cellStyle name="Normal 2 14 6 4 2 2 2" xfId="25856" xr:uid="{00000000-0005-0000-0000-00008C3B0000}"/>
    <cellStyle name="Normal 2 14 6 4 2 3" xfId="20330" xr:uid="{00000000-0005-0000-0000-00008D3B0000}"/>
    <cellStyle name="Normal 2 14 6 4 3" xfId="12225" xr:uid="{00000000-0005-0000-0000-00008E3B0000}"/>
    <cellStyle name="Normal 2 14 6 4 3 2" xfId="23324" xr:uid="{00000000-0005-0000-0000-00008F3B0000}"/>
    <cellStyle name="Normal 2 14 6 4 4" xfId="17799" xr:uid="{00000000-0005-0000-0000-0000903B0000}"/>
    <cellStyle name="Normal 2 14 6 5" xfId="7700" xr:uid="{00000000-0005-0000-0000-0000913B0000}"/>
    <cellStyle name="Normal 2 14 6 5 2" xfId="13306" xr:uid="{00000000-0005-0000-0000-0000923B0000}"/>
    <cellStyle name="Normal 2 14 6 5 2 2" xfId="24405" xr:uid="{00000000-0005-0000-0000-0000933B0000}"/>
    <cellStyle name="Normal 2 14 6 5 3" xfId="18880" xr:uid="{00000000-0005-0000-0000-0000943B0000}"/>
    <cellStyle name="Normal 2 14 6 6" xfId="10199" xr:uid="{00000000-0005-0000-0000-0000953B0000}"/>
    <cellStyle name="Normal 2 14 6 6 2" xfId="15745" xr:uid="{00000000-0005-0000-0000-0000963B0000}"/>
    <cellStyle name="Normal 2 14 6 6 2 2" xfId="26843" xr:uid="{00000000-0005-0000-0000-0000973B0000}"/>
    <cellStyle name="Normal 2 14 6 6 3" xfId="21317" xr:uid="{00000000-0005-0000-0000-0000983B0000}"/>
    <cellStyle name="Normal 2 14 7" xfId="4328" xr:uid="{00000000-0005-0000-0000-0000993B0000}"/>
    <cellStyle name="Normal 2 14 7 2" xfId="4329" xr:uid="{00000000-0005-0000-0000-00009A3B0000}"/>
    <cellStyle name="Normal 2 14 7 3" xfId="4330" xr:uid="{00000000-0005-0000-0000-00009B3B0000}"/>
    <cellStyle name="Normal 2 14 7 3 2" xfId="8213" xr:uid="{00000000-0005-0000-0000-00009C3B0000}"/>
    <cellStyle name="Normal 2 14 7 3 2 2" xfId="13783" xr:uid="{00000000-0005-0000-0000-00009D3B0000}"/>
    <cellStyle name="Normal 2 14 7 3 2 2 2" xfId="24881" xr:uid="{00000000-0005-0000-0000-00009E3B0000}"/>
    <cellStyle name="Normal 2 14 7 3 2 3" xfId="19355" xr:uid="{00000000-0005-0000-0000-00009F3B0000}"/>
    <cellStyle name="Normal 2 14 7 3 3" xfId="11106" xr:uid="{00000000-0005-0000-0000-0000A03B0000}"/>
    <cellStyle name="Normal 2 14 7 3 3 2" xfId="22214" xr:uid="{00000000-0005-0000-0000-0000A13B0000}"/>
    <cellStyle name="Normal 2 14 7 3 4" xfId="16688" xr:uid="{00000000-0005-0000-0000-0000A23B0000}"/>
    <cellStyle name="Normal 2 14 7 4" xfId="6413" xr:uid="{00000000-0005-0000-0000-0000A33B0000}"/>
    <cellStyle name="Normal 2 14 7 4 2" xfId="9076" xr:uid="{00000000-0005-0000-0000-0000A43B0000}"/>
    <cellStyle name="Normal 2 14 7 4 2 2" xfId="14646" xr:uid="{00000000-0005-0000-0000-0000A53B0000}"/>
    <cellStyle name="Normal 2 14 7 4 2 2 2" xfId="25744" xr:uid="{00000000-0005-0000-0000-0000A63B0000}"/>
    <cellStyle name="Normal 2 14 7 4 2 3" xfId="20218" xr:uid="{00000000-0005-0000-0000-0000A73B0000}"/>
    <cellStyle name="Normal 2 14 7 4 3" xfId="12113" xr:uid="{00000000-0005-0000-0000-0000A83B0000}"/>
    <cellStyle name="Normal 2 14 7 4 3 2" xfId="23212" xr:uid="{00000000-0005-0000-0000-0000A93B0000}"/>
    <cellStyle name="Normal 2 14 7 4 4" xfId="17687" xr:uid="{00000000-0005-0000-0000-0000AA3B0000}"/>
    <cellStyle name="Normal 2 14 8" xfId="4331" xr:uid="{00000000-0005-0000-0000-0000AB3B0000}"/>
    <cellStyle name="Normal 2 14 8 2" xfId="4332" xr:uid="{00000000-0005-0000-0000-0000AC3B0000}"/>
    <cellStyle name="Normal 2 14 8 3" xfId="5321" xr:uid="{00000000-0005-0000-0000-0000AD3B0000}"/>
    <cellStyle name="Normal 2 14 8 3 2" xfId="8499" xr:uid="{00000000-0005-0000-0000-0000AE3B0000}"/>
    <cellStyle name="Normal 2 14 8 3 2 2" xfId="14069" xr:uid="{00000000-0005-0000-0000-0000AF3B0000}"/>
    <cellStyle name="Normal 2 14 8 3 2 2 2" xfId="25167" xr:uid="{00000000-0005-0000-0000-0000B03B0000}"/>
    <cellStyle name="Normal 2 14 8 3 2 3" xfId="19641" xr:uid="{00000000-0005-0000-0000-0000B13B0000}"/>
    <cellStyle name="Normal 2 14 8 3 3" xfId="11530" xr:uid="{00000000-0005-0000-0000-0000B23B0000}"/>
    <cellStyle name="Normal 2 14 8 3 3 2" xfId="22633" xr:uid="{00000000-0005-0000-0000-0000B33B0000}"/>
    <cellStyle name="Normal 2 14 8 3 4" xfId="17107" xr:uid="{00000000-0005-0000-0000-0000B43B0000}"/>
    <cellStyle name="Normal 2 14 9" xfId="4333" xr:uid="{00000000-0005-0000-0000-0000B53B0000}"/>
    <cellStyle name="Normal 2 14 9 2" xfId="4334" xr:uid="{00000000-0005-0000-0000-0000B63B0000}"/>
    <cellStyle name="Normal 2 15" xfId="579" xr:uid="{00000000-0005-0000-0000-0000B73B0000}"/>
    <cellStyle name="Normal 2 15 10" xfId="4335" xr:uid="{00000000-0005-0000-0000-0000B83B0000}"/>
    <cellStyle name="Normal 2 15 10 2" xfId="4336" xr:uid="{00000000-0005-0000-0000-0000B93B0000}"/>
    <cellStyle name="Normal 2 15 11" xfId="4337" xr:uid="{00000000-0005-0000-0000-0000BA3B0000}"/>
    <cellStyle name="Normal 2 15 11 2" xfId="4338" xr:uid="{00000000-0005-0000-0000-0000BB3B0000}"/>
    <cellStyle name="Normal 2 15 12" xfId="4339" xr:uid="{00000000-0005-0000-0000-0000BC3B0000}"/>
    <cellStyle name="Normal 2 15 12 2" xfId="4340" xr:uid="{00000000-0005-0000-0000-0000BD3B0000}"/>
    <cellStyle name="Normal 2 15 13" xfId="4341" xr:uid="{00000000-0005-0000-0000-0000BE3B0000}"/>
    <cellStyle name="Normal 2 15 2" xfId="4342" xr:uid="{00000000-0005-0000-0000-0000BF3B0000}"/>
    <cellStyle name="Normal 2 15 3" xfId="4343" xr:uid="{00000000-0005-0000-0000-0000C03B0000}"/>
    <cellStyle name="Normal 2 15 4" xfId="4344" xr:uid="{00000000-0005-0000-0000-0000C13B0000}"/>
    <cellStyle name="Normal 2 15 5" xfId="4345" xr:uid="{00000000-0005-0000-0000-0000C23B0000}"/>
    <cellStyle name="Normal 2 15 6" xfId="4346" xr:uid="{00000000-0005-0000-0000-0000C33B0000}"/>
    <cellStyle name="Normal 2 15 6 2" xfId="4347" xr:uid="{00000000-0005-0000-0000-0000C43B0000}"/>
    <cellStyle name="Normal 2 15 7" xfId="4348" xr:uid="{00000000-0005-0000-0000-0000C53B0000}"/>
    <cellStyle name="Normal 2 15 7 2" xfId="4349" xr:uid="{00000000-0005-0000-0000-0000C63B0000}"/>
    <cellStyle name="Normal 2 15 8" xfId="4350" xr:uid="{00000000-0005-0000-0000-0000C73B0000}"/>
    <cellStyle name="Normal 2 15 8 2" xfId="4351" xr:uid="{00000000-0005-0000-0000-0000C83B0000}"/>
    <cellStyle name="Normal 2 15 9" xfId="4352" xr:uid="{00000000-0005-0000-0000-0000C93B0000}"/>
    <cellStyle name="Normal 2 15 9 2" xfId="4353" xr:uid="{00000000-0005-0000-0000-0000CA3B0000}"/>
    <cellStyle name="Normal 2 16" xfId="6" xr:uid="{00000000-0005-0000-0000-0000CB3B0000}"/>
    <cellStyle name="Normal 2 16 10" xfId="4354" xr:uid="{00000000-0005-0000-0000-0000CC3B0000}"/>
    <cellStyle name="Normal 2 16 10 2" xfId="4355" xr:uid="{00000000-0005-0000-0000-0000CD3B0000}"/>
    <cellStyle name="Normal 2 16 11" xfId="4356" xr:uid="{00000000-0005-0000-0000-0000CE3B0000}"/>
    <cellStyle name="Normal 2 16 11 2" xfId="4357" xr:uid="{00000000-0005-0000-0000-0000CF3B0000}"/>
    <cellStyle name="Normal 2 16 12" xfId="4358" xr:uid="{00000000-0005-0000-0000-0000D03B0000}"/>
    <cellStyle name="Normal 2 16 12 2" xfId="4359" xr:uid="{00000000-0005-0000-0000-0000D13B0000}"/>
    <cellStyle name="Normal 2 16 13" xfId="4360" xr:uid="{00000000-0005-0000-0000-0000D23B0000}"/>
    <cellStyle name="Normal 2 16 2" xfId="4361" xr:uid="{00000000-0005-0000-0000-0000D33B0000}"/>
    <cellStyle name="Normal 2 16 3" xfId="4362" xr:uid="{00000000-0005-0000-0000-0000D43B0000}"/>
    <cellStyle name="Normal 2 16 4" xfId="4363" xr:uid="{00000000-0005-0000-0000-0000D53B0000}"/>
    <cellStyle name="Normal 2 16 5" xfId="4364" xr:uid="{00000000-0005-0000-0000-0000D63B0000}"/>
    <cellStyle name="Normal 2 16 6" xfId="4365" xr:uid="{00000000-0005-0000-0000-0000D73B0000}"/>
    <cellStyle name="Normal 2 16 6 2" xfId="4366" xr:uid="{00000000-0005-0000-0000-0000D83B0000}"/>
    <cellStyle name="Normal 2 16 7" xfId="4367" xr:uid="{00000000-0005-0000-0000-0000D93B0000}"/>
    <cellStyle name="Normal 2 16 7 2" xfId="4368" xr:uid="{00000000-0005-0000-0000-0000DA3B0000}"/>
    <cellStyle name="Normal 2 16 8" xfId="4369" xr:uid="{00000000-0005-0000-0000-0000DB3B0000}"/>
    <cellStyle name="Normal 2 16 8 2" xfId="4370" xr:uid="{00000000-0005-0000-0000-0000DC3B0000}"/>
    <cellStyle name="Normal 2 16 9" xfId="4371" xr:uid="{00000000-0005-0000-0000-0000DD3B0000}"/>
    <cellStyle name="Normal 2 16 9 2" xfId="4372" xr:uid="{00000000-0005-0000-0000-0000DE3B0000}"/>
    <cellStyle name="Normal 2 17" xfId="859" xr:uid="{00000000-0005-0000-0000-0000DF3B0000}"/>
    <cellStyle name="Normal 2 17 10" xfId="4373" xr:uid="{00000000-0005-0000-0000-0000E03B0000}"/>
    <cellStyle name="Normal 2 17 2" xfId="4374" xr:uid="{00000000-0005-0000-0000-0000E13B0000}"/>
    <cellStyle name="Normal 2 17 2 2" xfId="4375" xr:uid="{00000000-0005-0000-0000-0000E23B0000}"/>
    <cellStyle name="Normal 2 17 2 3" xfId="4376" xr:uid="{00000000-0005-0000-0000-0000E33B0000}"/>
    <cellStyle name="Normal 2 17 3" xfId="4377" xr:uid="{00000000-0005-0000-0000-0000E43B0000}"/>
    <cellStyle name="Normal 2 17 3 2" xfId="4378" xr:uid="{00000000-0005-0000-0000-0000E53B0000}"/>
    <cellStyle name="Normal 2 17 3 3" xfId="5405" xr:uid="{00000000-0005-0000-0000-0000E63B0000}"/>
    <cellStyle name="Normal 2 17 4" xfId="4379" xr:uid="{00000000-0005-0000-0000-0000E73B0000}"/>
    <cellStyle name="Normal 2 17 4 2" xfId="4380" xr:uid="{00000000-0005-0000-0000-0000E83B0000}"/>
    <cellStyle name="Normal 2 17 5" xfId="4381" xr:uid="{00000000-0005-0000-0000-0000E93B0000}"/>
    <cellStyle name="Normal 2 17 5 2" xfId="4382" xr:uid="{00000000-0005-0000-0000-0000EA3B0000}"/>
    <cellStyle name="Normal 2 17 6" xfId="4383" xr:uid="{00000000-0005-0000-0000-0000EB3B0000}"/>
    <cellStyle name="Normal 2 17 6 2" xfId="4384" xr:uid="{00000000-0005-0000-0000-0000EC3B0000}"/>
    <cellStyle name="Normal 2 17 7" xfId="4385" xr:uid="{00000000-0005-0000-0000-0000ED3B0000}"/>
    <cellStyle name="Normal 2 17 7 2" xfId="4386" xr:uid="{00000000-0005-0000-0000-0000EE3B0000}"/>
    <cellStyle name="Normal 2 17 8" xfId="4387" xr:uid="{00000000-0005-0000-0000-0000EF3B0000}"/>
    <cellStyle name="Normal 2 17 8 2" xfId="4388" xr:uid="{00000000-0005-0000-0000-0000F03B0000}"/>
    <cellStyle name="Normal 2 17 9" xfId="4389" xr:uid="{00000000-0005-0000-0000-0000F13B0000}"/>
    <cellStyle name="Normal 2 18" xfId="1157" xr:uid="{00000000-0005-0000-0000-0000F23B0000}"/>
    <cellStyle name="Normal 2 18 10" xfId="5047" xr:uid="{00000000-0005-0000-0000-0000F33B0000}"/>
    <cellStyle name="Normal 2 18 11" xfId="5368" xr:uid="{00000000-0005-0000-0000-0000F43B0000}"/>
    <cellStyle name="Normal 2 18 2" xfId="4390" xr:uid="{00000000-0005-0000-0000-0000F53B0000}"/>
    <cellStyle name="Normal 2 18 2 2" xfId="4391" xr:uid="{00000000-0005-0000-0000-0000F63B0000}"/>
    <cellStyle name="Normal 2 18 2 3" xfId="5874" xr:uid="{00000000-0005-0000-0000-0000F73B0000}"/>
    <cellStyle name="Normal 2 18 3" xfId="4392" xr:uid="{00000000-0005-0000-0000-0000F83B0000}"/>
    <cellStyle name="Normal 2 18 3 2" xfId="4393" xr:uid="{00000000-0005-0000-0000-0000F93B0000}"/>
    <cellStyle name="Normal 2 18 4" xfId="4394" xr:uid="{00000000-0005-0000-0000-0000FA3B0000}"/>
    <cellStyle name="Normal 2 18 4 2" xfId="4395" xr:uid="{00000000-0005-0000-0000-0000FB3B0000}"/>
    <cellStyle name="Normal 2 18 5" xfId="4396" xr:uid="{00000000-0005-0000-0000-0000FC3B0000}"/>
    <cellStyle name="Normal 2 18 5 2" xfId="4397" xr:uid="{00000000-0005-0000-0000-0000FD3B0000}"/>
    <cellStyle name="Normal 2 18 6" xfId="4398" xr:uid="{00000000-0005-0000-0000-0000FE3B0000}"/>
    <cellStyle name="Normal 2 18 6 2" xfId="4399" xr:uid="{00000000-0005-0000-0000-0000FF3B0000}"/>
    <cellStyle name="Normal 2 18 7" xfId="4400" xr:uid="{00000000-0005-0000-0000-0000003C0000}"/>
    <cellStyle name="Normal 2 18 7 2" xfId="4401" xr:uid="{00000000-0005-0000-0000-0000013C0000}"/>
    <cellStyle name="Normal 2 18 8" xfId="4402" xr:uid="{00000000-0005-0000-0000-0000023C0000}"/>
    <cellStyle name="Normal 2 18 8 2" xfId="4403" xr:uid="{00000000-0005-0000-0000-0000033C0000}"/>
    <cellStyle name="Normal 2 18 9" xfId="4404" xr:uid="{00000000-0005-0000-0000-0000043C0000}"/>
    <cellStyle name="Normal 2 19" xfId="4405" xr:uid="{00000000-0005-0000-0000-0000053C0000}"/>
    <cellStyle name="Normal 2 19 10" xfId="4406" xr:uid="{00000000-0005-0000-0000-0000063C0000}"/>
    <cellStyle name="Normal 2 19 11" xfId="5718" xr:uid="{00000000-0005-0000-0000-0000073C0000}"/>
    <cellStyle name="Normal 2 19 12" xfId="5901" xr:uid="{00000000-0005-0000-0000-0000083C0000}"/>
    <cellStyle name="Normal 2 19 2" xfId="4407" xr:uid="{00000000-0005-0000-0000-0000093C0000}"/>
    <cellStyle name="Normal 2 19 2 2" xfId="4408" xr:uid="{00000000-0005-0000-0000-00000A3C0000}"/>
    <cellStyle name="Normal 2 19 3" xfId="4409" xr:uid="{00000000-0005-0000-0000-00000B3C0000}"/>
    <cellStyle name="Normal 2 19 3 2" xfId="4410" xr:uid="{00000000-0005-0000-0000-00000C3C0000}"/>
    <cellStyle name="Normal 2 19 4" xfId="4411" xr:uid="{00000000-0005-0000-0000-00000D3C0000}"/>
    <cellStyle name="Normal 2 19 4 2" xfId="4412" xr:uid="{00000000-0005-0000-0000-00000E3C0000}"/>
    <cellStyle name="Normal 2 19 5" xfId="4413" xr:uid="{00000000-0005-0000-0000-00000F3C0000}"/>
    <cellStyle name="Normal 2 19 5 2" xfId="4414" xr:uid="{00000000-0005-0000-0000-0000103C0000}"/>
    <cellStyle name="Normal 2 19 6" xfId="4415" xr:uid="{00000000-0005-0000-0000-0000113C0000}"/>
    <cellStyle name="Normal 2 19 6 2" xfId="4416" xr:uid="{00000000-0005-0000-0000-0000123C0000}"/>
    <cellStyle name="Normal 2 19 7" xfId="4417" xr:uid="{00000000-0005-0000-0000-0000133C0000}"/>
    <cellStyle name="Normal 2 19 7 2" xfId="4418" xr:uid="{00000000-0005-0000-0000-0000143C0000}"/>
    <cellStyle name="Normal 2 19 8" xfId="4419" xr:uid="{00000000-0005-0000-0000-0000153C0000}"/>
    <cellStyle name="Normal 2 19 8 2" xfId="4420" xr:uid="{00000000-0005-0000-0000-0000163C0000}"/>
    <cellStyle name="Normal 2 19 9" xfId="4421" xr:uid="{00000000-0005-0000-0000-0000173C0000}"/>
    <cellStyle name="Normal 2 2" xfId="580" xr:uid="{00000000-0005-0000-0000-0000183C0000}"/>
    <cellStyle name="Normal 2 2 10" xfId="4422" xr:uid="{00000000-0005-0000-0000-0000193C0000}"/>
    <cellStyle name="Normal 2 2 10 2" xfId="4423" xr:uid="{00000000-0005-0000-0000-00001A3C0000}"/>
    <cellStyle name="Normal 2 2 11" xfId="4424" xr:uid="{00000000-0005-0000-0000-00001B3C0000}"/>
    <cellStyle name="Normal 2 2 11 2" xfId="4425" xr:uid="{00000000-0005-0000-0000-00001C3C0000}"/>
    <cellStyle name="Normal 2 2 12" xfId="4426" xr:uid="{00000000-0005-0000-0000-00001D3C0000}"/>
    <cellStyle name="Normal 2 2 12 2" xfId="4427" xr:uid="{00000000-0005-0000-0000-00001E3C0000}"/>
    <cellStyle name="Normal 2 2 13" xfId="4428" xr:uid="{00000000-0005-0000-0000-00001F3C0000}"/>
    <cellStyle name="Normal 2 2 13 2" xfId="4429" xr:uid="{00000000-0005-0000-0000-0000203C0000}"/>
    <cellStyle name="Normal 2 2 14" xfId="4430" xr:uid="{00000000-0005-0000-0000-0000213C0000}"/>
    <cellStyle name="Normal 2 2 14 2" xfId="4431" xr:uid="{00000000-0005-0000-0000-0000223C0000}"/>
    <cellStyle name="Normal 2 2 15" xfId="4432" xr:uid="{00000000-0005-0000-0000-0000233C0000}"/>
    <cellStyle name="Normal 2 2 15 2" xfId="4433" xr:uid="{00000000-0005-0000-0000-0000243C0000}"/>
    <cellStyle name="Normal 2 2 16" xfId="4434" xr:uid="{00000000-0005-0000-0000-0000253C0000}"/>
    <cellStyle name="Normal 2 2 16 2" xfId="4435" xr:uid="{00000000-0005-0000-0000-0000263C0000}"/>
    <cellStyle name="Normal 2 2 17" xfId="4436" xr:uid="{00000000-0005-0000-0000-0000273C0000}"/>
    <cellStyle name="Normal 2 2 17 2" xfId="4437" xr:uid="{00000000-0005-0000-0000-0000283C0000}"/>
    <cellStyle name="Normal 2 2 18" xfId="4438" xr:uid="{00000000-0005-0000-0000-0000293C0000}"/>
    <cellStyle name="Normal 2 2 18 2" xfId="4439" xr:uid="{00000000-0005-0000-0000-00002A3C0000}"/>
    <cellStyle name="Normal 2 2 19" xfId="4440" xr:uid="{00000000-0005-0000-0000-00002B3C0000}"/>
    <cellStyle name="Normal 2 2 19 2" xfId="4441" xr:uid="{00000000-0005-0000-0000-00002C3C0000}"/>
    <cellStyle name="Normal 2 2 2" xfId="581" xr:uid="{00000000-0005-0000-0000-00002D3C0000}"/>
    <cellStyle name="Normal 2 2 2 10" xfId="4442" xr:uid="{00000000-0005-0000-0000-00002E3C0000}"/>
    <cellStyle name="Normal 2 2 2 10 2" xfId="4443" xr:uid="{00000000-0005-0000-0000-00002F3C0000}"/>
    <cellStyle name="Normal 2 2 2 11" xfId="4444" xr:uid="{00000000-0005-0000-0000-0000303C0000}"/>
    <cellStyle name="Normal 2 2 2 11 2" xfId="4445" xr:uid="{00000000-0005-0000-0000-0000313C0000}"/>
    <cellStyle name="Normal 2 2 2 12" xfId="4446" xr:uid="{00000000-0005-0000-0000-0000323C0000}"/>
    <cellStyle name="Normal 2 2 2 12 2" xfId="4447" xr:uid="{00000000-0005-0000-0000-0000333C0000}"/>
    <cellStyle name="Normal 2 2 2 13" xfId="4448" xr:uid="{00000000-0005-0000-0000-0000343C0000}"/>
    <cellStyle name="Normal 2 2 2 14" xfId="10030" xr:uid="{00000000-0005-0000-0000-0000353C0000}"/>
    <cellStyle name="Normal 2 2 2 14 2" xfId="15590" xr:uid="{00000000-0005-0000-0000-0000363C0000}"/>
    <cellStyle name="Normal 2 2 2 14 2 2" xfId="26688" xr:uid="{00000000-0005-0000-0000-0000373C0000}"/>
    <cellStyle name="Normal 2 2 2 14 3" xfId="21162" xr:uid="{00000000-0005-0000-0000-0000383C0000}"/>
    <cellStyle name="Normal 2 2 2 2" xfId="1158" xr:uid="{00000000-0005-0000-0000-0000393C0000}"/>
    <cellStyle name="Normal 2 2 2 2 10" xfId="16458" xr:uid="{00000000-0005-0000-0000-00003A3C0000}"/>
    <cellStyle name="Normal 2 2 2 2 11" xfId="27238" xr:uid="{00000000-0005-0000-0000-00003B3C0000}"/>
    <cellStyle name="Normal 2 2 2 2 2" xfId="582" xr:uid="{00000000-0005-0000-0000-00003C3C0000}"/>
    <cellStyle name="Normal 2 2 2 2 3" xfId="4449" xr:uid="{00000000-0005-0000-0000-00003D3C0000}"/>
    <cellStyle name="Normal 2 2 2 2 3 2" xfId="6492" xr:uid="{00000000-0005-0000-0000-00003E3C0000}"/>
    <cellStyle name="Normal 2 2 2 2 3 2 2" xfId="9155" xr:uid="{00000000-0005-0000-0000-00003F3C0000}"/>
    <cellStyle name="Normal 2 2 2 2 3 2 2 2" xfId="14725" xr:uid="{00000000-0005-0000-0000-0000403C0000}"/>
    <cellStyle name="Normal 2 2 2 2 3 2 2 2 2" xfId="25823" xr:uid="{00000000-0005-0000-0000-0000413C0000}"/>
    <cellStyle name="Normal 2 2 2 2 3 2 2 3" xfId="20297" xr:uid="{00000000-0005-0000-0000-0000423C0000}"/>
    <cellStyle name="Normal 2 2 2 2 3 2 3" xfId="12192" xr:uid="{00000000-0005-0000-0000-0000433C0000}"/>
    <cellStyle name="Normal 2 2 2 2 3 2 3 2" xfId="23291" xr:uid="{00000000-0005-0000-0000-0000443C0000}"/>
    <cellStyle name="Normal 2 2 2 2 3 2 4" xfId="17766" xr:uid="{00000000-0005-0000-0000-0000453C0000}"/>
    <cellStyle name="Normal 2 2 2 2 3 3" xfId="7667" xr:uid="{00000000-0005-0000-0000-0000463C0000}"/>
    <cellStyle name="Normal 2 2 2 2 3 3 2" xfId="13276" xr:uid="{00000000-0005-0000-0000-0000473C0000}"/>
    <cellStyle name="Normal 2 2 2 2 3 3 2 2" xfId="24375" xr:uid="{00000000-0005-0000-0000-0000483C0000}"/>
    <cellStyle name="Normal 2 2 2 2 3 3 3" xfId="18850" xr:uid="{00000000-0005-0000-0000-0000493C0000}"/>
    <cellStyle name="Normal 2 2 2 2 3 4" xfId="10164" xr:uid="{00000000-0005-0000-0000-00004A3C0000}"/>
    <cellStyle name="Normal 2 2 2 2 3 4 2" xfId="15712" xr:uid="{00000000-0005-0000-0000-00004B3C0000}"/>
    <cellStyle name="Normal 2 2 2 2 3 4 2 2" xfId="26810" xr:uid="{00000000-0005-0000-0000-00004C3C0000}"/>
    <cellStyle name="Normal 2 2 2 2 3 4 3" xfId="21284" xr:uid="{00000000-0005-0000-0000-00004D3C0000}"/>
    <cellStyle name="Normal 2 2 2 2 3 5" xfId="11108" xr:uid="{00000000-0005-0000-0000-00004E3C0000}"/>
    <cellStyle name="Normal 2 2 2 2 3 5 2" xfId="22215" xr:uid="{00000000-0005-0000-0000-00004F3C0000}"/>
    <cellStyle name="Normal 2 2 2 2 3 6" xfId="16689" xr:uid="{00000000-0005-0000-0000-0000503C0000}"/>
    <cellStyle name="Normal 2 2 2 2 4" xfId="5862" xr:uid="{00000000-0005-0000-0000-0000513C0000}"/>
    <cellStyle name="Normal 2 2 2 2 4 2" xfId="6434" xr:uid="{00000000-0005-0000-0000-0000523C0000}"/>
    <cellStyle name="Normal 2 2 2 2 4 2 2" xfId="9097" xr:uid="{00000000-0005-0000-0000-0000533C0000}"/>
    <cellStyle name="Normal 2 2 2 2 4 2 2 2" xfId="14667" xr:uid="{00000000-0005-0000-0000-0000543C0000}"/>
    <cellStyle name="Normal 2 2 2 2 4 2 2 2 2" xfId="25765" xr:uid="{00000000-0005-0000-0000-0000553C0000}"/>
    <cellStyle name="Normal 2 2 2 2 4 2 2 3" xfId="20239" xr:uid="{00000000-0005-0000-0000-0000563C0000}"/>
    <cellStyle name="Normal 2 2 2 2 4 2 3" xfId="12134" xr:uid="{00000000-0005-0000-0000-0000573C0000}"/>
    <cellStyle name="Normal 2 2 2 2 4 2 3 2" xfId="23233" xr:uid="{00000000-0005-0000-0000-0000583C0000}"/>
    <cellStyle name="Normal 2 2 2 2 4 2 4" xfId="17708" xr:uid="{00000000-0005-0000-0000-0000593C0000}"/>
    <cellStyle name="Normal 2 2 2 2 4 3" xfId="8699" xr:uid="{00000000-0005-0000-0000-00005A3C0000}"/>
    <cellStyle name="Normal 2 2 2 2 4 3 2" xfId="14269" xr:uid="{00000000-0005-0000-0000-00005B3C0000}"/>
    <cellStyle name="Normal 2 2 2 2 4 3 2 2" xfId="25367" xr:uid="{00000000-0005-0000-0000-00005C3C0000}"/>
    <cellStyle name="Normal 2 2 2 2 4 3 3" xfId="19841" xr:uid="{00000000-0005-0000-0000-00005D3C0000}"/>
    <cellStyle name="Normal 2 2 2 2 4 4" xfId="11733" xr:uid="{00000000-0005-0000-0000-00005E3C0000}"/>
    <cellStyle name="Normal 2 2 2 2 4 4 2" xfId="22834" xr:uid="{00000000-0005-0000-0000-00005F3C0000}"/>
    <cellStyle name="Normal 2 2 2 2 4 5" xfId="17309" xr:uid="{00000000-0005-0000-0000-0000603C0000}"/>
    <cellStyle name="Normal 2 2 2 2 5" xfId="6346" xr:uid="{00000000-0005-0000-0000-0000613C0000}"/>
    <cellStyle name="Normal 2 2 2 2 5 2" xfId="9010" xr:uid="{00000000-0005-0000-0000-0000623C0000}"/>
    <cellStyle name="Normal 2 2 2 2 5 2 2" xfId="14580" xr:uid="{00000000-0005-0000-0000-0000633C0000}"/>
    <cellStyle name="Normal 2 2 2 2 5 2 2 2" xfId="25678" xr:uid="{00000000-0005-0000-0000-0000643C0000}"/>
    <cellStyle name="Normal 2 2 2 2 5 2 3" xfId="20152" xr:uid="{00000000-0005-0000-0000-0000653C0000}"/>
    <cellStyle name="Normal 2 2 2 2 5 3" xfId="12047" xr:uid="{00000000-0005-0000-0000-0000663C0000}"/>
    <cellStyle name="Normal 2 2 2 2 5 3 2" xfId="23146" xr:uid="{00000000-0005-0000-0000-0000673C0000}"/>
    <cellStyle name="Normal 2 2 2 2 5 4" xfId="17621" xr:uid="{00000000-0005-0000-0000-0000683C0000}"/>
    <cellStyle name="Normal 2 2 2 2 6" xfId="6954" xr:uid="{00000000-0005-0000-0000-0000693C0000}"/>
    <cellStyle name="Normal 2 2 2 2 6 2" xfId="9612" xr:uid="{00000000-0005-0000-0000-00006A3C0000}"/>
    <cellStyle name="Normal 2 2 2 2 6 2 2" xfId="15182" xr:uid="{00000000-0005-0000-0000-00006B3C0000}"/>
    <cellStyle name="Normal 2 2 2 2 6 2 2 2" xfId="26280" xr:uid="{00000000-0005-0000-0000-00006C3C0000}"/>
    <cellStyle name="Normal 2 2 2 2 6 2 3" xfId="20754" xr:uid="{00000000-0005-0000-0000-00006D3C0000}"/>
    <cellStyle name="Normal 2 2 2 2 6 3" xfId="12649" xr:uid="{00000000-0005-0000-0000-00006E3C0000}"/>
    <cellStyle name="Normal 2 2 2 2 6 3 2" xfId="23748" xr:uid="{00000000-0005-0000-0000-00006F3C0000}"/>
    <cellStyle name="Normal 2 2 2 2 6 4" xfId="18223" xr:uid="{00000000-0005-0000-0000-0000703C0000}"/>
    <cellStyle name="Normal 2 2 2 2 7" xfId="7607" xr:uid="{00000000-0005-0000-0000-0000713C0000}"/>
    <cellStyle name="Normal 2 2 2 2 7 2" xfId="13249" xr:uid="{00000000-0005-0000-0000-0000723C0000}"/>
    <cellStyle name="Normal 2 2 2 2 7 2 2" xfId="24348" xr:uid="{00000000-0005-0000-0000-0000733C0000}"/>
    <cellStyle name="Normal 2 2 2 2 7 3" xfId="18823" xr:uid="{00000000-0005-0000-0000-0000743C0000}"/>
    <cellStyle name="Normal 2 2 2 2 8" xfId="10091" xr:uid="{00000000-0005-0000-0000-0000753C0000}"/>
    <cellStyle name="Normal 2 2 2 2 8 2" xfId="15642" xr:uid="{00000000-0005-0000-0000-0000763C0000}"/>
    <cellStyle name="Normal 2 2 2 2 8 2 2" xfId="26740" xr:uid="{00000000-0005-0000-0000-0000773C0000}"/>
    <cellStyle name="Normal 2 2 2 2 8 3" xfId="21214" xr:uid="{00000000-0005-0000-0000-0000783C0000}"/>
    <cellStyle name="Normal 2 2 2 2 9" xfId="10863" xr:uid="{00000000-0005-0000-0000-0000793C0000}"/>
    <cellStyle name="Normal 2 2 2 2 9 2" xfId="21978" xr:uid="{00000000-0005-0000-0000-00007A3C0000}"/>
    <cellStyle name="Normal 2 2 2 3" xfId="1159" xr:uid="{00000000-0005-0000-0000-00007B3C0000}"/>
    <cellStyle name="Normal 2 2 2 4" xfId="4450" xr:uid="{00000000-0005-0000-0000-00007C3C0000}"/>
    <cellStyle name="Normal 2 2 2 4 2" xfId="4451" xr:uid="{00000000-0005-0000-0000-00007D3C0000}"/>
    <cellStyle name="Normal 2 2 2 5" xfId="4452" xr:uid="{00000000-0005-0000-0000-00007E3C0000}"/>
    <cellStyle name="Normal 2 2 2 5 2" xfId="5836" xr:uid="{00000000-0005-0000-0000-00007F3C0000}"/>
    <cellStyle name="Normal 2 2 2 5 2 2" xfId="8689" xr:uid="{00000000-0005-0000-0000-0000803C0000}"/>
    <cellStyle name="Normal 2 2 2 5 2 2 2" xfId="14259" xr:uid="{00000000-0005-0000-0000-0000813C0000}"/>
    <cellStyle name="Normal 2 2 2 5 2 2 2 2" xfId="25357" xr:uid="{00000000-0005-0000-0000-0000823C0000}"/>
    <cellStyle name="Normal 2 2 2 5 2 2 3" xfId="19831" xr:uid="{00000000-0005-0000-0000-0000833C0000}"/>
    <cellStyle name="Normal 2 2 2 5 2 3" xfId="11722" xr:uid="{00000000-0005-0000-0000-0000843C0000}"/>
    <cellStyle name="Normal 2 2 2 5 2 3 2" xfId="22823" xr:uid="{00000000-0005-0000-0000-0000853C0000}"/>
    <cellStyle name="Normal 2 2 2 5 2 4" xfId="17298" xr:uid="{00000000-0005-0000-0000-0000863C0000}"/>
    <cellStyle name="Normal 2 2 2 5 3" xfId="6382" xr:uid="{00000000-0005-0000-0000-0000873C0000}"/>
    <cellStyle name="Normal 2 2 2 5 3 2" xfId="9045" xr:uid="{00000000-0005-0000-0000-0000883C0000}"/>
    <cellStyle name="Normal 2 2 2 5 3 2 2" xfId="14615" xr:uid="{00000000-0005-0000-0000-0000893C0000}"/>
    <cellStyle name="Normal 2 2 2 5 3 2 2 2" xfId="25713" xr:uid="{00000000-0005-0000-0000-00008A3C0000}"/>
    <cellStyle name="Normal 2 2 2 5 3 2 3" xfId="20187" xr:uid="{00000000-0005-0000-0000-00008B3C0000}"/>
    <cellStyle name="Normal 2 2 2 5 3 3" xfId="12082" xr:uid="{00000000-0005-0000-0000-00008C3C0000}"/>
    <cellStyle name="Normal 2 2 2 5 3 3 2" xfId="23181" xr:uid="{00000000-0005-0000-0000-00008D3C0000}"/>
    <cellStyle name="Normal 2 2 2 5 3 4" xfId="17656" xr:uid="{00000000-0005-0000-0000-00008E3C0000}"/>
    <cellStyle name="Normal 2 2 2 6" xfId="4453" xr:uid="{00000000-0005-0000-0000-00008F3C0000}"/>
    <cellStyle name="Normal 2 2 2 6 2" xfId="4454" xr:uid="{00000000-0005-0000-0000-0000903C0000}"/>
    <cellStyle name="Normal 2 2 2 7" xfId="4455" xr:uid="{00000000-0005-0000-0000-0000913C0000}"/>
    <cellStyle name="Normal 2 2 2 7 2" xfId="4456" xr:uid="{00000000-0005-0000-0000-0000923C0000}"/>
    <cellStyle name="Normal 2 2 2 8" xfId="4457" xr:uid="{00000000-0005-0000-0000-0000933C0000}"/>
    <cellStyle name="Normal 2 2 2 8 2" xfId="4458" xr:uid="{00000000-0005-0000-0000-0000943C0000}"/>
    <cellStyle name="Normal 2 2 2 9" xfId="4459" xr:uid="{00000000-0005-0000-0000-0000953C0000}"/>
    <cellStyle name="Normal 2 2 2 9 2" xfId="4460" xr:uid="{00000000-0005-0000-0000-0000963C0000}"/>
    <cellStyle name="Normal 2 2 20" xfId="4461" xr:uid="{00000000-0005-0000-0000-0000973C0000}"/>
    <cellStyle name="Normal 2 2 20 2" xfId="4462" xr:uid="{00000000-0005-0000-0000-0000983C0000}"/>
    <cellStyle name="Normal 2 2 21" xfId="4463" xr:uid="{00000000-0005-0000-0000-0000993C0000}"/>
    <cellStyle name="Normal 2 2 21 2" xfId="4464" xr:uid="{00000000-0005-0000-0000-00009A3C0000}"/>
    <cellStyle name="Normal 2 2 22" xfId="4465" xr:uid="{00000000-0005-0000-0000-00009B3C0000}"/>
    <cellStyle name="Normal 2 2 22 2" xfId="4466" xr:uid="{00000000-0005-0000-0000-00009C3C0000}"/>
    <cellStyle name="Normal 2 2 23" xfId="4467" xr:uid="{00000000-0005-0000-0000-00009D3C0000}"/>
    <cellStyle name="Normal 2 2 23 2" xfId="4468" xr:uid="{00000000-0005-0000-0000-00009E3C0000}"/>
    <cellStyle name="Normal 2 2 24" xfId="4469" xr:uid="{00000000-0005-0000-0000-00009F3C0000}"/>
    <cellStyle name="Normal 2 2 24 2" xfId="4470" xr:uid="{00000000-0005-0000-0000-0000A03C0000}"/>
    <cellStyle name="Normal 2 2 25" xfId="4471" xr:uid="{00000000-0005-0000-0000-0000A13C0000}"/>
    <cellStyle name="Normal 2 2 25 2" xfId="4472" xr:uid="{00000000-0005-0000-0000-0000A23C0000}"/>
    <cellStyle name="Normal 2 2 26" xfId="4473" xr:uid="{00000000-0005-0000-0000-0000A33C0000}"/>
    <cellStyle name="Normal 2 2 26 2" xfId="4474" xr:uid="{00000000-0005-0000-0000-0000A43C0000}"/>
    <cellStyle name="Normal 2 2 27" xfId="4475" xr:uid="{00000000-0005-0000-0000-0000A53C0000}"/>
    <cellStyle name="Normal 2 2 3" xfId="583" xr:uid="{00000000-0005-0000-0000-0000A63C0000}"/>
    <cellStyle name="Normal 2 2 3 2" xfId="1160" xr:uid="{00000000-0005-0000-0000-0000A73C0000}"/>
    <cellStyle name="Normal 2 2 3 2 2" xfId="4476" xr:uid="{00000000-0005-0000-0000-0000A83C0000}"/>
    <cellStyle name="Normal 2 2 3 2 3" xfId="5004" xr:uid="{00000000-0005-0000-0000-0000A93C0000}"/>
    <cellStyle name="Normal 2 2 3 2 3 2" xfId="6435" xr:uid="{00000000-0005-0000-0000-0000AA3C0000}"/>
    <cellStyle name="Normal 2 2 3 2 3 2 2" xfId="9098" xr:uid="{00000000-0005-0000-0000-0000AB3C0000}"/>
    <cellStyle name="Normal 2 2 3 2 3 2 2 2" xfId="14668" xr:uid="{00000000-0005-0000-0000-0000AC3C0000}"/>
    <cellStyle name="Normal 2 2 3 2 3 2 2 2 2" xfId="25766" xr:uid="{00000000-0005-0000-0000-0000AD3C0000}"/>
    <cellStyle name="Normal 2 2 3 2 3 2 2 3" xfId="20240" xr:uid="{00000000-0005-0000-0000-0000AE3C0000}"/>
    <cellStyle name="Normal 2 2 3 2 3 2 3" xfId="12135" xr:uid="{00000000-0005-0000-0000-0000AF3C0000}"/>
    <cellStyle name="Normal 2 2 3 2 3 2 3 2" xfId="23234" xr:uid="{00000000-0005-0000-0000-0000B03C0000}"/>
    <cellStyle name="Normal 2 2 3 2 3 2 4" xfId="17709" xr:uid="{00000000-0005-0000-0000-0000B13C0000}"/>
    <cellStyle name="Normal 2 2 3 2 3 3" xfId="8345" xr:uid="{00000000-0005-0000-0000-0000B23C0000}"/>
    <cellStyle name="Normal 2 2 3 2 3 3 2" xfId="13915" xr:uid="{00000000-0005-0000-0000-0000B33C0000}"/>
    <cellStyle name="Normal 2 2 3 2 3 3 2 2" xfId="25013" xr:uid="{00000000-0005-0000-0000-0000B43C0000}"/>
    <cellStyle name="Normal 2 2 3 2 3 3 3" xfId="19487" xr:uid="{00000000-0005-0000-0000-0000B53C0000}"/>
    <cellStyle name="Normal 2 2 3 2 3 4" xfId="11373" xr:uid="{00000000-0005-0000-0000-0000B63C0000}"/>
    <cellStyle name="Normal 2 2 3 2 3 4 2" xfId="22479" xr:uid="{00000000-0005-0000-0000-0000B73C0000}"/>
    <cellStyle name="Normal 2 2 3 2 3 5" xfId="16953" xr:uid="{00000000-0005-0000-0000-0000B83C0000}"/>
    <cellStyle name="Normal 2 2 3 2 4" xfId="6347" xr:uid="{00000000-0005-0000-0000-0000B93C0000}"/>
    <cellStyle name="Normal 2 2 3 2 4 2" xfId="9011" xr:uid="{00000000-0005-0000-0000-0000BA3C0000}"/>
    <cellStyle name="Normal 2 2 3 2 4 2 2" xfId="14581" xr:uid="{00000000-0005-0000-0000-0000BB3C0000}"/>
    <cellStyle name="Normal 2 2 3 2 4 2 2 2" xfId="25679" xr:uid="{00000000-0005-0000-0000-0000BC3C0000}"/>
    <cellStyle name="Normal 2 2 3 2 4 2 3" xfId="20153" xr:uid="{00000000-0005-0000-0000-0000BD3C0000}"/>
    <cellStyle name="Normal 2 2 3 2 4 3" xfId="12048" xr:uid="{00000000-0005-0000-0000-0000BE3C0000}"/>
    <cellStyle name="Normal 2 2 3 2 4 3 2" xfId="23147" xr:uid="{00000000-0005-0000-0000-0000BF3C0000}"/>
    <cellStyle name="Normal 2 2 3 2 4 4" xfId="17622" xr:uid="{00000000-0005-0000-0000-0000C03C0000}"/>
    <cellStyle name="Normal 2 2 3 2 5" xfId="7608" xr:uid="{00000000-0005-0000-0000-0000C13C0000}"/>
    <cellStyle name="Normal 2 2 3 2 5 2" xfId="13250" xr:uid="{00000000-0005-0000-0000-0000C23C0000}"/>
    <cellStyle name="Normal 2 2 3 2 5 2 2" xfId="24349" xr:uid="{00000000-0005-0000-0000-0000C33C0000}"/>
    <cellStyle name="Normal 2 2 3 2 5 3" xfId="18824" xr:uid="{00000000-0005-0000-0000-0000C43C0000}"/>
    <cellStyle name="Normal 2 2 3 2 6" xfId="10092" xr:uid="{00000000-0005-0000-0000-0000C53C0000}"/>
    <cellStyle name="Normal 2 2 3 2 6 2" xfId="15643" xr:uid="{00000000-0005-0000-0000-0000C63C0000}"/>
    <cellStyle name="Normal 2 2 3 2 6 2 2" xfId="26741" xr:uid="{00000000-0005-0000-0000-0000C73C0000}"/>
    <cellStyle name="Normal 2 2 3 2 6 3" xfId="21215" xr:uid="{00000000-0005-0000-0000-0000C83C0000}"/>
    <cellStyle name="Normal 2 2 3 2 7" xfId="10864" xr:uid="{00000000-0005-0000-0000-0000C93C0000}"/>
    <cellStyle name="Normal 2 2 3 2 7 2" xfId="21979" xr:uid="{00000000-0005-0000-0000-0000CA3C0000}"/>
    <cellStyle name="Normal 2 2 3 2 8" xfId="16459" xr:uid="{00000000-0005-0000-0000-0000CB3C0000}"/>
    <cellStyle name="Normal 2 2 3 3" xfId="1161" xr:uid="{00000000-0005-0000-0000-0000CC3C0000}"/>
    <cellStyle name="Normal 2 2 3 3 2" xfId="5049" xr:uid="{00000000-0005-0000-0000-0000CD3C0000}"/>
    <cellStyle name="Normal 2 2 3 3 2 2" xfId="6493" xr:uid="{00000000-0005-0000-0000-0000CE3C0000}"/>
    <cellStyle name="Normal 2 2 3 3 2 2 2" xfId="9156" xr:uid="{00000000-0005-0000-0000-0000CF3C0000}"/>
    <cellStyle name="Normal 2 2 3 3 2 2 2 2" xfId="14726" xr:uid="{00000000-0005-0000-0000-0000D03C0000}"/>
    <cellStyle name="Normal 2 2 3 3 2 2 2 2 2" xfId="25824" xr:uid="{00000000-0005-0000-0000-0000D13C0000}"/>
    <cellStyle name="Normal 2 2 3 3 2 2 2 3" xfId="20298" xr:uid="{00000000-0005-0000-0000-0000D23C0000}"/>
    <cellStyle name="Normal 2 2 3 3 2 2 3" xfId="12193" xr:uid="{00000000-0005-0000-0000-0000D33C0000}"/>
    <cellStyle name="Normal 2 2 3 3 2 2 3 2" xfId="23292" xr:uid="{00000000-0005-0000-0000-0000D43C0000}"/>
    <cellStyle name="Normal 2 2 3 3 2 2 4" xfId="17767" xr:uid="{00000000-0005-0000-0000-0000D53C0000}"/>
    <cellStyle name="Normal 2 2 3 3 2 3" xfId="8357" xr:uid="{00000000-0005-0000-0000-0000D63C0000}"/>
    <cellStyle name="Normal 2 2 3 3 2 3 2" xfId="13927" xr:uid="{00000000-0005-0000-0000-0000D73C0000}"/>
    <cellStyle name="Normal 2 2 3 3 2 3 2 2" xfId="25025" xr:uid="{00000000-0005-0000-0000-0000D83C0000}"/>
    <cellStyle name="Normal 2 2 3 3 2 3 3" xfId="19499" xr:uid="{00000000-0005-0000-0000-0000D93C0000}"/>
    <cellStyle name="Normal 2 2 3 3 2 4" xfId="11385" xr:uid="{00000000-0005-0000-0000-0000DA3C0000}"/>
    <cellStyle name="Normal 2 2 3 3 2 4 2" xfId="22491" xr:uid="{00000000-0005-0000-0000-0000DB3C0000}"/>
    <cellStyle name="Normal 2 2 3 3 2 5" xfId="16965" xr:uid="{00000000-0005-0000-0000-0000DC3C0000}"/>
    <cellStyle name="Normal 2 2 3 3 3" xfId="7668" xr:uid="{00000000-0005-0000-0000-0000DD3C0000}"/>
    <cellStyle name="Normal 2 2 3 3 3 2" xfId="13277" xr:uid="{00000000-0005-0000-0000-0000DE3C0000}"/>
    <cellStyle name="Normal 2 2 3 3 3 2 2" xfId="24376" xr:uid="{00000000-0005-0000-0000-0000DF3C0000}"/>
    <cellStyle name="Normal 2 2 3 3 3 3" xfId="18851" xr:uid="{00000000-0005-0000-0000-0000E03C0000}"/>
    <cellStyle name="Normal 2 2 3 3 4" xfId="10165" xr:uid="{00000000-0005-0000-0000-0000E13C0000}"/>
    <cellStyle name="Normal 2 2 3 3 4 2" xfId="15713" xr:uid="{00000000-0005-0000-0000-0000E23C0000}"/>
    <cellStyle name="Normal 2 2 3 3 4 2 2" xfId="26811" xr:uid="{00000000-0005-0000-0000-0000E33C0000}"/>
    <cellStyle name="Normal 2 2 3 3 4 3" xfId="21285" xr:uid="{00000000-0005-0000-0000-0000E43C0000}"/>
    <cellStyle name="Normal 2 2 3 4" xfId="4927" xr:uid="{00000000-0005-0000-0000-0000E53C0000}"/>
    <cellStyle name="Normal 2 2 3 4 2" xfId="6383" xr:uid="{00000000-0005-0000-0000-0000E63C0000}"/>
    <cellStyle name="Normal 2 2 3 4 2 2" xfId="9046" xr:uid="{00000000-0005-0000-0000-0000E73C0000}"/>
    <cellStyle name="Normal 2 2 3 4 2 2 2" xfId="14616" xr:uid="{00000000-0005-0000-0000-0000E83C0000}"/>
    <cellStyle name="Normal 2 2 3 4 2 2 2 2" xfId="25714" xr:uid="{00000000-0005-0000-0000-0000E93C0000}"/>
    <cellStyle name="Normal 2 2 3 4 2 2 3" xfId="20188" xr:uid="{00000000-0005-0000-0000-0000EA3C0000}"/>
    <cellStyle name="Normal 2 2 3 4 2 3" xfId="12083" xr:uid="{00000000-0005-0000-0000-0000EB3C0000}"/>
    <cellStyle name="Normal 2 2 3 4 2 3 2" xfId="23182" xr:uid="{00000000-0005-0000-0000-0000EC3C0000}"/>
    <cellStyle name="Normal 2 2 3 4 2 4" xfId="17657" xr:uid="{00000000-0005-0000-0000-0000ED3C0000}"/>
    <cellStyle name="Normal 2 2 3 4 3" xfId="8310" xr:uid="{00000000-0005-0000-0000-0000EE3C0000}"/>
    <cellStyle name="Normal 2 2 3 4 3 2" xfId="13880" xr:uid="{00000000-0005-0000-0000-0000EF3C0000}"/>
    <cellStyle name="Normal 2 2 3 4 3 2 2" xfId="24978" xr:uid="{00000000-0005-0000-0000-0000F03C0000}"/>
    <cellStyle name="Normal 2 2 3 4 3 3" xfId="19452" xr:uid="{00000000-0005-0000-0000-0000F13C0000}"/>
    <cellStyle name="Normal 2 2 3 4 4" xfId="11336" xr:uid="{00000000-0005-0000-0000-0000F23C0000}"/>
    <cellStyle name="Normal 2 2 3 4 4 2" xfId="22443" xr:uid="{00000000-0005-0000-0000-0000F33C0000}"/>
    <cellStyle name="Normal 2 2 3 4 5" xfId="16917" xr:uid="{00000000-0005-0000-0000-0000F43C0000}"/>
    <cellStyle name="Normal 2 2 3 5" xfId="6955" xr:uid="{00000000-0005-0000-0000-0000F53C0000}"/>
    <cellStyle name="Normal 2 2 3 5 2" xfId="9613" xr:uid="{00000000-0005-0000-0000-0000F63C0000}"/>
    <cellStyle name="Normal 2 2 3 5 2 2" xfId="15183" xr:uid="{00000000-0005-0000-0000-0000F73C0000}"/>
    <cellStyle name="Normal 2 2 3 5 2 2 2" xfId="26281" xr:uid="{00000000-0005-0000-0000-0000F83C0000}"/>
    <cellStyle name="Normal 2 2 3 5 2 3" xfId="20755" xr:uid="{00000000-0005-0000-0000-0000F93C0000}"/>
    <cellStyle name="Normal 2 2 3 5 3" xfId="12650" xr:uid="{00000000-0005-0000-0000-0000FA3C0000}"/>
    <cellStyle name="Normal 2 2 3 5 3 2" xfId="23749" xr:uid="{00000000-0005-0000-0000-0000FB3C0000}"/>
    <cellStyle name="Normal 2 2 3 5 4" xfId="18224" xr:uid="{00000000-0005-0000-0000-0000FC3C0000}"/>
    <cellStyle name="Normal 2 2 3 6" xfId="10031" xr:uid="{00000000-0005-0000-0000-0000FD3C0000}"/>
    <cellStyle name="Normal 2 2 3 6 2" xfId="15591" xr:uid="{00000000-0005-0000-0000-0000FE3C0000}"/>
    <cellStyle name="Normal 2 2 3 6 2 2" xfId="26689" xr:uid="{00000000-0005-0000-0000-0000FF3C0000}"/>
    <cellStyle name="Normal 2 2 3 6 3" xfId="21163" xr:uid="{00000000-0005-0000-0000-0000003D0000}"/>
    <cellStyle name="Normal 2 2 3 7" xfId="27239" xr:uid="{00000000-0005-0000-0000-0000013D0000}"/>
    <cellStyle name="Normal 2 2 4" xfId="787" xr:uid="{00000000-0005-0000-0000-0000023D0000}"/>
    <cellStyle name="Normal 2 2 4 2" xfId="4477" xr:uid="{00000000-0005-0000-0000-0000033D0000}"/>
    <cellStyle name="Normal 2 2 4 3" xfId="4478" xr:uid="{00000000-0005-0000-0000-0000043D0000}"/>
    <cellStyle name="Normal 2 2 4 4" xfId="4479" xr:uid="{00000000-0005-0000-0000-0000053D0000}"/>
    <cellStyle name="Normal 2 2 5" xfId="860" xr:uid="{00000000-0005-0000-0000-0000063D0000}"/>
    <cellStyle name="Normal 2 2 6" xfId="1162" xr:uid="{00000000-0005-0000-0000-0000073D0000}"/>
    <cellStyle name="Normal 2 2 6 2" xfId="5048" xr:uid="{00000000-0005-0000-0000-0000083D0000}"/>
    <cellStyle name="Normal 2 2 6 2 2" xfId="5996" xr:uid="{00000000-0005-0000-0000-0000093D0000}"/>
    <cellStyle name="Normal 2 2 6 3" xfId="5875" xr:uid="{00000000-0005-0000-0000-00000A3D0000}"/>
    <cellStyle name="Normal 2 2 7" xfId="7655" xr:uid="{00000000-0005-0000-0000-00000B3D0000}"/>
    <cellStyle name="Normal 2 20" xfId="4480" xr:uid="{00000000-0005-0000-0000-00000C3D0000}"/>
    <cellStyle name="Normal 2 21" xfId="4481" xr:uid="{00000000-0005-0000-0000-00000D3D0000}"/>
    <cellStyle name="Normal 2 22" xfId="4482" xr:uid="{00000000-0005-0000-0000-00000E3D0000}"/>
    <cellStyle name="Normal 2 23" xfId="4483" xr:uid="{00000000-0005-0000-0000-00000F3D0000}"/>
    <cellStyle name="Normal 2 24" xfId="4484" xr:uid="{00000000-0005-0000-0000-0000103D0000}"/>
    <cellStyle name="Normal 2 25" xfId="4485" xr:uid="{00000000-0005-0000-0000-0000113D0000}"/>
    <cellStyle name="Normal 2 26" xfId="4486" xr:uid="{00000000-0005-0000-0000-0000123D0000}"/>
    <cellStyle name="Normal 2 27" xfId="4487" xr:uid="{00000000-0005-0000-0000-0000133D0000}"/>
    <cellStyle name="Normal 2 28" xfId="4488" xr:uid="{00000000-0005-0000-0000-0000143D0000}"/>
    <cellStyle name="Normal 2 29" xfId="4981" xr:uid="{00000000-0005-0000-0000-0000153D0000}"/>
    <cellStyle name="Normal 2 3" xfId="584" xr:uid="{00000000-0005-0000-0000-0000163D0000}"/>
    <cellStyle name="Normal 2 3 2" xfId="788" xr:uid="{00000000-0005-0000-0000-0000173D0000}"/>
    <cellStyle name="Normal 2 3 2 2" xfId="4489" xr:uid="{00000000-0005-0000-0000-0000183D0000}"/>
    <cellStyle name="Normal 2 3 2 2 2" xfId="5117" xr:uid="{00000000-0005-0000-0000-0000193D0000}"/>
    <cellStyle name="Normal 2 3 2 3" xfId="4490" xr:uid="{00000000-0005-0000-0000-00001A3D0000}"/>
    <cellStyle name="Normal 2 3 2 4" xfId="4491" xr:uid="{00000000-0005-0000-0000-00001B3D0000}"/>
    <cellStyle name="Normal 2 3 2 5" xfId="4947" xr:uid="{00000000-0005-0000-0000-00001C3D0000}"/>
    <cellStyle name="Normal 2 3 3" xfId="1163" xr:uid="{00000000-0005-0000-0000-00001D3D0000}"/>
    <cellStyle name="Normal 2 3 3 2" xfId="5094" xr:uid="{00000000-0005-0000-0000-00001E3D0000}"/>
    <cellStyle name="Normal 2 3 3 2 2" xfId="5506" xr:uid="{00000000-0005-0000-0000-00001F3D0000}"/>
    <cellStyle name="Normal 2 3 3 3" xfId="5141" xr:uid="{00000000-0005-0000-0000-0000203D0000}"/>
    <cellStyle name="Normal 2 3 4" xfId="1164" xr:uid="{00000000-0005-0000-0000-0000213D0000}"/>
    <cellStyle name="Normal 2 3 4 2" xfId="5050" xr:uid="{00000000-0005-0000-0000-0000223D0000}"/>
    <cellStyle name="Normal 2 3 5" xfId="4492" xr:uid="{00000000-0005-0000-0000-0000233D0000}"/>
    <cellStyle name="Normal 2 3 5 2" xfId="5866" xr:uid="{00000000-0005-0000-0000-0000243D0000}"/>
    <cellStyle name="Normal 2 3 5 3" xfId="7656" xr:uid="{00000000-0005-0000-0000-0000253D0000}"/>
    <cellStyle name="Normal 2 3 6" xfId="4493" xr:uid="{00000000-0005-0000-0000-0000263D0000}"/>
    <cellStyle name="Normal 2 30" xfId="5259" xr:uid="{00000000-0005-0000-0000-0000273D0000}"/>
    <cellStyle name="Normal 2 31" xfId="5309" xr:uid="{00000000-0005-0000-0000-0000283D0000}"/>
    <cellStyle name="Normal 2 32" xfId="5529" xr:uid="{00000000-0005-0000-0000-0000293D0000}"/>
    <cellStyle name="Normal 2 33" xfId="5636" xr:uid="{00000000-0005-0000-0000-00002A3D0000}"/>
    <cellStyle name="Normal 2 34" xfId="5326" xr:uid="{00000000-0005-0000-0000-00002B3D0000}"/>
    <cellStyle name="Normal 2 35" xfId="5106" xr:uid="{00000000-0005-0000-0000-00002C3D0000}"/>
    <cellStyle name="Normal 2 36" xfId="5394" xr:uid="{00000000-0005-0000-0000-00002D3D0000}"/>
    <cellStyle name="Normal 2 37" xfId="5377" xr:uid="{00000000-0005-0000-0000-00002E3D0000}"/>
    <cellStyle name="Normal 2 38" xfId="5507" xr:uid="{00000000-0005-0000-0000-00002F3D0000}"/>
    <cellStyle name="Normal 2 39" xfId="5353" xr:uid="{00000000-0005-0000-0000-0000303D0000}"/>
    <cellStyle name="Normal 2 4" xfId="585" xr:uid="{00000000-0005-0000-0000-0000313D0000}"/>
    <cellStyle name="Normal 2 4 2" xfId="4494" xr:uid="{00000000-0005-0000-0000-0000323D0000}"/>
    <cellStyle name="Normal 2 4 3" xfId="4495" xr:uid="{00000000-0005-0000-0000-0000333D0000}"/>
    <cellStyle name="Normal 2 40" xfId="5428" xr:uid="{00000000-0005-0000-0000-0000343D0000}"/>
    <cellStyle name="Normal 2 41" xfId="4930" xr:uid="{00000000-0005-0000-0000-0000353D0000}"/>
    <cellStyle name="Normal 2 42" xfId="5295" xr:uid="{00000000-0005-0000-0000-0000363D0000}"/>
    <cellStyle name="Normal 2 43" xfId="5401" xr:uid="{00000000-0005-0000-0000-0000373D0000}"/>
    <cellStyle name="Normal 2 44" xfId="7588" xr:uid="{00000000-0005-0000-0000-0000383D0000}"/>
    <cellStyle name="Normal 2 45" xfId="8084" xr:uid="{00000000-0005-0000-0000-0000393D0000}"/>
    <cellStyle name="Normal 2 46" xfId="8096" xr:uid="{00000000-0005-0000-0000-00003A3D0000}"/>
    <cellStyle name="Normal 2 47" xfId="8097" xr:uid="{00000000-0005-0000-0000-00003B3D0000}"/>
    <cellStyle name="Normal 2 48" xfId="7447" xr:uid="{00000000-0005-0000-0000-00003C3D0000}"/>
    <cellStyle name="Normal 2 49" xfId="16143" xr:uid="{00000000-0005-0000-0000-00003D3D0000}"/>
    <cellStyle name="Normal 2 5" xfId="586" xr:uid="{00000000-0005-0000-0000-00003E3D0000}"/>
    <cellStyle name="Normal 2 5 2" xfId="1165" xr:uid="{00000000-0005-0000-0000-00003F3D0000}"/>
    <cellStyle name="Normal 2 5 2 2" xfId="4496" xr:uid="{00000000-0005-0000-0000-0000403D0000}"/>
    <cellStyle name="Normal 2 5 2 3" xfId="5005" xr:uid="{00000000-0005-0000-0000-0000413D0000}"/>
    <cellStyle name="Normal 2 5 2 3 2" xfId="6436" xr:uid="{00000000-0005-0000-0000-0000423D0000}"/>
    <cellStyle name="Normal 2 5 2 3 2 2" xfId="9099" xr:uid="{00000000-0005-0000-0000-0000433D0000}"/>
    <cellStyle name="Normal 2 5 2 3 2 2 2" xfId="14669" xr:uid="{00000000-0005-0000-0000-0000443D0000}"/>
    <cellStyle name="Normal 2 5 2 3 2 2 2 2" xfId="25767" xr:uid="{00000000-0005-0000-0000-0000453D0000}"/>
    <cellStyle name="Normal 2 5 2 3 2 2 3" xfId="20241" xr:uid="{00000000-0005-0000-0000-0000463D0000}"/>
    <cellStyle name="Normal 2 5 2 3 2 3" xfId="12136" xr:uid="{00000000-0005-0000-0000-0000473D0000}"/>
    <cellStyle name="Normal 2 5 2 3 2 3 2" xfId="23235" xr:uid="{00000000-0005-0000-0000-0000483D0000}"/>
    <cellStyle name="Normal 2 5 2 3 2 4" xfId="17710" xr:uid="{00000000-0005-0000-0000-0000493D0000}"/>
    <cellStyle name="Normal 2 5 2 3 3" xfId="8346" xr:uid="{00000000-0005-0000-0000-00004A3D0000}"/>
    <cellStyle name="Normal 2 5 2 3 3 2" xfId="13916" xr:uid="{00000000-0005-0000-0000-00004B3D0000}"/>
    <cellStyle name="Normal 2 5 2 3 3 2 2" xfId="25014" xr:uid="{00000000-0005-0000-0000-00004C3D0000}"/>
    <cellStyle name="Normal 2 5 2 3 3 3" xfId="19488" xr:uid="{00000000-0005-0000-0000-00004D3D0000}"/>
    <cellStyle name="Normal 2 5 2 3 4" xfId="11374" xr:uid="{00000000-0005-0000-0000-00004E3D0000}"/>
    <cellStyle name="Normal 2 5 2 3 4 2" xfId="22480" xr:uid="{00000000-0005-0000-0000-00004F3D0000}"/>
    <cellStyle name="Normal 2 5 2 3 5" xfId="16954" xr:uid="{00000000-0005-0000-0000-0000503D0000}"/>
    <cellStyle name="Normal 2 5 2 4" xfId="6348" xr:uid="{00000000-0005-0000-0000-0000513D0000}"/>
    <cellStyle name="Normal 2 5 2 4 2" xfId="9012" xr:uid="{00000000-0005-0000-0000-0000523D0000}"/>
    <cellStyle name="Normal 2 5 2 4 2 2" xfId="14582" xr:uid="{00000000-0005-0000-0000-0000533D0000}"/>
    <cellStyle name="Normal 2 5 2 4 2 2 2" xfId="25680" xr:uid="{00000000-0005-0000-0000-0000543D0000}"/>
    <cellStyle name="Normal 2 5 2 4 2 3" xfId="20154" xr:uid="{00000000-0005-0000-0000-0000553D0000}"/>
    <cellStyle name="Normal 2 5 2 4 3" xfId="12049" xr:uid="{00000000-0005-0000-0000-0000563D0000}"/>
    <cellStyle name="Normal 2 5 2 4 3 2" xfId="23148" xr:uid="{00000000-0005-0000-0000-0000573D0000}"/>
    <cellStyle name="Normal 2 5 2 4 4" xfId="17623" xr:uid="{00000000-0005-0000-0000-0000583D0000}"/>
    <cellStyle name="Normal 2 5 2 5" xfId="7609" xr:uid="{00000000-0005-0000-0000-0000593D0000}"/>
    <cellStyle name="Normal 2 5 2 5 2" xfId="13251" xr:uid="{00000000-0005-0000-0000-00005A3D0000}"/>
    <cellStyle name="Normal 2 5 2 5 2 2" xfId="24350" xr:uid="{00000000-0005-0000-0000-00005B3D0000}"/>
    <cellStyle name="Normal 2 5 2 5 3" xfId="18825" xr:uid="{00000000-0005-0000-0000-00005C3D0000}"/>
    <cellStyle name="Normal 2 5 2 6" xfId="10093" xr:uid="{00000000-0005-0000-0000-00005D3D0000}"/>
    <cellStyle name="Normal 2 5 2 6 2" xfId="15644" xr:uid="{00000000-0005-0000-0000-00005E3D0000}"/>
    <cellStyle name="Normal 2 5 2 6 2 2" xfId="26742" xr:uid="{00000000-0005-0000-0000-00005F3D0000}"/>
    <cellStyle name="Normal 2 5 2 6 3" xfId="21216" xr:uid="{00000000-0005-0000-0000-0000603D0000}"/>
    <cellStyle name="Normal 2 5 2 7" xfId="10865" xr:uid="{00000000-0005-0000-0000-0000613D0000}"/>
    <cellStyle name="Normal 2 5 2 7 2" xfId="21980" xr:uid="{00000000-0005-0000-0000-0000623D0000}"/>
    <cellStyle name="Normal 2 5 2 8" xfId="16460" xr:uid="{00000000-0005-0000-0000-0000633D0000}"/>
    <cellStyle name="Normal 2 5 3" xfId="1166" xr:uid="{00000000-0005-0000-0000-0000643D0000}"/>
    <cellStyle name="Normal 2 5 3 2" xfId="5051" xr:uid="{00000000-0005-0000-0000-0000653D0000}"/>
    <cellStyle name="Normal 2 5 3 2 2" xfId="6494" xr:uid="{00000000-0005-0000-0000-0000663D0000}"/>
    <cellStyle name="Normal 2 5 3 2 2 2" xfId="9157" xr:uid="{00000000-0005-0000-0000-0000673D0000}"/>
    <cellStyle name="Normal 2 5 3 2 2 2 2" xfId="14727" xr:uid="{00000000-0005-0000-0000-0000683D0000}"/>
    <cellStyle name="Normal 2 5 3 2 2 2 2 2" xfId="25825" xr:uid="{00000000-0005-0000-0000-0000693D0000}"/>
    <cellStyle name="Normal 2 5 3 2 2 2 3" xfId="20299" xr:uid="{00000000-0005-0000-0000-00006A3D0000}"/>
    <cellStyle name="Normal 2 5 3 2 2 3" xfId="12194" xr:uid="{00000000-0005-0000-0000-00006B3D0000}"/>
    <cellStyle name="Normal 2 5 3 2 2 3 2" xfId="23293" xr:uid="{00000000-0005-0000-0000-00006C3D0000}"/>
    <cellStyle name="Normal 2 5 3 2 2 4" xfId="17768" xr:uid="{00000000-0005-0000-0000-00006D3D0000}"/>
    <cellStyle name="Normal 2 5 3 2 3" xfId="8358" xr:uid="{00000000-0005-0000-0000-00006E3D0000}"/>
    <cellStyle name="Normal 2 5 3 2 3 2" xfId="13928" xr:uid="{00000000-0005-0000-0000-00006F3D0000}"/>
    <cellStyle name="Normal 2 5 3 2 3 2 2" xfId="25026" xr:uid="{00000000-0005-0000-0000-0000703D0000}"/>
    <cellStyle name="Normal 2 5 3 2 3 3" xfId="19500" xr:uid="{00000000-0005-0000-0000-0000713D0000}"/>
    <cellStyle name="Normal 2 5 3 2 4" xfId="11386" xr:uid="{00000000-0005-0000-0000-0000723D0000}"/>
    <cellStyle name="Normal 2 5 3 2 4 2" xfId="22492" xr:uid="{00000000-0005-0000-0000-0000733D0000}"/>
    <cellStyle name="Normal 2 5 3 2 5" xfId="16966" xr:uid="{00000000-0005-0000-0000-0000743D0000}"/>
    <cellStyle name="Normal 2 5 3 3" xfId="7669" xr:uid="{00000000-0005-0000-0000-0000753D0000}"/>
    <cellStyle name="Normal 2 5 3 3 2" xfId="13278" xr:uid="{00000000-0005-0000-0000-0000763D0000}"/>
    <cellStyle name="Normal 2 5 3 3 2 2" xfId="24377" xr:uid="{00000000-0005-0000-0000-0000773D0000}"/>
    <cellStyle name="Normal 2 5 3 3 3" xfId="18852" xr:uid="{00000000-0005-0000-0000-0000783D0000}"/>
    <cellStyle name="Normal 2 5 3 4" xfId="10166" xr:uid="{00000000-0005-0000-0000-0000793D0000}"/>
    <cellStyle name="Normal 2 5 3 4 2" xfId="15714" xr:uid="{00000000-0005-0000-0000-00007A3D0000}"/>
    <cellStyle name="Normal 2 5 3 4 2 2" xfId="26812" xr:uid="{00000000-0005-0000-0000-00007B3D0000}"/>
    <cellStyle name="Normal 2 5 3 4 3" xfId="21286" xr:uid="{00000000-0005-0000-0000-00007C3D0000}"/>
    <cellStyle name="Normal 2 5 4" xfId="4497" xr:uid="{00000000-0005-0000-0000-00007D3D0000}"/>
    <cellStyle name="Normal 2 5 4 2" xfId="5837" xr:uid="{00000000-0005-0000-0000-00007E3D0000}"/>
    <cellStyle name="Normal 2 5 4 2 2" xfId="8690" xr:uid="{00000000-0005-0000-0000-00007F3D0000}"/>
    <cellStyle name="Normal 2 5 4 2 2 2" xfId="14260" xr:uid="{00000000-0005-0000-0000-0000803D0000}"/>
    <cellStyle name="Normal 2 5 4 2 2 2 2" xfId="25358" xr:uid="{00000000-0005-0000-0000-0000813D0000}"/>
    <cellStyle name="Normal 2 5 4 2 2 3" xfId="19832" xr:uid="{00000000-0005-0000-0000-0000823D0000}"/>
    <cellStyle name="Normal 2 5 4 2 3" xfId="11723" xr:uid="{00000000-0005-0000-0000-0000833D0000}"/>
    <cellStyle name="Normal 2 5 4 2 3 2" xfId="22824" xr:uid="{00000000-0005-0000-0000-0000843D0000}"/>
    <cellStyle name="Normal 2 5 4 2 4" xfId="17299" xr:uid="{00000000-0005-0000-0000-0000853D0000}"/>
    <cellStyle name="Normal 2 5 4 3" xfId="6384" xr:uid="{00000000-0005-0000-0000-0000863D0000}"/>
    <cellStyle name="Normal 2 5 4 3 2" xfId="9047" xr:uid="{00000000-0005-0000-0000-0000873D0000}"/>
    <cellStyle name="Normal 2 5 4 3 2 2" xfId="14617" xr:uid="{00000000-0005-0000-0000-0000883D0000}"/>
    <cellStyle name="Normal 2 5 4 3 2 2 2" xfId="25715" xr:uid="{00000000-0005-0000-0000-0000893D0000}"/>
    <cellStyle name="Normal 2 5 4 3 2 3" xfId="20189" xr:uid="{00000000-0005-0000-0000-00008A3D0000}"/>
    <cellStyle name="Normal 2 5 4 3 3" xfId="12084" xr:uid="{00000000-0005-0000-0000-00008B3D0000}"/>
    <cellStyle name="Normal 2 5 4 3 3 2" xfId="23183" xr:uid="{00000000-0005-0000-0000-00008C3D0000}"/>
    <cellStyle name="Normal 2 5 4 3 4" xfId="17658" xr:uid="{00000000-0005-0000-0000-00008D3D0000}"/>
    <cellStyle name="Normal 2 5 5" xfId="4928" xr:uid="{00000000-0005-0000-0000-00008E3D0000}"/>
    <cellStyle name="Normal 2 5 5 2" xfId="8311" xr:uid="{00000000-0005-0000-0000-00008F3D0000}"/>
    <cellStyle name="Normal 2 5 5 2 2" xfId="13881" xr:uid="{00000000-0005-0000-0000-0000903D0000}"/>
    <cellStyle name="Normal 2 5 5 2 2 2" xfId="24979" xr:uid="{00000000-0005-0000-0000-0000913D0000}"/>
    <cellStyle name="Normal 2 5 5 2 3" xfId="19453" xr:uid="{00000000-0005-0000-0000-0000923D0000}"/>
    <cellStyle name="Normal 2 5 5 3" xfId="11337" xr:uid="{00000000-0005-0000-0000-0000933D0000}"/>
    <cellStyle name="Normal 2 5 5 3 2" xfId="22444" xr:uid="{00000000-0005-0000-0000-0000943D0000}"/>
    <cellStyle name="Normal 2 5 5 4" xfId="16918" xr:uid="{00000000-0005-0000-0000-0000953D0000}"/>
    <cellStyle name="Normal 2 5 6" xfId="6956" xr:uid="{00000000-0005-0000-0000-0000963D0000}"/>
    <cellStyle name="Normal 2 5 6 2" xfId="9614" xr:uid="{00000000-0005-0000-0000-0000973D0000}"/>
    <cellStyle name="Normal 2 5 6 2 2" xfId="15184" xr:uid="{00000000-0005-0000-0000-0000983D0000}"/>
    <cellStyle name="Normal 2 5 6 2 2 2" xfId="26282" xr:uid="{00000000-0005-0000-0000-0000993D0000}"/>
    <cellStyle name="Normal 2 5 6 2 3" xfId="20756" xr:uid="{00000000-0005-0000-0000-00009A3D0000}"/>
    <cellStyle name="Normal 2 5 6 3" xfId="12651" xr:uid="{00000000-0005-0000-0000-00009B3D0000}"/>
    <cellStyle name="Normal 2 5 6 3 2" xfId="23750" xr:uid="{00000000-0005-0000-0000-00009C3D0000}"/>
    <cellStyle name="Normal 2 5 6 4" xfId="18225" xr:uid="{00000000-0005-0000-0000-00009D3D0000}"/>
    <cellStyle name="Normal 2 5 7" xfId="10032" xr:uid="{00000000-0005-0000-0000-00009E3D0000}"/>
    <cellStyle name="Normal 2 5 7 2" xfId="15592" xr:uid="{00000000-0005-0000-0000-00009F3D0000}"/>
    <cellStyle name="Normal 2 5 7 2 2" xfId="26690" xr:uid="{00000000-0005-0000-0000-0000A03D0000}"/>
    <cellStyle name="Normal 2 5 7 3" xfId="21164" xr:uid="{00000000-0005-0000-0000-0000A13D0000}"/>
    <cellStyle name="Normal 2 5 8" xfId="27240" xr:uid="{00000000-0005-0000-0000-0000A23D0000}"/>
    <cellStyle name="Normal 2 50" xfId="16141" xr:uid="{00000000-0005-0000-0000-0000A33D0000}"/>
    <cellStyle name="Normal 2 51" xfId="11706" xr:uid="{00000000-0005-0000-0000-0000A43D0000}"/>
    <cellStyle name="Normal 2 52" xfId="16147" xr:uid="{00000000-0005-0000-0000-0000A53D0000}"/>
    <cellStyle name="Normal 2 6" xfId="587" xr:uid="{00000000-0005-0000-0000-0000A63D0000}"/>
    <cellStyle name="Normal 2 6 2" xfId="1167" xr:uid="{00000000-0005-0000-0000-0000A73D0000}"/>
    <cellStyle name="Normal 2 6 2 2" xfId="4498" xr:uid="{00000000-0005-0000-0000-0000A83D0000}"/>
    <cellStyle name="Normal 2 6 2 3" xfId="5006" xr:uid="{00000000-0005-0000-0000-0000A93D0000}"/>
    <cellStyle name="Normal 2 6 2 3 2" xfId="6437" xr:uid="{00000000-0005-0000-0000-0000AA3D0000}"/>
    <cellStyle name="Normal 2 6 2 3 2 2" xfId="9100" xr:uid="{00000000-0005-0000-0000-0000AB3D0000}"/>
    <cellStyle name="Normal 2 6 2 3 2 2 2" xfId="14670" xr:uid="{00000000-0005-0000-0000-0000AC3D0000}"/>
    <cellStyle name="Normal 2 6 2 3 2 2 2 2" xfId="25768" xr:uid="{00000000-0005-0000-0000-0000AD3D0000}"/>
    <cellStyle name="Normal 2 6 2 3 2 2 3" xfId="20242" xr:uid="{00000000-0005-0000-0000-0000AE3D0000}"/>
    <cellStyle name="Normal 2 6 2 3 2 3" xfId="12137" xr:uid="{00000000-0005-0000-0000-0000AF3D0000}"/>
    <cellStyle name="Normal 2 6 2 3 2 3 2" xfId="23236" xr:uid="{00000000-0005-0000-0000-0000B03D0000}"/>
    <cellStyle name="Normal 2 6 2 3 2 4" xfId="17711" xr:uid="{00000000-0005-0000-0000-0000B13D0000}"/>
    <cellStyle name="Normal 2 6 2 3 3" xfId="8347" xr:uid="{00000000-0005-0000-0000-0000B23D0000}"/>
    <cellStyle name="Normal 2 6 2 3 3 2" xfId="13917" xr:uid="{00000000-0005-0000-0000-0000B33D0000}"/>
    <cellStyle name="Normal 2 6 2 3 3 2 2" xfId="25015" xr:uid="{00000000-0005-0000-0000-0000B43D0000}"/>
    <cellStyle name="Normal 2 6 2 3 3 3" xfId="19489" xr:uid="{00000000-0005-0000-0000-0000B53D0000}"/>
    <cellStyle name="Normal 2 6 2 3 4" xfId="11375" xr:uid="{00000000-0005-0000-0000-0000B63D0000}"/>
    <cellStyle name="Normal 2 6 2 3 4 2" xfId="22481" xr:uid="{00000000-0005-0000-0000-0000B73D0000}"/>
    <cellStyle name="Normal 2 6 2 3 5" xfId="16955" xr:uid="{00000000-0005-0000-0000-0000B83D0000}"/>
    <cellStyle name="Normal 2 6 2 4" xfId="6349" xr:uid="{00000000-0005-0000-0000-0000B93D0000}"/>
    <cellStyle name="Normal 2 6 2 4 2" xfId="9013" xr:uid="{00000000-0005-0000-0000-0000BA3D0000}"/>
    <cellStyle name="Normal 2 6 2 4 2 2" xfId="14583" xr:uid="{00000000-0005-0000-0000-0000BB3D0000}"/>
    <cellStyle name="Normal 2 6 2 4 2 2 2" xfId="25681" xr:uid="{00000000-0005-0000-0000-0000BC3D0000}"/>
    <cellStyle name="Normal 2 6 2 4 2 3" xfId="20155" xr:uid="{00000000-0005-0000-0000-0000BD3D0000}"/>
    <cellStyle name="Normal 2 6 2 4 3" xfId="12050" xr:uid="{00000000-0005-0000-0000-0000BE3D0000}"/>
    <cellStyle name="Normal 2 6 2 4 3 2" xfId="23149" xr:uid="{00000000-0005-0000-0000-0000BF3D0000}"/>
    <cellStyle name="Normal 2 6 2 4 4" xfId="17624" xr:uid="{00000000-0005-0000-0000-0000C03D0000}"/>
    <cellStyle name="Normal 2 6 2 5" xfId="7610" xr:uid="{00000000-0005-0000-0000-0000C13D0000}"/>
    <cellStyle name="Normal 2 6 2 5 2" xfId="13252" xr:uid="{00000000-0005-0000-0000-0000C23D0000}"/>
    <cellStyle name="Normal 2 6 2 5 2 2" xfId="24351" xr:uid="{00000000-0005-0000-0000-0000C33D0000}"/>
    <cellStyle name="Normal 2 6 2 5 3" xfId="18826" xr:uid="{00000000-0005-0000-0000-0000C43D0000}"/>
    <cellStyle name="Normal 2 6 2 6" xfId="10094" xr:uid="{00000000-0005-0000-0000-0000C53D0000}"/>
    <cellStyle name="Normal 2 6 2 6 2" xfId="15645" xr:uid="{00000000-0005-0000-0000-0000C63D0000}"/>
    <cellStyle name="Normal 2 6 2 6 2 2" xfId="26743" xr:uid="{00000000-0005-0000-0000-0000C73D0000}"/>
    <cellStyle name="Normal 2 6 2 6 3" xfId="21217" xr:uid="{00000000-0005-0000-0000-0000C83D0000}"/>
    <cellStyle name="Normal 2 6 2 7" xfId="10866" xr:uid="{00000000-0005-0000-0000-0000C93D0000}"/>
    <cellStyle name="Normal 2 6 2 7 2" xfId="21981" xr:uid="{00000000-0005-0000-0000-0000CA3D0000}"/>
    <cellStyle name="Normal 2 6 2 8" xfId="16461" xr:uid="{00000000-0005-0000-0000-0000CB3D0000}"/>
    <cellStyle name="Normal 2 6 3" xfId="1168" xr:uid="{00000000-0005-0000-0000-0000CC3D0000}"/>
    <cellStyle name="Normal 2 6 3 2" xfId="5052" xr:uid="{00000000-0005-0000-0000-0000CD3D0000}"/>
    <cellStyle name="Normal 2 6 3 2 2" xfId="6495" xr:uid="{00000000-0005-0000-0000-0000CE3D0000}"/>
    <cellStyle name="Normal 2 6 3 2 2 2" xfId="9158" xr:uid="{00000000-0005-0000-0000-0000CF3D0000}"/>
    <cellStyle name="Normal 2 6 3 2 2 2 2" xfId="14728" xr:uid="{00000000-0005-0000-0000-0000D03D0000}"/>
    <cellStyle name="Normal 2 6 3 2 2 2 2 2" xfId="25826" xr:uid="{00000000-0005-0000-0000-0000D13D0000}"/>
    <cellStyle name="Normal 2 6 3 2 2 2 3" xfId="20300" xr:uid="{00000000-0005-0000-0000-0000D23D0000}"/>
    <cellStyle name="Normal 2 6 3 2 2 3" xfId="12195" xr:uid="{00000000-0005-0000-0000-0000D33D0000}"/>
    <cellStyle name="Normal 2 6 3 2 2 3 2" xfId="23294" xr:uid="{00000000-0005-0000-0000-0000D43D0000}"/>
    <cellStyle name="Normal 2 6 3 2 2 4" xfId="17769" xr:uid="{00000000-0005-0000-0000-0000D53D0000}"/>
    <cellStyle name="Normal 2 6 3 2 3" xfId="8359" xr:uid="{00000000-0005-0000-0000-0000D63D0000}"/>
    <cellStyle name="Normal 2 6 3 2 3 2" xfId="13929" xr:uid="{00000000-0005-0000-0000-0000D73D0000}"/>
    <cellStyle name="Normal 2 6 3 2 3 2 2" xfId="25027" xr:uid="{00000000-0005-0000-0000-0000D83D0000}"/>
    <cellStyle name="Normal 2 6 3 2 3 3" xfId="19501" xr:uid="{00000000-0005-0000-0000-0000D93D0000}"/>
    <cellStyle name="Normal 2 6 3 2 4" xfId="11387" xr:uid="{00000000-0005-0000-0000-0000DA3D0000}"/>
    <cellStyle name="Normal 2 6 3 2 4 2" xfId="22493" xr:uid="{00000000-0005-0000-0000-0000DB3D0000}"/>
    <cellStyle name="Normal 2 6 3 2 5" xfId="16967" xr:uid="{00000000-0005-0000-0000-0000DC3D0000}"/>
    <cellStyle name="Normal 2 6 3 3" xfId="7670" xr:uid="{00000000-0005-0000-0000-0000DD3D0000}"/>
    <cellStyle name="Normal 2 6 3 3 2" xfId="13279" xr:uid="{00000000-0005-0000-0000-0000DE3D0000}"/>
    <cellStyle name="Normal 2 6 3 3 2 2" xfId="24378" xr:uid="{00000000-0005-0000-0000-0000DF3D0000}"/>
    <cellStyle name="Normal 2 6 3 3 3" xfId="18853" xr:uid="{00000000-0005-0000-0000-0000E03D0000}"/>
    <cellStyle name="Normal 2 6 3 4" xfId="10167" xr:uid="{00000000-0005-0000-0000-0000E13D0000}"/>
    <cellStyle name="Normal 2 6 3 4 2" xfId="15715" xr:uid="{00000000-0005-0000-0000-0000E23D0000}"/>
    <cellStyle name="Normal 2 6 3 4 2 2" xfId="26813" xr:uid="{00000000-0005-0000-0000-0000E33D0000}"/>
    <cellStyle name="Normal 2 6 3 4 3" xfId="21287" xr:uid="{00000000-0005-0000-0000-0000E43D0000}"/>
    <cellStyle name="Normal 2 6 4" xfId="4499" xr:uid="{00000000-0005-0000-0000-0000E53D0000}"/>
    <cellStyle name="Normal 2 6 4 2" xfId="5838" xr:uid="{00000000-0005-0000-0000-0000E63D0000}"/>
    <cellStyle name="Normal 2 6 4 2 2" xfId="8691" xr:uid="{00000000-0005-0000-0000-0000E73D0000}"/>
    <cellStyle name="Normal 2 6 4 2 2 2" xfId="14261" xr:uid="{00000000-0005-0000-0000-0000E83D0000}"/>
    <cellStyle name="Normal 2 6 4 2 2 2 2" xfId="25359" xr:uid="{00000000-0005-0000-0000-0000E93D0000}"/>
    <cellStyle name="Normal 2 6 4 2 2 3" xfId="19833" xr:uid="{00000000-0005-0000-0000-0000EA3D0000}"/>
    <cellStyle name="Normal 2 6 4 2 3" xfId="11724" xr:uid="{00000000-0005-0000-0000-0000EB3D0000}"/>
    <cellStyle name="Normal 2 6 4 2 3 2" xfId="22825" xr:uid="{00000000-0005-0000-0000-0000EC3D0000}"/>
    <cellStyle name="Normal 2 6 4 2 4" xfId="17300" xr:uid="{00000000-0005-0000-0000-0000ED3D0000}"/>
    <cellStyle name="Normal 2 6 4 3" xfId="6385" xr:uid="{00000000-0005-0000-0000-0000EE3D0000}"/>
    <cellStyle name="Normal 2 6 4 3 2" xfId="9048" xr:uid="{00000000-0005-0000-0000-0000EF3D0000}"/>
    <cellStyle name="Normal 2 6 4 3 2 2" xfId="14618" xr:uid="{00000000-0005-0000-0000-0000F03D0000}"/>
    <cellStyle name="Normal 2 6 4 3 2 2 2" xfId="25716" xr:uid="{00000000-0005-0000-0000-0000F13D0000}"/>
    <cellStyle name="Normal 2 6 4 3 2 3" xfId="20190" xr:uid="{00000000-0005-0000-0000-0000F23D0000}"/>
    <cellStyle name="Normal 2 6 4 3 3" xfId="12085" xr:uid="{00000000-0005-0000-0000-0000F33D0000}"/>
    <cellStyle name="Normal 2 6 4 3 3 2" xfId="23184" xr:uid="{00000000-0005-0000-0000-0000F43D0000}"/>
    <cellStyle name="Normal 2 6 4 3 4" xfId="17659" xr:uid="{00000000-0005-0000-0000-0000F53D0000}"/>
    <cellStyle name="Normal 2 6 5" xfId="4929" xr:uid="{00000000-0005-0000-0000-0000F63D0000}"/>
    <cellStyle name="Normal 2 6 5 2" xfId="8312" xr:uid="{00000000-0005-0000-0000-0000F73D0000}"/>
    <cellStyle name="Normal 2 6 5 2 2" xfId="13882" xr:uid="{00000000-0005-0000-0000-0000F83D0000}"/>
    <cellStyle name="Normal 2 6 5 2 2 2" xfId="24980" xr:uid="{00000000-0005-0000-0000-0000F93D0000}"/>
    <cellStyle name="Normal 2 6 5 2 3" xfId="19454" xr:uid="{00000000-0005-0000-0000-0000FA3D0000}"/>
    <cellStyle name="Normal 2 6 5 3" xfId="11338" xr:uid="{00000000-0005-0000-0000-0000FB3D0000}"/>
    <cellStyle name="Normal 2 6 5 3 2" xfId="22445" xr:uid="{00000000-0005-0000-0000-0000FC3D0000}"/>
    <cellStyle name="Normal 2 6 5 4" xfId="16919" xr:uid="{00000000-0005-0000-0000-0000FD3D0000}"/>
    <cellStyle name="Normal 2 6 6" xfId="6957" xr:uid="{00000000-0005-0000-0000-0000FE3D0000}"/>
    <cellStyle name="Normal 2 6 6 2" xfId="9615" xr:uid="{00000000-0005-0000-0000-0000FF3D0000}"/>
    <cellStyle name="Normal 2 6 6 2 2" xfId="15185" xr:uid="{00000000-0005-0000-0000-0000003E0000}"/>
    <cellStyle name="Normal 2 6 6 2 2 2" xfId="26283" xr:uid="{00000000-0005-0000-0000-0000013E0000}"/>
    <cellStyle name="Normal 2 6 6 2 3" xfId="20757" xr:uid="{00000000-0005-0000-0000-0000023E0000}"/>
    <cellStyle name="Normal 2 6 6 3" xfId="12652" xr:uid="{00000000-0005-0000-0000-0000033E0000}"/>
    <cellStyle name="Normal 2 6 6 3 2" xfId="23751" xr:uid="{00000000-0005-0000-0000-0000043E0000}"/>
    <cellStyle name="Normal 2 6 6 4" xfId="18226" xr:uid="{00000000-0005-0000-0000-0000053E0000}"/>
    <cellStyle name="Normal 2 6 7" xfId="10033" xr:uid="{00000000-0005-0000-0000-0000063E0000}"/>
    <cellStyle name="Normal 2 6 7 2" xfId="15593" xr:uid="{00000000-0005-0000-0000-0000073E0000}"/>
    <cellStyle name="Normal 2 6 7 2 2" xfId="26691" xr:uid="{00000000-0005-0000-0000-0000083E0000}"/>
    <cellStyle name="Normal 2 6 7 3" xfId="21165" xr:uid="{00000000-0005-0000-0000-0000093E0000}"/>
    <cellStyle name="Normal 2 6 8" xfId="27241" xr:uid="{00000000-0005-0000-0000-00000A3E0000}"/>
    <cellStyle name="Normal 2 7" xfId="588" xr:uid="{00000000-0005-0000-0000-00000B3E0000}"/>
    <cellStyle name="Normal 2 7 2" xfId="4500" xr:uid="{00000000-0005-0000-0000-00000C3E0000}"/>
    <cellStyle name="Normal 2 7 2 2" xfId="6438" xr:uid="{00000000-0005-0000-0000-00000D3E0000}"/>
    <cellStyle name="Normal 2 7 2 2 2" xfId="9101" xr:uid="{00000000-0005-0000-0000-00000E3E0000}"/>
    <cellStyle name="Normal 2 7 2 2 2 2" xfId="14671" xr:uid="{00000000-0005-0000-0000-00000F3E0000}"/>
    <cellStyle name="Normal 2 7 2 2 2 2 2" xfId="25769" xr:uid="{00000000-0005-0000-0000-0000103E0000}"/>
    <cellStyle name="Normal 2 7 2 2 2 3" xfId="20243" xr:uid="{00000000-0005-0000-0000-0000113E0000}"/>
    <cellStyle name="Normal 2 7 2 2 3" xfId="12138" xr:uid="{00000000-0005-0000-0000-0000123E0000}"/>
    <cellStyle name="Normal 2 7 2 2 3 2" xfId="23237" xr:uid="{00000000-0005-0000-0000-0000133E0000}"/>
    <cellStyle name="Normal 2 7 2 2 4" xfId="17712" xr:uid="{00000000-0005-0000-0000-0000143E0000}"/>
    <cellStyle name="Normal 2 7 2 3" xfId="7611" xr:uid="{00000000-0005-0000-0000-0000153E0000}"/>
    <cellStyle name="Normal 2 7 2 3 2" xfId="13253" xr:uid="{00000000-0005-0000-0000-0000163E0000}"/>
    <cellStyle name="Normal 2 7 2 3 2 2" xfId="24352" xr:uid="{00000000-0005-0000-0000-0000173E0000}"/>
    <cellStyle name="Normal 2 7 2 3 3" xfId="18827" xr:uid="{00000000-0005-0000-0000-0000183E0000}"/>
    <cellStyle name="Normal 2 7 2 4" xfId="10095" xr:uid="{00000000-0005-0000-0000-0000193E0000}"/>
    <cellStyle name="Normal 2 7 2 4 2" xfId="15646" xr:uid="{00000000-0005-0000-0000-00001A3E0000}"/>
    <cellStyle name="Normal 2 7 2 4 2 2" xfId="26744" xr:uid="{00000000-0005-0000-0000-00001B3E0000}"/>
    <cellStyle name="Normal 2 7 2 4 3" xfId="21218" xr:uid="{00000000-0005-0000-0000-00001C3E0000}"/>
    <cellStyle name="Normal 2 7 2 5" xfId="11109" xr:uid="{00000000-0005-0000-0000-00001D3E0000}"/>
    <cellStyle name="Normal 2 7 2 5 2" xfId="22216" xr:uid="{00000000-0005-0000-0000-00001E3E0000}"/>
    <cellStyle name="Normal 2 7 2 6" xfId="16690" xr:uid="{00000000-0005-0000-0000-00001F3E0000}"/>
    <cellStyle name="Normal 2 7 3" xfId="4501" xr:uid="{00000000-0005-0000-0000-0000203E0000}"/>
    <cellStyle name="Normal 2 7 4" xfId="4502" xr:uid="{00000000-0005-0000-0000-0000213E0000}"/>
    <cellStyle name="Normal 2 7 4 2" xfId="5839" xr:uid="{00000000-0005-0000-0000-0000223E0000}"/>
    <cellStyle name="Normal 2 7 4 2 2" xfId="8692" xr:uid="{00000000-0005-0000-0000-0000233E0000}"/>
    <cellStyle name="Normal 2 7 4 2 2 2" xfId="14262" xr:uid="{00000000-0005-0000-0000-0000243E0000}"/>
    <cellStyle name="Normal 2 7 4 2 2 2 2" xfId="25360" xr:uid="{00000000-0005-0000-0000-0000253E0000}"/>
    <cellStyle name="Normal 2 7 4 2 2 3" xfId="19834" xr:uid="{00000000-0005-0000-0000-0000263E0000}"/>
    <cellStyle name="Normal 2 7 4 2 3" xfId="11725" xr:uid="{00000000-0005-0000-0000-0000273E0000}"/>
    <cellStyle name="Normal 2 7 4 2 3 2" xfId="22826" xr:uid="{00000000-0005-0000-0000-0000283E0000}"/>
    <cellStyle name="Normal 2 7 4 2 4" xfId="17301" xr:uid="{00000000-0005-0000-0000-0000293E0000}"/>
    <cellStyle name="Normal 2 7 4 3" xfId="6386" xr:uid="{00000000-0005-0000-0000-00002A3E0000}"/>
    <cellStyle name="Normal 2 7 4 3 2" xfId="9049" xr:uid="{00000000-0005-0000-0000-00002B3E0000}"/>
    <cellStyle name="Normal 2 7 4 3 2 2" xfId="14619" xr:uid="{00000000-0005-0000-0000-00002C3E0000}"/>
    <cellStyle name="Normal 2 7 4 3 2 2 2" xfId="25717" xr:uid="{00000000-0005-0000-0000-00002D3E0000}"/>
    <cellStyle name="Normal 2 7 4 3 2 3" xfId="20191" xr:uid="{00000000-0005-0000-0000-00002E3E0000}"/>
    <cellStyle name="Normal 2 7 4 3 3" xfId="12086" xr:uid="{00000000-0005-0000-0000-00002F3E0000}"/>
    <cellStyle name="Normal 2 7 4 3 3 2" xfId="23185" xr:uid="{00000000-0005-0000-0000-0000303E0000}"/>
    <cellStyle name="Normal 2 7 4 3 4" xfId="17660" xr:uid="{00000000-0005-0000-0000-0000313E0000}"/>
    <cellStyle name="Normal 2 7 5" xfId="10034" xr:uid="{00000000-0005-0000-0000-0000323E0000}"/>
    <cellStyle name="Normal 2 7 5 2" xfId="15594" xr:uid="{00000000-0005-0000-0000-0000333E0000}"/>
    <cellStyle name="Normal 2 7 5 2 2" xfId="26692" xr:uid="{00000000-0005-0000-0000-0000343E0000}"/>
    <cellStyle name="Normal 2 7 5 3" xfId="21166" xr:uid="{00000000-0005-0000-0000-0000353E0000}"/>
    <cellStyle name="Normal 2 8" xfId="589" xr:uid="{00000000-0005-0000-0000-0000363E0000}"/>
    <cellStyle name="Normal 2 8 2" xfId="4503" xr:uid="{00000000-0005-0000-0000-0000373E0000}"/>
    <cellStyle name="Normal 2 8 2 2" xfId="5095" xr:uid="{00000000-0005-0000-0000-0000383E0000}"/>
    <cellStyle name="Normal 2 8 3" xfId="4504" xr:uid="{00000000-0005-0000-0000-0000393E0000}"/>
    <cellStyle name="Normal 2 8 3 2" xfId="5840" xr:uid="{00000000-0005-0000-0000-00003A3E0000}"/>
    <cellStyle name="Normal 2 9" xfId="590" xr:uid="{00000000-0005-0000-0000-00003B3E0000}"/>
    <cellStyle name="Normal 2 9 2" xfId="4505" xr:uid="{00000000-0005-0000-0000-00003C3E0000}"/>
    <cellStyle name="Normal 2 9 3" xfId="4506" xr:uid="{00000000-0005-0000-0000-00003D3E0000}"/>
    <cellStyle name="Normal 2_A.39" xfId="4507" xr:uid="{00000000-0005-0000-0000-00003E3E0000}"/>
    <cellStyle name="Normal 20" xfId="591" xr:uid="{00000000-0005-0000-0000-00003F3E0000}"/>
    <cellStyle name="Normal 200" xfId="6912" xr:uid="{00000000-0005-0000-0000-0000403E0000}"/>
    <cellStyle name="Normal 200 2" xfId="9575" xr:uid="{00000000-0005-0000-0000-0000413E0000}"/>
    <cellStyle name="Normal 200 2 2" xfId="15145" xr:uid="{00000000-0005-0000-0000-0000423E0000}"/>
    <cellStyle name="Normal 200 2 2 2" xfId="26243" xr:uid="{00000000-0005-0000-0000-0000433E0000}"/>
    <cellStyle name="Normal 200 2 3" xfId="20717" xr:uid="{00000000-0005-0000-0000-0000443E0000}"/>
    <cellStyle name="Normal 200 3" xfId="12612" xr:uid="{00000000-0005-0000-0000-0000453E0000}"/>
    <cellStyle name="Normal 200 3 2" xfId="23711" xr:uid="{00000000-0005-0000-0000-0000463E0000}"/>
    <cellStyle name="Normal 200 4" xfId="18186" xr:uid="{00000000-0005-0000-0000-0000473E0000}"/>
    <cellStyle name="Normal 201" xfId="6913" xr:uid="{00000000-0005-0000-0000-0000483E0000}"/>
    <cellStyle name="Normal 201 2" xfId="9576" xr:uid="{00000000-0005-0000-0000-0000493E0000}"/>
    <cellStyle name="Normal 201 2 2" xfId="15146" xr:uid="{00000000-0005-0000-0000-00004A3E0000}"/>
    <cellStyle name="Normal 201 2 2 2" xfId="26244" xr:uid="{00000000-0005-0000-0000-00004B3E0000}"/>
    <cellStyle name="Normal 201 2 3" xfId="20718" xr:uid="{00000000-0005-0000-0000-00004C3E0000}"/>
    <cellStyle name="Normal 201 3" xfId="12613" xr:uid="{00000000-0005-0000-0000-00004D3E0000}"/>
    <cellStyle name="Normal 201 3 2" xfId="23712" xr:uid="{00000000-0005-0000-0000-00004E3E0000}"/>
    <cellStyle name="Normal 201 4" xfId="18187" xr:uid="{00000000-0005-0000-0000-00004F3E0000}"/>
    <cellStyle name="Normal 202" xfId="6915" xr:uid="{00000000-0005-0000-0000-0000503E0000}"/>
    <cellStyle name="Normal 202 2" xfId="9578" xr:uid="{00000000-0005-0000-0000-0000513E0000}"/>
    <cellStyle name="Normal 202 2 2" xfId="15148" xr:uid="{00000000-0005-0000-0000-0000523E0000}"/>
    <cellStyle name="Normal 202 2 2 2" xfId="26246" xr:uid="{00000000-0005-0000-0000-0000533E0000}"/>
    <cellStyle name="Normal 202 2 3" xfId="20720" xr:uid="{00000000-0005-0000-0000-0000543E0000}"/>
    <cellStyle name="Normal 202 3" xfId="12615" xr:uid="{00000000-0005-0000-0000-0000553E0000}"/>
    <cellStyle name="Normal 202 3 2" xfId="23714" xr:uid="{00000000-0005-0000-0000-0000563E0000}"/>
    <cellStyle name="Normal 202 4" xfId="18189" xr:uid="{00000000-0005-0000-0000-0000573E0000}"/>
    <cellStyle name="Normal 203" xfId="6917" xr:uid="{00000000-0005-0000-0000-0000583E0000}"/>
    <cellStyle name="Normal 203 2" xfId="9580" xr:uid="{00000000-0005-0000-0000-0000593E0000}"/>
    <cellStyle name="Normal 203 2 2" xfId="15150" xr:uid="{00000000-0005-0000-0000-00005A3E0000}"/>
    <cellStyle name="Normal 203 2 2 2" xfId="26248" xr:uid="{00000000-0005-0000-0000-00005B3E0000}"/>
    <cellStyle name="Normal 203 2 3" xfId="20722" xr:uid="{00000000-0005-0000-0000-00005C3E0000}"/>
    <cellStyle name="Normal 203 3" xfId="12617" xr:uid="{00000000-0005-0000-0000-00005D3E0000}"/>
    <cellStyle name="Normal 203 3 2" xfId="23716" xr:uid="{00000000-0005-0000-0000-00005E3E0000}"/>
    <cellStyle name="Normal 203 4" xfId="18191" xr:uid="{00000000-0005-0000-0000-00005F3E0000}"/>
    <cellStyle name="Normal 204" xfId="6919" xr:uid="{00000000-0005-0000-0000-0000603E0000}"/>
    <cellStyle name="Normal 204 2" xfId="9582" xr:uid="{00000000-0005-0000-0000-0000613E0000}"/>
    <cellStyle name="Normal 204 2 2" xfId="15152" xr:uid="{00000000-0005-0000-0000-0000623E0000}"/>
    <cellStyle name="Normal 204 2 2 2" xfId="26250" xr:uid="{00000000-0005-0000-0000-0000633E0000}"/>
    <cellStyle name="Normal 204 2 3" xfId="20724" xr:uid="{00000000-0005-0000-0000-0000643E0000}"/>
    <cellStyle name="Normal 204 3" xfId="12619" xr:uid="{00000000-0005-0000-0000-0000653E0000}"/>
    <cellStyle name="Normal 204 3 2" xfId="23718" xr:uid="{00000000-0005-0000-0000-0000663E0000}"/>
    <cellStyle name="Normal 204 4" xfId="18193" xr:uid="{00000000-0005-0000-0000-0000673E0000}"/>
    <cellStyle name="Normal 205" xfId="6921" xr:uid="{00000000-0005-0000-0000-0000683E0000}"/>
    <cellStyle name="Normal 205 2" xfId="9584" xr:uid="{00000000-0005-0000-0000-0000693E0000}"/>
    <cellStyle name="Normal 205 2 2" xfId="15154" xr:uid="{00000000-0005-0000-0000-00006A3E0000}"/>
    <cellStyle name="Normal 205 2 2 2" xfId="26252" xr:uid="{00000000-0005-0000-0000-00006B3E0000}"/>
    <cellStyle name="Normal 205 2 3" xfId="20726" xr:uid="{00000000-0005-0000-0000-00006C3E0000}"/>
    <cellStyle name="Normal 205 3" xfId="12621" xr:uid="{00000000-0005-0000-0000-00006D3E0000}"/>
    <cellStyle name="Normal 205 3 2" xfId="23720" xr:uid="{00000000-0005-0000-0000-00006E3E0000}"/>
    <cellStyle name="Normal 205 4" xfId="18195" xr:uid="{00000000-0005-0000-0000-00006F3E0000}"/>
    <cellStyle name="Normal 206" xfId="6923" xr:uid="{00000000-0005-0000-0000-0000703E0000}"/>
    <cellStyle name="Normal 206 2" xfId="9586" xr:uid="{00000000-0005-0000-0000-0000713E0000}"/>
    <cellStyle name="Normal 206 2 2" xfId="15156" xr:uid="{00000000-0005-0000-0000-0000723E0000}"/>
    <cellStyle name="Normal 206 2 2 2" xfId="26254" xr:uid="{00000000-0005-0000-0000-0000733E0000}"/>
    <cellStyle name="Normal 206 2 3" xfId="20728" xr:uid="{00000000-0005-0000-0000-0000743E0000}"/>
    <cellStyle name="Normal 206 3" xfId="12623" xr:uid="{00000000-0005-0000-0000-0000753E0000}"/>
    <cellStyle name="Normal 206 3 2" xfId="23722" xr:uid="{00000000-0005-0000-0000-0000763E0000}"/>
    <cellStyle name="Normal 206 4" xfId="18197" xr:uid="{00000000-0005-0000-0000-0000773E0000}"/>
    <cellStyle name="Normal 207" xfId="6925" xr:uid="{00000000-0005-0000-0000-0000783E0000}"/>
    <cellStyle name="Normal 207 2" xfId="9588" xr:uid="{00000000-0005-0000-0000-0000793E0000}"/>
    <cellStyle name="Normal 207 2 2" xfId="15158" xr:uid="{00000000-0005-0000-0000-00007A3E0000}"/>
    <cellStyle name="Normal 207 2 2 2" xfId="26256" xr:uid="{00000000-0005-0000-0000-00007B3E0000}"/>
    <cellStyle name="Normal 207 2 3" xfId="20730" xr:uid="{00000000-0005-0000-0000-00007C3E0000}"/>
    <cellStyle name="Normal 207 3" xfId="12625" xr:uid="{00000000-0005-0000-0000-00007D3E0000}"/>
    <cellStyle name="Normal 207 3 2" xfId="23724" xr:uid="{00000000-0005-0000-0000-00007E3E0000}"/>
    <cellStyle name="Normal 207 4" xfId="18199" xr:uid="{00000000-0005-0000-0000-00007F3E0000}"/>
    <cellStyle name="Normal 208" xfId="6927" xr:uid="{00000000-0005-0000-0000-0000803E0000}"/>
    <cellStyle name="Normal 208 2" xfId="9590" xr:uid="{00000000-0005-0000-0000-0000813E0000}"/>
    <cellStyle name="Normal 208 2 2" xfId="15160" xr:uid="{00000000-0005-0000-0000-0000823E0000}"/>
    <cellStyle name="Normal 208 2 2 2" xfId="26258" xr:uid="{00000000-0005-0000-0000-0000833E0000}"/>
    <cellStyle name="Normal 208 2 3" xfId="20732" xr:uid="{00000000-0005-0000-0000-0000843E0000}"/>
    <cellStyle name="Normal 208 3" xfId="12627" xr:uid="{00000000-0005-0000-0000-0000853E0000}"/>
    <cellStyle name="Normal 208 3 2" xfId="23726" xr:uid="{00000000-0005-0000-0000-0000863E0000}"/>
    <cellStyle name="Normal 208 4" xfId="18201" xr:uid="{00000000-0005-0000-0000-0000873E0000}"/>
    <cellStyle name="Normal 209" xfId="6929" xr:uid="{00000000-0005-0000-0000-0000883E0000}"/>
    <cellStyle name="Normal 209 2" xfId="9592" xr:uid="{00000000-0005-0000-0000-0000893E0000}"/>
    <cellStyle name="Normal 209 2 2" xfId="15162" xr:uid="{00000000-0005-0000-0000-00008A3E0000}"/>
    <cellStyle name="Normal 209 2 2 2" xfId="26260" xr:uid="{00000000-0005-0000-0000-00008B3E0000}"/>
    <cellStyle name="Normal 209 2 3" xfId="20734" xr:uid="{00000000-0005-0000-0000-00008C3E0000}"/>
    <cellStyle name="Normal 209 3" xfId="12629" xr:uid="{00000000-0005-0000-0000-00008D3E0000}"/>
    <cellStyle name="Normal 209 3 2" xfId="23728" xr:uid="{00000000-0005-0000-0000-00008E3E0000}"/>
    <cellStyle name="Normal 209 4" xfId="18203" xr:uid="{00000000-0005-0000-0000-00008F3E0000}"/>
    <cellStyle name="Normal 21" xfId="592" xr:uid="{00000000-0005-0000-0000-0000903E0000}"/>
    <cellStyle name="Normal 210" xfId="6931" xr:uid="{00000000-0005-0000-0000-0000913E0000}"/>
    <cellStyle name="Normal 210 2" xfId="9594" xr:uid="{00000000-0005-0000-0000-0000923E0000}"/>
    <cellStyle name="Normal 210 2 2" xfId="15164" xr:uid="{00000000-0005-0000-0000-0000933E0000}"/>
    <cellStyle name="Normal 210 2 2 2" xfId="26262" xr:uid="{00000000-0005-0000-0000-0000943E0000}"/>
    <cellStyle name="Normal 210 2 3" xfId="20736" xr:uid="{00000000-0005-0000-0000-0000953E0000}"/>
    <cellStyle name="Normal 210 3" xfId="12631" xr:uid="{00000000-0005-0000-0000-0000963E0000}"/>
    <cellStyle name="Normal 210 3 2" xfId="23730" xr:uid="{00000000-0005-0000-0000-0000973E0000}"/>
    <cellStyle name="Normal 210 4" xfId="18205" xr:uid="{00000000-0005-0000-0000-0000983E0000}"/>
    <cellStyle name="Normal 211" xfId="6933" xr:uid="{00000000-0005-0000-0000-0000993E0000}"/>
    <cellStyle name="Normal 211 2" xfId="9596" xr:uid="{00000000-0005-0000-0000-00009A3E0000}"/>
    <cellStyle name="Normal 211 2 2" xfId="15166" xr:uid="{00000000-0005-0000-0000-00009B3E0000}"/>
    <cellStyle name="Normal 211 2 2 2" xfId="26264" xr:uid="{00000000-0005-0000-0000-00009C3E0000}"/>
    <cellStyle name="Normal 211 2 3" xfId="20738" xr:uid="{00000000-0005-0000-0000-00009D3E0000}"/>
    <cellStyle name="Normal 211 3" xfId="12633" xr:uid="{00000000-0005-0000-0000-00009E3E0000}"/>
    <cellStyle name="Normal 211 3 2" xfId="23732" xr:uid="{00000000-0005-0000-0000-00009F3E0000}"/>
    <cellStyle name="Normal 211 4" xfId="18207" xr:uid="{00000000-0005-0000-0000-0000A03E0000}"/>
    <cellStyle name="Normal 212" xfId="6963" xr:uid="{00000000-0005-0000-0000-0000A13E0000}"/>
    <cellStyle name="Normal 212 2" xfId="9621" xr:uid="{00000000-0005-0000-0000-0000A23E0000}"/>
    <cellStyle name="Normal 212 2 2" xfId="15191" xr:uid="{00000000-0005-0000-0000-0000A33E0000}"/>
    <cellStyle name="Normal 212 2 2 2" xfId="26289" xr:uid="{00000000-0005-0000-0000-0000A43E0000}"/>
    <cellStyle name="Normal 212 2 3" xfId="20763" xr:uid="{00000000-0005-0000-0000-0000A53E0000}"/>
    <cellStyle name="Normal 212 3" xfId="12658" xr:uid="{00000000-0005-0000-0000-0000A63E0000}"/>
    <cellStyle name="Normal 212 3 2" xfId="23757" xr:uid="{00000000-0005-0000-0000-0000A73E0000}"/>
    <cellStyle name="Normal 212 4" xfId="18232" xr:uid="{00000000-0005-0000-0000-0000A83E0000}"/>
    <cellStyle name="Normal 213" xfId="7011" xr:uid="{00000000-0005-0000-0000-0000A93E0000}"/>
    <cellStyle name="Normal 213 2" xfId="9665" xr:uid="{00000000-0005-0000-0000-0000AA3E0000}"/>
    <cellStyle name="Normal 213 2 2" xfId="15235" xr:uid="{00000000-0005-0000-0000-0000AB3E0000}"/>
    <cellStyle name="Normal 213 2 2 2" xfId="26333" xr:uid="{00000000-0005-0000-0000-0000AC3E0000}"/>
    <cellStyle name="Normal 213 2 3" xfId="20807" xr:uid="{00000000-0005-0000-0000-0000AD3E0000}"/>
    <cellStyle name="Normal 213 3" xfId="12702" xr:uid="{00000000-0005-0000-0000-0000AE3E0000}"/>
    <cellStyle name="Normal 213 3 2" xfId="23801" xr:uid="{00000000-0005-0000-0000-0000AF3E0000}"/>
    <cellStyle name="Normal 213 4" xfId="18276" xr:uid="{00000000-0005-0000-0000-0000B03E0000}"/>
    <cellStyle name="Normal 214" xfId="7013" xr:uid="{00000000-0005-0000-0000-0000B13E0000}"/>
    <cellStyle name="Normal 214 2" xfId="9667" xr:uid="{00000000-0005-0000-0000-0000B23E0000}"/>
    <cellStyle name="Normal 214 2 2" xfId="15237" xr:uid="{00000000-0005-0000-0000-0000B33E0000}"/>
    <cellStyle name="Normal 214 2 2 2" xfId="26335" xr:uid="{00000000-0005-0000-0000-0000B43E0000}"/>
    <cellStyle name="Normal 214 2 3" xfId="20809" xr:uid="{00000000-0005-0000-0000-0000B53E0000}"/>
    <cellStyle name="Normal 214 3" xfId="12704" xr:uid="{00000000-0005-0000-0000-0000B63E0000}"/>
    <cellStyle name="Normal 214 3 2" xfId="23803" xr:uid="{00000000-0005-0000-0000-0000B73E0000}"/>
    <cellStyle name="Normal 214 4" xfId="18278" xr:uid="{00000000-0005-0000-0000-0000B83E0000}"/>
    <cellStyle name="Normal 215" xfId="7010" xr:uid="{00000000-0005-0000-0000-0000B93E0000}"/>
    <cellStyle name="Normal 215 2" xfId="9664" xr:uid="{00000000-0005-0000-0000-0000BA3E0000}"/>
    <cellStyle name="Normal 215 2 2" xfId="15234" xr:uid="{00000000-0005-0000-0000-0000BB3E0000}"/>
    <cellStyle name="Normal 215 2 2 2" xfId="26332" xr:uid="{00000000-0005-0000-0000-0000BC3E0000}"/>
    <cellStyle name="Normal 215 2 3" xfId="20806" xr:uid="{00000000-0005-0000-0000-0000BD3E0000}"/>
    <cellStyle name="Normal 215 3" xfId="12701" xr:uid="{00000000-0005-0000-0000-0000BE3E0000}"/>
    <cellStyle name="Normal 215 3 2" xfId="23800" xr:uid="{00000000-0005-0000-0000-0000BF3E0000}"/>
    <cellStyle name="Normal 215 4" xfId="18275" xr:uid="{00000000-0005-0000-0000-0000C03E0000}"/>
    <cellStyle name="Normal 216" xfId="7367" xr:uid="{00000000-0005-0000-0000-0000C13E0000}"/>
    <cellStyle name="Normal 216 2" xfId="13055" xr:uid="{00000000-0005-0000-0000-0000C23E0000}"/>
    <cellStyle name="Normal 216 2 2" xfId="24154" xr:uid="{00000000-0005-0000-0000-0000C33E0000}"/>
    <cellStyle name="Normal 216 3" xfId="18629" xr:uid="{00000000-0005-0000-0000-0000C43E0000}"/>
    <cellStyle name="Normal 217" xfId="7379" xr:uid="{00000000-0005-0000-0000-0000C53E0000}"/>
    <cellStyle name="Normal 217 2" xfId="13067" xr:uid="{00000000-0005-0000-0000-0000C63E0000}"/>
    <cellStyle name="Normal 217 2 2" xfId="24166" xr:uid="{00000000-0005-0000-0000-0000C73E0000}"/>
    <cellStyle name="Normal 217 3" xfId="18641" xr:uid="{00000000-0005-0000-0000-0000C83E0000}"/>
    <cellStyle name="Normal 218" xfId="7408" xr:uid="{00000000-0005-0000-0000-0000C93E0000}"/>
    <cellStyle name="Normal 218 2" xfId="13092" xr:uid="{00000000-0005-0000-0000-0000CA3E0000}"/>
    <cellStyle name="Normal 218 2 2" xfId="24191" xr:uid="{00000000-0005-0000-0000-0000CB3E0000}"/>
    <cellStyle name="Normal 218 3" xfId="18666" xr:uid="{00000000-0005-0000-0000-0000CC3E0000}"/>
    <cellStyle name="Normal 219" xfId="7424" xr:uid="{00000000-0005-0000-0000-0000CD3E0000}"/>
    <cellStyle name="Normal 219 2" xfId="13103" xr:uid="{00000000-0005-0000-0000-0000CE3E0000}"/>
    <cellStyle name="Normal 219 2 2" xfId="24202" xr:uid="{00000000-0005-0000-0000-0000CF3E0000}"/>
    <cellStyle name="Normal 219 3" xfId="18677" xr:uid="{00000000-0005-0000-0000-0000D03E0000}"/>
    <cellStyle name="Normal 22" xfId="593" xr:uid="{00000000-0005-0000-0000-0000D13E0000}"/>
    <cellStyle name="Normal 220" xfId="7425" xr:uid="{00000000-0005-0000-0000-0000D23E0000}"/>
    <cellStyle name="Normal 220 2" xfId="13104" xr:uid="{00000000-0005-0000-0000-0000D33E0000}"/>
    <cellStyle name="Normal 220 2 2" xfId="24203" xr:uid="{00000000-0005-0000-0000-0000D43E0000}"/>
    <cellStyle name="Normal 220 3" xfId="18678" xr:uid="{00000000-0005-0000-0000-0000D53E0000}"/>
    <cellStyle name="Normal 221" xfId="7426" xr:uid="{00000000-0005-0000-0000-0000D63E0000}"/>
    <cellStyle name="Normal 221 2" xfId="13105" xr:uid="{00000000-0005-0000-0000-0000D73E0000}"/>
    <cellStyle name="Normal 221 2 2" xfId="24204" xr:uid="{00000000-0005-0000-0000-0000D83E0000}"/>
    <cellStyle name="Normal 221 3" xfId="18679" xr:uid="{00000000-0005-0000-0000-0000D93E0000}"/>
    <cellStyle name="Normal 222" xfId="7428" xr:uid="{00000000-0005-0000-0000-0000DA3E0000}"/>
    <cellStyle name="Normal 222 2" xfId="13107" xr:uid="{00000000-0005-0000-0000-0000DB3E0000}"/>
    <cellStyle name="Normal 222 2 2" xfId="24206" xr:uid="{00000000-0005-0000-0000-0000DC3E0000}"/>
    <cellStyle name="Normal 222 3" xfId="18681" xr:uid="{00000000-0005-0000-0000-0000DD3E0000}"/>
    <cellStyle name="Normal 223" xfId="7429" xr:uid="{00000000-0005-0000-0000-0000DE3E0000}"/>
    <cellStyle name="Normal 223 2" xfId="13108" xr:uid="{00000000-0005-0000-0000-0000DF3E0000}"/>
    <cellStyle name="Normal 223 2 2" xfId="24207" xr:uid="{00000000-0005-0000-0000-0000E03E0000}"/>
    <cellStyle name="Normal 223 3" xfId="18682" xr:uid="{00000000-0005-0000-0000-0000E13E0000}"/>
    <cellStyle name="Normal 224" xfId="7389" xr:uid="{00000000-0005-0000-0000-0000E23E0000}"/>
    <cellStyle name="Normal 224 2" xfId="13076" xr:uid="{00000000-0005-0000-0000-0000E33E0000}"/>
    <cellStyle name="Normal 224 2 2" xfId="24175" xr:uid="{00000000-0005-0000-0000-0000E43E0000}"/>
    <cellStyle name="Normal 224 3" xfId="18650" xr:uid="{00000000-0005-0000-0000-0000E53E0000}"/>
    <cellStyle name="Normal 225" xfId="7433" xr:uid="{00000000-0005-0000-0000-0000E63E0000}"/>
    <cellStyle name="Normal 225 2" xfId="13112" xr:uid="{00000000-0005-0000-0000-0000E73E0000}"/>
    <cellStyle name="Normal 225 2 2" xfId="24211" xr:uid="{00000000-0005-0000-0000-0000E83E0000}"/>
    <cellStyle name="Normal 225 3" xfId="18686" xr:uid="{00000000-0005-0000-0000-0000E93E0000}"/>
    <cellStyle name="Normal 226" xfId="7435" xr:uid="{00000000-0005-0000-0000-0000EA3E0000}"/>
    <cellStyle name="Normal 226 2" xfId="13114" xr:uid="{00000000-0005-0000-0000-0000EB3E0000}"/>
    <cellStyle name="Normal 226 2 2" xfId="24213" xr:uid="{00000000-0005-0000-0000-0000EC3E0000}"/>
    <cellStyle name="Normal 226 3" xfId="18688" xr:uid="{00000000-0005-0000-0000-0000ED3E0000}"/>
    <cellStyle name="Normal 227" xfId="7436" xr:uid="{00000000-0005-0000-0000-0000EE3E0000}"/>
    <cellStyle name="Normal 227 2" xfId="13115" xr:uid="{00000000-0005-0000-0000-0000EF3E0000}"/>
    <cellStyle name="Normal 227 2 2" xfId="24214" xr:uid="{00000000-0005-0000-0000-0000F03E0000}"/>
    <cellStyle name="Normal 227 3" xfId="18689" xr:uid="{00000000-0005-0000-0000-0000F13E0000}"/>
    <cellStyle name="Normal 228" xfId="7438" xr:uid="{00000000-0005-0000-0000-0000F23E0000}"/>
    <cellStyle name="Normal 228 2" xfId="13117" xr:uid="{00000000-0005-0000-0000-0000F33E0000}"/>
    <cellStyle name="Normal 228 2 2" xfId="24216" xr:uid="{00000000-0005-0000-0000-0000F43E0000}"/>
    <cellStyle name="Normal 228 3" xfId="18691" xr:uid="{00000000-0005-0000-0000-0000F53E0000}"/>
    <cellStyle name="Normal 229" xfId="7427" xr:uid="{00000000-0005-0000-0000-0000F63E0000}"/>
    <cellStyle name="Normal 229 2" xfId="13106" xr:uid="{00000000-0005-0000-0000-0000F73E0000}"/>
    <cellStyle name="Normal 229 2 2" xfId="24205" xr:uid="{00000000-0005-0000-0000-0000F83E0000}"/>
    <cellStyle name="Normal 229 3" xfId="18680" xr:uid="{00000000-0005-0000-0000-0000F93E0000}"/>
    <cellStyle name="Normal 23" xfId="594" xr:uid="{00000000-0005-0000-0000-0000FA3E0000}"/>
    <cellStyle name="Normal 230" xfId="7440" xr:uid="{00000000-0005-0000-0000-0000FB3E0000}"/>
    <cellStyle name="Normal 230 2" xfId="13118" xr:uid="{00000000-0005-0000-0000-0000FC3E0000}"/>
    <cellStyle name="Normal 230 2 2" xfId="24217" xr:uid="{00000000-0005-0000-0000-0000FD3E0000}"/>
    <cellStyle name="Normal 230 3" xfId="18692" xr:uid="{00000000-0005-0000-0000-0000FE3E0000}"/>
    <cellStyle name="Normal 231" xfId="7398" xr:uid="{00000000-0005-0000-0000-0000FF3E0000}"/>
    <cellStyle name="Normal 231 2" xfId="13085" xr:uid="{00000000-0005-0000-0000-0000003F0000}"/>
    <cellStyle name="Normal 231 2 2" xfId="24184" xr:uid="{00000000-0005-0000-0000-0000013F0000}"/>
    <cellStyle name="Normal 231 3" xfId="18659" xr:uid="{00000000-0005-0000-0000-0000023F0000}"/>
    <cellStyle name="Normal 232" xfId="7372" xr:uid="{00000000-0005-0000-0000-0000033F0000}"/>
    <cellStyle name="Normal 232 2" xfId="13060" xr:uid="{00000000-0005-0000-0000-0000043F0000}"/>
    <cellStyle name="Normal 232 2 2" xfId="24159" xr:uid="{00000000-0005-0000-0000-0000053F0000}"/>
    <cellStyle name="Normal 232 3" xfId="18634" xr:uid="{00000000-0005-0000-0000-0000063F0000}"/>
    <cellStyle name="Normal 233" xfId="7414" xr:uid="{00000000-0005-0000-0000-0000073F0000}"/>
    <cellStyle name="Normal 233 2" xfId="13094" xr:uid="{00000000-0005-0000-0000-0000083F0000}"/>
    <cellStyle name="Normal 233 2 2" xfId="24193" xr:uid="{00000000-0005-0000-0000-0000093F0000}"/>
    <cellStyle name="Normal 233 3" xfId="18668" xr:uid="{00000000-0005-0000-0000-00000A3F0000}"/>
    <cellStyle name="Normal 234" xfId="7377" xr:uid="{00000000-0005-0000-0000-00000B3F0000}"/>
    <cellStyle name="Normal 234 2" xfId="13065" xr:uid="{00000000-0005-0000-0000-00000C3F0000}"/>
    <cellStyle name="Normal 234 2 2" xfId="24164" xr:uid="{00000000-0005-0000-0000-00000D3F0000}"/>
    <cellStyle name="Normal 234 3" xfId="18639" xr:uid="{00000000-0005-0000-0000-00000E3F0000}"/>
    <cellStyle name="Normal 235" xfId="7437" xr:uid="{00000000-0005-0000-0000-00000F3F0000}"/>
    <cellStyle name="Normal 235 2" xfId="13116" xr:uid="{00000000-0005-0000-0000-0000103F0000}"/>
    <cellStyle name="Normal 235 2 2" xfId="24215" xr:uid="{00000000-0005-0000-0000-0000113F0000}"/>
    <cellStyle name="Normal 235 3" xfId="18690" xr:uid="{00000000-0005-0000-0000-0000123F0000}"/>
    <cellStyle name="Normal 236" xfId="7381" xr:uid="{00000000-0005-0000-0000-0000133F0000}"/>
    <cellStyle name="Normal 236 2" xfId="13069" xr:uid="{00000000-0005-0000-0000-0000143F0000}"/>
    <cellStyle name="Normal 236 2 2" xfId="24168" xr:uid="{00000000-0005-0000-0000-0000153F0000}"/>
    <cellStyle name="Normal 236 3" xfId="18643" xr:uid="{00000000-0005-0000-0000-0000163F0000}"/>
    <cellStyle name="Normal 237" xfId="7443" xr:uid="{00000000-0005-0000-0000-0000173F0000}"/>
    <cellStyle name="Normal 237 2" xfId="13119" xr:uid="{00000000-0005-0000-0000-0000183F0000}"/>
    <cellStyle name="Normal 237 2 2" xfId="24218" xr:uid="{00000000-0005-0000-0000-0000193F0000}"/>
    <cellStyle name="Normal 237 3" xfId="18693" xr:uid="{00000000-0005-0000-0000-00001A3F0000}"/>
    <cellStyle name="Normal 238" xfId="7593" xr:uid="{00000000-0005-0000-0000-00001B3F0000}"/>
    <cellStyle name="Normal 238 2" xfId="13242" xr:uid="{00000000-0005-0000-0000-00001C3F0000}"/>
    <cellStyle name="Normal 238 2 2" xfId="24341" xr:uid="{00000000-0005-0000-0000-00001D3F0000}"/>
    <cellStyle name="Normal 238 3" xfId="18816" xr:uid="{00000000-0005-0000-0000-00001E3F0000}"/>
    <cellStyle name="Normal 239" xfId="7451" xr:uid="{00000000-0005-0000-0000-00001F3F0000}"/>
    <cellStyle name="Normal 239 2" xfId="13123" xr:uid="{00000000-0005-0000-0000-0000203F0000}"/>
    <cellStyle name="Normal 239 2 2" xfId="24222" xr:uid="{00000000-0005-0000-0000-0000213F0000}"/>
    <cellStyle name="Normal 239 3" xfId="18697" xr:uid="{00000000-0005-0000-0000-0000223F0000}"/>
    <cellStyle name="Normal 24" xfId="595" xr:uid="{00000000-0005-0000-0000-0000233F0000}"/>
    <cellStyle name="Normal 24 3" xfId="5722" xr:uid="{00000000-0005-0000-0000-0000243F0000}"/>
    <cellStyle name="Normal 240" xfId="7489" xr:uid="{00000000-0005-0000-0000-0000253F0000}"/>
    <cellStyle name="Normal 240 2" xfId="13152" xr:uid="{00000000-0005-0000-0000-0000263F0000}"/>
    <cellStyle name="Normal 240 2 2" xfId="24251" xr:uid="{00000000-0005-0000-0000-0000273F0000}"/>
    <cellStyle name="Normal 240 3" xfId="18726" xr:uid="{00000000-0005-0000-0000-0000283F0000}"/>
    <cellStyle name="Normal 241" xfId="7446" xr:uid="{00000000-0005-0000-0000-0000293F0000}"/>
    <cellStyle name="Normal 241 2" xfId="13122" xr:uid="{00000000-0005-0000-0000-00002A3F0000}"/>
    <cellStyle name="Normal 241 2 2" xfId="24221" xr:uid="{00000000-0005-0000-0000-00002B3F0000}"/>
    <cellStyle name="Normal 241 3" xfId="18696" xr:uid="{00000000-0005-0000-0000-00002C3F0000}"/>
    <cellStyle name="Normal 242" xfId="8094" xr:uid="{00000000-0005-0000-0000-00002D3F0000}"/>
    <cellStyle name="Normal 242 2" xfId="10023" xr:uid="{00000000-0005-0000-0000-00002E3F0000}"/>
    <cellStyle name="Normal 243" xfId="7598" xr:uid="{00000000-0005-0000-0000-00002F3F0000}"/>
    <cellStyle name="Normal 243 2" xfId="10022" xr:uid="{00000000-0005-0000-0000-0000303F0000}"/>
    <cellStyle name="Normal 244" xfId="7491" xr:uid="{00000000-0005-0000-0000-0000313F0000}"/>
    <cellStyle name="Normal 244 2" xfId="10021" xr:uid="{00000000-0005-0000-0000-0000323F0000}"/>
    <cellStyle name="Normal 245" xfId="7479" xr:uid="{00000000-0005-0000-0000-0000333F0000}"/>
    <cellStyle name="Normal 245 2" xfId="10019" xr:uid="{00000000-0005-0000-0000-0000343F0000}"/>
    <cellStyle name="Normal 246" xfId="7490" xr:uid="{00000000-0005-0000-0000-0000353F0000}"/>
    <cellStyle name="Normal 246 2" xfId="10020" xr:uid="{00000000-0005-0000-0000-0000363F0000}"/>
    <cellStyle name="Normal 247" xfId="7600" xr:uid="{00000000-0005-0000-0000-0000373F0000}"/>
    <cellStyle name="Normal 248" xfId="7439" xr:uid="{00000000-0005-0000-0000-0000383F0000}"/>
    <cellStyle name="Normal 249" xfId="10025" xr:uid="{00000000-0005-0000-0000-0000393F0000}"/>
    <cellStyle name="Normal 25" xfId="596" xr:uid="{00000000-0005-0000-0000-00003A3F0000}"/>
    <cellStyle name="Normal 25 2" xfId="4508" xr:uid="{00000000-0005-0000-0000-00003B3F0000}"/>
    <cellStyle name="Normal 25 3" xfId="4509" xr:uid="{00000000-0005-0000-0000-00003C3F0000}"/>
    <cellStyle name="Normal 250" xfId="7487" xr:uid="{00000000-0005-0000-0000-00003D3F0000}"/>
    <cellStyle name="Normal 250 2" xfId="13151" xr:uid="{00000000-0005-0000-0000-00003E3F0000}"/>
    <cellStyle name="Normal 250 2 2" xfId="24250" xr:uid="{00000000-0005-0000-0000-00003F3F0000}"/>
    <cellStyle name="Normal 250 3" xfId="18725" xr:uid="{00000000-0005-0000-0000-0000403F0000}"/>
    <cellStyle name="Normal 251" xfId="8674" xr:uid="{00000000-0005-0000-0000-0000413F0000}"/>
    <cellStyle name="Normal 251 2" xfId="14244" xr:uid="{00000000-0005-0000-0000-0000423F0000}"/>
    <cellStyle name="Normal 251 2 2" xfId="25342" xr:uid="{00000000-0005-0000-0000-0000433F0000}"/>
    <cellStyle name="Normal 251 3" xfId="19816" xr:uid="{00000000-0005-0000-0000-0000443F0000}"/>
    <cellStyle name="Normal 252" xfId="10027" xr:uid="{00000000-0005-0000-0000-0000453F0000}"/>
    <cellStyle name="Normal 253" xfId="10086" xr:uid="{00000000-0005-0000-0000-0000463F0000}"/>
    <cellStyle name="Normal 254" xfId="10043" xr:uid="{00000000-0005-0000-0000-0000473F0000}"/>
    <cellStyle name="Normal 255" xfId="10056" xr:uid="{00000000-0005-0000-0000-0000483F0000}"/>
    <cellStyle name="Normal 256" xfId="10054" xr:uid="{00000000-0005-0000-0000-0000493F0000}"/>
    <cellStyle name="Normal 257" xfId="10162" xr:uid="{00000000-0005-0000-0000-00004A3F0000}"/>
    <cellStyle name="Normal 258" xfId="10055" xr:uid="{00000000-0005-0000-0000-00004B3F0000}"/>
    <cellStyle name="Normal 259" xfId="10569" xr:uid="{00000000-0005-0000-0000-00004C3F0000}"/>
    <cellStyle name="Normal 26" xfId="597" xr:uid="{00000000-0005-0000-0000-00004D3F0000}"/>
    <cellStyle name="Normal 260" xfId="10186" xr:uid="{00000000-0005-0000-0000-00004E3F0000}"/>
    <cellStyle name="Normal 261" xfId="10585" xr:uid="{00000000-0005-0000-0000-00004F3F0000}"/>
    <cellStyle name="Normal 262" xfId="10680" xr:uid="{00000000-0005-0000-0000-0000503F0000}"/>
    <cellStyle name="Normal 263" xfId="16115" xr:uid="{00000000-0005-0000-0000-0000513F0000}"/>
    <cellStyle name="Normal 264" xfId="10571" xr:uid="{00000000-0005-0000-0000-0000523F0000}"/>
    <cellStyle name="Normal 264 2" xfId="11754" xr:uid="{00000000-0005-0000-0000-0000533F0000}"/>
    <cellStyle name="Normal 264 3" xfId="16148" xr:uid="{00000000-0005-0000-0000-0000543F0000}"/>
    <cellStyle name="Normal 264 3 2" xfId="21690" xr:uid="{00000000-0005-0000-0000-0000553F0000}"/>
    <cellStyle name="Normal 265" xfId="11707" xr:uid="{00000000-0005-0000-0000-0000563F0000}"/>
    <cellStyle name="Normal 265 2" xfId="16136" xr:uid="{00000000-0005-0000-0000-0000573F0000}"/>
    <cellStyle name="Normal 265 3" xfId="16150" xr:uid="{00000000-0005-0000-0000-0000583F0000}"/>
    <cellStyle name="Normal 265 3 2" xfId="22808" xr:uid="{00000000-0005-0000-0000-0000593F0000}"/>
    <cellStyle name="Normal 266" xfId="16117" xr:uid="{00000000-0005-0000-0000-00005A3F0000}"/>
    <cellStyle name="Normal 266 2" xfId="16135" xr:uid="{00000000-0005-0000-0000-00005B3F0000}"/>
    <cellStyle name="Normal 266 3" xfId="16154" xr:uid="{00000000-0005-0000-0000-00005C3F0000}"/>
    <cellStyle name="Normal 266 3 2" xfId="27212" xr:uid="{00000000-0005-0000-0000-00005D3F0000}"/>
    <cellStyle name="Normal 267" xfId="10621" xr:uid="{00000000-0005-0000-0000-00005E3F0000}"/>
    <cellStyle name="Normal 267 2" xfId="16140" xr:uid="{00000000-0005-0000-0000-00005F3F0000}"/>
    <cellStyle name="Normal 267 3" xfId="16149" xr:uid="{00000000-0005-0000-0000-0000603F0000}"/>
    <cellStyle name="Normal 267 3 2" xfId="21737" xr:uid="{00000000-0005-0000-0000-0000613F0000}"/>
    <cellStyle name="Normal 268" xfId="16134" xr:uid="{00000000-0005-0000-0000-0000623F0000}"/>
    <cellStyle name="Normal 269" xfId="16118" xr:uid="{00000000-0005-0000-0000-0000633F0000}"/>
    <cellStyle name="Normal 269 2" xfId="27213" xr:uid="{00000000-0005-0000-0000-0000643F0000}"/>
    <cellStyle name="Normal 27" xfId="598" xr:uid="{00000000-0005-0000-0000-0000653F0000}"/>
    <cellStyle name="Normal 270" xfId="13669" xr:uid="{00000000-0005-0000-0000-0000663F0000}"/>
    <cellStyle name="Normal 270 2" xfId="24768" xr:uid="{00000000-0005-0000-0000-0000673F0000}"/>
    <cellStyle name="Normal 271" xfId="10896" xr:uid="{00000000-0005-0000-0000-0000683F0000}"/>
    <cellStyle name="Normal 271 2" xfId="22008" xr:uid="{00000000-0005-0000-0000-0000693F0000}"/>
    <cellStyle name="Normal 272" xfId="16131" xr:uid="{00000000-0005-0000-0000-00006A3F0000}"/>
    <cellStyle name="Normal 272 2" xfId="27218" xr:uid="{00000000-0005-0000-0000-00006B3F0000}"/>
    <cellStyle name="Normal 273" xfId="16119" xr:uid="{00000000-0005-0000-0000-00006C3F0000}"/>
    <cellStyle name="Normal 273 2" xfId="27214" xr:uid="{00000000-0005-0000-0000-00006D3F0000}"/>
    <cellStyle name="Normal 274" xfId="10905" xr:uid="{00000000-0005-0000-0000-00006E3F0000}"/>
    <cellStyle name="Normal 274 2" xfId="22017" xr:uid="{00000000-0005-0000-0000-00006F3F0000}"/>
    <cellStyle name="Normal 275" xfId="10903" xr:uid="{00000000-0005-0000-0000-0000703F0000}"/>
    <cellStyle name="Normal 275 2" xfId="22015" xr:uid="{00000000-0005-0000-0000-0000713F0000}"/>
    <cellStyle name="Normal 276" xfId="10894" xr:uid="{00000000-0005-0000-0000-0000723F0000}"/>
    <cellStyle name="Normal 277" xfId="10599" xr:uid="{00000000-0005-0000-0000-0000733F0000}"/>
    <cellStyle name="Normal 278" xfId="11396" xr:uid="{00000000-0005-0000-0000-0000743F0000}"/>
    <cellStyle name="Normal 279" xfId="10895" xr:uid="{00000000-0005-0000-0000-0000753F0000}"/>
    <cellStyle name="Normal 28" xfId="599" xr:uid="{00000000-0005-0000-0000-0000763F0000}"/>
    <cellStyle name="Normal 280" xfId="16122" xr:uid="{00000000-0005-0000-0000-0000773F0000}"/>
    <cellStyle name="Normal 281" xfId="16151" xr:uid="{00000000-0005-0000-0000-0000783F0000}"/>
    <cellStyle name="Normal 282" xfId="11098" xr:uid="{00000000-0005-0000-0000-0000793F0000}"/>
    <cellStyle name="Normal 283" xfId="11394" xr:uid="{00000000-0005-0000-0000-00007A3F0000}"/>
    <cellStyle name="Normal 284" xfId="16152" xr:uid="{00000000-0005-0000-0000-00007B3F0000}"/>
    <cellStyle name="Normal 285" xfId="13671" xr:uid="{00000000-0005-0000-0000-00007C3F0000}"/>
    <cellStyle name="Normal 286" xfId="10600" xr:uid="{00000000-0005-0000-0000-00007D3F0000}"/>
    <cellStyle name="Normal 287" xfId="16123" xr:uid="{00000000-0005-0000-0000-00007E3F0000}"/>
    <cellStyle name="Normal 288" xfId="10995" xr:uid="{00000000-0005-0000-0000-00007F3F0000}"/>
    <cellStyle name="Normal 289" xfId="16124" xr:uid="{00000000-0005-0000-0000-0000803F0000}"/>
    <cellStyle name="Normal 29" xfId="600" xr:uid="{00000000-0005-0000-0000-0000813F0000}"/>
    <cellStyle name="Normal 290" xfId="16128" xr:uid="{00000000-0005-0000-0000-0000823F0000}"/>
    <cellStyle name="Normal 291" xfId="11415" xr:uid="{00000000-0005-0000-0000-0000833F0000}"/>
    <cellStyle name="Normal 292" xfId="11358" xr:uid="{00000000-0005-0000-0000-0000843F0000}"/>
    <cellStyle name="Normal 293" xfId="11696" xr:uid="{00000000-0005-0000-0000-0000853F0000}"/>
    <cellStyle name="Normal 294" xfId="16127" xr:uid="{00000000-0005-0000-0000-0000863F0000}"/>
    <cellStyle name="Normal 295" xfId="16153" xr:uid="{00000000-0005-0000-0000-0000873F0000}"/>
    <cellStyle name="Normal 296" xfId="16155" xr:uid="{00000000-0005-0000-0000-0000883F0000}"/>
    <cellStyle name="Normal 297" xfId="16157" xr:uid="{00000000-0005-0000-0000-0000893F0000}"/>
    <cellStyle name="Normal 298" xfId="16156" xr:uid="{00000000-0005-0000-0000-00008A3F0000}"/>
    <cellStyle name="Normal 299" xfId="16171" xr:uid="{00000000-0005-0000-0000-00008B3F0000}"/>
    <cellStyle name="Normal 3" xfId="601" xr:uid="{00000000-0005-0000-0000-00008C3F0000}"/>
    <cellStyle name="Normal 3 10" xfId="4510" xr:uid="{00000000-0005-0000-0000-00008D3F0000}"/>
    <cellStyle name="Normal 3 10 2" xfId="4511" xr:uid="{00000000-0005-0000-0000-00008E3F0000}"/>
    <cellStyle name="Normal 3 10 3" xfId="5786" xr:uid="{00000000-0005-0000-0000-00008F3F0000}"/>
    <cellStyle name="Normal 3 11" xfId="4512" xr:uid="{00000000-0005-0000-0000-0000903F0000}"/>
    <cellStyle name="Normal 3 12" xfId="7403" xr:uid="{00000000-0005-0000-0000-0000913F0000}"/>
    <cellStyle name="Normal 3 12 2" xfId="7525" xr:uid="{00000000-0005-0000-0000-0000923F0000}"/>
    <cellStyle name="Normal 3 12 3" xfId="10018" xr:uid="{00000000-0005-0000-0000-0000933F0000}"/>
    <cellStyle name="Normal 3 13" xfId="8065" xr:uid="{00000000-0005-0000-0000-0000943F0000}"/>
    <cellStyle name="Normal 3 14" xfId="7461" xr:uid="{00000000-0005-0000-0000-0000953F0000}"/>
    <cellStyle name="Normal 3 2" xfId="602" xr:uid="{00000000-0005-0000-0000-0000963F0000}"/>
    <cellStyle name="Normal 3 2 2" xfId="932" xr:uid="{00000000-0005-0000-0000-0000973F0000}"/>
    <cellStyle name="Normal 3 2 3" xfId="861" xr:uid="{00000000-0005-0000-0000-0000983F0000}"/>
    <cellStyle name="Normal 3 2 3 2" xfId="4513" xr:uid="{00000000-0005-0000-0000-0000993F0000}"/>
    <cellStyle name="Normal 3 2 3 2 2" xfId="6720" xr:uid="{00000000-0005-0000-0000-00009A3F0000}"/>
    <cellStyle name="Normal 3 2 3 2 2 2" xfId="9383" xr:uid="{00000000-0005-0000-0000-00009B3F0000}"/>
    <cellStyle name="Normal 3 2 3 2 2 2 2" xfId="14953" xr:uid="{00000000-0005-0000-0000-00009C3F0000}"/>
    <cellStyle name="Normal 3 2 3 2 2 2 2 2" xfId="26051" xr:uid="{00000000-0005-0000-0000-00009D3F0000}"/>
    <cellStyle name="Normal 3 2 3 2 2 2 3" xfId="20525" xr:uid="{00000000-0005-0000-0000-00009E3F0000}"/>
    <cellStyle name="Normal 3 2 3 2 2 3" xfId="12420" xr:uid="{00000000-0005-0000-0000-00009F3F0000}"/>
    <cellStyle name="Normal 3 2 3 2 2 3 2" xfId="23519" xr:uid="{00000000-0005-0000-0000-0000A03F0000}"/>
    <cellStyle name="Normal 3 2 3 2 2 4" xfId="17994" xr:uid="{00000000-0005-0000-0000-0000A13F0000}"/>
    <cellStyle name="Normal 3 2 3 2 3" xfId="7191" xr:uid="{00000000-0005-0000-0000-0000A23F0000}"/>
    <cellStyle name="Normal 3 2 3 2 3 2" xfId="9844" xr:uid="{00000000-0005-0000-0000-0000A33F0000}"/>
    <cellStyle name="Normal 3 2 3 2 3 2 2" xfId="15414" xr:uid="{00000000-0005-0000-0000-0000A43F0000}"/>
    <cellStyle name="Normal 3 2 3 2 3 2 2 2" xfId="26512" xr:uid="{00000000-0005-0000-0000-0000A53F0000}"/>
    <cellStyle name="Normal 3 2 3 2 3 2 3" xfId="20986" xr:uid="{00000000-0005-0000-0000-0000A63F0000}"/>
    <cellStyle name="Normal 3 2 3 2 3 3" xfId="12881" xr:uid="{00000000-0005-0000-0000-0000A73F0000}"/>
    <cellStyle name="Normal 3 2 3 2 3 3 2" xfId="23980" xr:uid="{00000000-0005-0000-0000-0000A83F0000}"/>
    <cellStyle name="Normal 3 2 3 2 3 4" xfId="18455" xr:uid="{00000000-0005-0000-0000-0000A93F0000}"/>
    <cellStyle name="Normal 3 2 3 2 4" xfId="7879" xr:uid="{00000000-0005-0000-0000-0000AA3F0000}"/>
    <cellStyle name="Normal 3 2 3 2 4 2" xfId="13482" xr:uid="{00000000-0005-0000-0000-0000AB3F0000}"/>
    <cellStyle name="Normal 3 2 3 2 4 2 2" xfId="24581" xr:uid="{00000000-0005-0000-0000-0000AC3F0000}"/>
    <cellStyle name="Normal 3 2 3 2 4 3" xfId="19056" xr:uid="{00000000-0005-0000-0000-0000AD3F0000}"/>
    <cellStyle name="Normal 3 2 3 2 5" xfId="10394" xr:uid="{00000000-0005-0000-0000-0000AE3F0000}"/>
    <cellStyle name="Normal 3 2 3 2 5 2" xfId="15940" xr:uid="{00000000-0005-0000-0000-0000AF3F0000}"/>
    <cellStyle name="Normal 3 2 3 2 5 2 2" xfId="27038" xr:uid="{00000000-0005-0000-0000-0000B03F0000}"/>
    <cellStyle name="Normal 3 2 3 2 5 3" xfId="21512" xr:uid="{00000000-0005-0000-0000-0000B13F0000}"/>
    <cellStyle name="Normal 3 2 3 2 6" xfId="11110" xr:uid="{00000000-0005-0000-0000-0000B23F0000}"/>
    <cellStyle name="Normal 3 2 3 2 6 2" xfId="22217" xr:uid="{00000000-0005-0000-0000-0000B33F0000}"/>
    <cellStyle name="Normal 3 2 3 2 7" xfId="16691" xr:uid="{00000000-0005-0000-0000-0000B43F0000}"/>
    <cellStyle name="Normal 3 2 3 2 8" xfId="27469" xr:uid="{00000000-0005-0000-0000-0000B53F0000}"/>
    <cellStyle name="Normal 3 2 3 3" xfId="5112" xr:uid="{00000000-0005-0000-0000-0000B63F0000}"/>
    <cellStyle name="Normal 3 2 3 3 2" xfId="5568" xr:uid="{00000000-0005-0000-0000-0000B73F0000}"/>
    <cellStyle name="Normal 3 2 3 3 2 2" xfId="8603" xr:uid="{00000000-0005-0000-0000-0000B83F0000}"/>
    <cellStyle name="Normal 3 2 3 3 2 2 2" xfId="14173" xr:uid="{00000000-0005-0000-0000-0000B93F0000}"/>
    <cellStyle name="Normal 3 2 3 3 2 2 2 2" xfId="25271" xr:uid="{00000000-0005-0000-0000-0000BA3F0000}"/>
    <cellStyle name="Normal 3 2 3 3 2 2 3" xfId="19745" xr:uid="{00000000-0005-0000-0000-0000BB3F0000}"/>
    <cellStyle name="Normal 3 2 3 3 2 3" xfId="11634" xr:uid="{00000000-0005-0000-0000-0000BC3F0000}"/>
    <cellStyle name="Normal 3 2 3 3 2 3 2" xfId="22737" xr:uid="{00000000-0005-0000-0000-0000BD3F0000}"/>
    <cellStyle name="Normal 3 2 3 3 2 4" xfId="17211" xr:uid="{00000000-0005-0000-0000-0000BE3F0000}"/>
    <cellStyle name="Normal 3 2 3 4" xfId="6163" xr:uid="{00000000-0005-0000-0000-0000BF3F0000}"/>
    <cellStyle name="Normal 3 2 3 4 2" xfId="8828" xr:uid="{00000000-0005-0000-0000-0000C03F0000}"/>
    <cellStyle name="Normal 3 2 3 4 2 2" xfId="14398" xr:uid="{00000000-0005-0000-0000-0000C13F0000}"/>
    <cellStyle name="Normal 3 2 3 4 2 2 2" xfId="25496" xr:uid="{00000000-0005-0000-0000-0000C23F0000}"/>
    <cellStyle name="Normal 3 2 3 4 2 3" xfId="19970" xr:uid="{00000000-0005-0000-0000-0000C33F0000}"/>
    <cellStyle name="Normal 3 2 3 4 3" xfId="11865" xr:uid="{00000000-0005-0000-0000-0000C43F0000}"/>
    <cellStyle name="Normal 3 2 3 4 3 2" xfId="22964" xr:uid="{00000000-0005-0000-0000-0000C53F0000}"/>
    <cellStyle name="Normal 3 2 3 4 4" xfId="17439" xr:uid="{00000000-0005-0000-0000-0000C63F0000}"/>
    <cellStyle name="Normal 3 2 3 5" xfId="10681" xr:uid="{00000000-0005-0000-0000-0000C73F0000}"/>
    <cellStyle name="Normal 3 2 3 5 2" xfId="21796" xr:uid="{00000000-0005-0000-0000-0000C83F0000}"/>
    <cellStyle name="Normal 3 2 3 6" xfId="16276" xr:uid="{00000000-0005-0000-0000-0000C93F0000}"/>
    <cellStyle name="Normal 3 2 4" xfId="4514" xr:uid="{00000000-0005-0000-0000-0000CA3F0000}"/>
    <cellStyle name="Normal 3 2 4 2" xfId="6496" xr:uid="{00000000-0005-0000-0000-0000CB3F0000}"/>
    <cellStyle name="Normal 3 2 4 2 2" xfId="9159" xr:uid="{00000000-0005-0000-0000-0000CC3F0000}"/>
    <cellStyle name="Normal 3 2 4 2 2 2" xfId="14729" xr:uid="{00000000-0005-0000-0000-0000CD3F0000}"/>
    <cellStyle name="Normal 3 2 4 2 2 2 2" xfId="25827" xr:uid="{00000000-0005-0000-0000-0000CE3F0000}"/>
    <cellStyle name="Normal 3 2 4 2 2 3" xfId="20301" xr:uid="{00000000-0005-0000-0000-0000CF3F0000}"/>
    <cellStyle name="Normal 3 2 4 2 3" xfId="12196" xr:uid="{00000000-0005-0000-0000-0000D03F0000}"/>
    <cellStyle name="Normal 3 2 4 2 3 2" xfId="23295" xr:uid="{00000000-0005-0000-0000-0000D13F0000}"/>
    <cellStyle name="Normal 3 2 4 2 4" xfId="17770" xr:uid="{00000000-0005-0000-0000-0000D23F0000}"/>
    <cellStyle name="Normal 3 2 4 3" xfId="7671" xr:uid="{00000000-0005-0000-0000-0000D33F0000}"/>
    <cellStyle name="Normal 3 2 4 3 2" xfId="13280" xr:uid="{00000000-0005-0000-0000-0000D43F0000}"/>
    <cellStyle name="Normal 3 2 4 3 2 2" xfId="24379" xr:uid="{00000000-0005-0000-0000-0000D53F0000}"/>
    <cellStyle name="Normal 3 2 4 3 3" xfId="18854" xr:uid="{00000000-0005-0000-0000-0000D63F0000}"/>
    <cellStyle name="Normal 3 2 4 4" xfId="10168" xr:uid="{00000000-0005-0000-0000-0000D73F0000}"/>
    <cellStyle name="Normal 3 2 4 4 2" xfId="15716" xr:uid="{00000000-0005-0000-0000-0000D83F0000}"/>
    <cellStyle name="Normal 3 2 4 4 2 2" xfId="26814" xr:uid="{00000000-0005-0000-0000-0000D93F0000}"/>
    <cellStyle name="Normal 3 2 4 4 3" xfId="21288" xr:uid="{00000000-0005-0000-0000-0000DA3F0000}"/>
    <cellStyle name="Normal 3 2 4 5" xfId="11111" xr:uid="{00000000-0005-0000-0000-0000DB3F0000}"/>
    <cellStyle name="Normal 3 2 4 5 2" xfId="22218" xr:uid="{00000000-0005-0000-0000-0000DC3F0000}"/>
    <cellStyle name="Normal 3 2 4 6" xfId="16692" xr:uid="{00000000-0005-0000-0000-0000DD3F0000}"/>
    <cellStyle name="Normal 3 2 5" xfId="4931" xr:uid="{00000000-0005-0000-0000-0000DE3F0000}"/>
    <cellStyle name="Normal 3 2 5 2" xfId="5410" xr:uid="{00000000-0005-0000-0000-0000DF3F0000}"/>
    <cellStyle name="Normal 3 2 5 2 2" xfId="8538" xr:uid="{00000000-0005-0000-0000-0000E03F0000}"/>
    <cellStyle name="Normal 3 2 5 2 2 2" xfId="14108" xr:uid="{00000000-0005-0000-0000-0000E13F0000}"/>
    <cellStyle name="Normal 3 2 5 2 2 2 2" xfId="25206" xr:uid="{00000000-0005-0000-0000-0000E23F0000}"/>
    <cellStyle name="Normal 3 2 5 2 2 3" xfId="19680" xr:uid="{00000000-0005-0000-0000-0000E33F0000}"/>
    <cellStyle name="Normal 3 2 5 2 3" xfId="11569" xr:uid="{00000000-0005-0000-0000-0000E43F0000}"/>
    <cellStyle name="Normal 3 2 5 2 3 2" xfId="22672" xr:uid="{00000000-0005-0000-0000-0000E53F0000}"/>
    <cellStyle name="Normal 3 2 5 2 4" xfId="17146" xr:uid="{00000000-0005-0000-0000-0000E63F0000}"/>
    <cellStyle name="Normal 3 2 6" xfId="6958" xr:uid="{00000000-0005-0000-0000-0000E73F0000}"/>
    <cellStyle name="Normal 3 2 6 2" xfId="9616" xr:uid="{00000000-0005-0000-0000-0000E83F0000}"/>
    <cellStyle name="Normal 3 2 6 2 2" xfId="15186" xr:uid="{00000000-0005-0000-0000-0000E93F0000}"/>
    <cellStyle name="Normal 3 2 6 2 2 2" xfId="26284" xr:uid="{00000000-0005-0000-0000-0000EA3F0000}"/>
    <cellStyle name="Normal 3 2 6 2 3" xfId="20758" xr:uid="{00000000-0005-0000-0000-0000EB3F0000}"/>
    <cellStyle name="Normal 3 2 6 3" xfId="12653" xr:uid="{00000000-0005-0000-0000-0000EC3F0000}"/>
    <cellStyle name="Normal 3 2 6 3 2" xfId="23752" xr:uid="{00000000-0005-0000-0000-0000ED3F0000}"/>
    <cellStyle name="Normal 3 2 6 4" xfId="18227" xr:uid="{00000000-0005-0000-0000-0000EE3F0000}"/>
    <cellStyle name="Normal 3 2 7" xfId="7402" xr:uid="{00000000-0005-0000-0000-0000EF3F0000}"/>
    <cellStyle name="Normal 3 2 8" xfId="27242" xr:uid="{00000000-0005-0000-0000-0000F03F0000}"/>
    <cellStyle name="Normal 3 3" xfId="603" xr:uid="{00000000-0005-0000-0000-0000F13F0000}"/>
    <cellStyle name="Normal 3 3 10" xfId="7527" xr:uid="{00000000-0005-0000-0000-0000F23F0000}"/>
    <cellStyle name="Normal 3 3 10 2" xfId="13181" xr:uid="{00000000-0005-0000-0000-0000F33F0000}"/>
    <cellStyle name="Normal 3 3 10 2 2" xfId="24280" xr:uid="{00000000-0005-0000-0000-0000F43F0000}"/>
    <cellStyle name="Normal 3 3 10 3" xfId="18755" xr:uid="{00000000-0005-0000-0000-0000F53F0000}"/>
    <cellStyle name="Normal 3 3 11" xfId="10069" xr:uid="{00000000-0005-0000-0000-0000F63F0000}"/>
    <cellStyle name="Normal 3 3 11 2" xfId="15622" xr:uid="{00000000-0005-0000-0000-0000F73F0000}"/>
    <cellStyle name="Normal 3 3 11 2 2" xfId="26720" xr:uid="{00000000-0005-0000-0000-0000F83F0000}"/>
    <cellStyle name="Normal 3 3 11 3" xfId="21194" xr:uid="{00000000-0005-0000-0000-0000F93F0000}"/>
    <cellStyle name="Normal 3 3 12" xfId="10613" xr:uid="{00000000-0005-0000-0000-0000FA3F0000}"/>
    <cellStyle name="Normal 3 3 12 2" xfId="21729" xr:uid="{00000000-0005-0000-0000-0000FB3F0000}"/>
    <cellStyle name="Normal 3 3 13" xfId="16210" xr:uid="{00000000-0005-0000-0000-0000FC3F0000}"/>
    <cellStyle name="Normal 3 3 2" xfId="790" xr:uid="{00000000-0005-0000-0000-0000FD3F0000}"/>
    <cellStyle name="Normal 3 3 2 10" xfId="10128" xr:uid="{00000000-0005-0000-0000-0000FE3F0000}"/>
    <cellStyle name="Normal 3 3 2 10 2" xfId="15679" xr:uid="{00000000-0005-0000-0000-0000FF3F0000}"/>
    <cellStyle name="Normal 3 3 2 10 2 2" xfId="26777" xr:uid="{00000000-0005-0000-0000-000000400000}"/>
    <cellStyle name="Normal 3 3 2 10 3" xfId="21251" xr:uid="{00000000-0005-0000-0000-000001400000}"/>
    <cellStyle name="Normal 3 3 2 11" xfId="10658" xr:uid="{00000000-0005-0000-0000-000002400000}"/>
    <cellStyle name="Normal 3 3 2 11 2" xfId="21774" xr:uid="{00000000-0005-0000-0000-000003400000}"/>
    <cellStyle name="Normal 3 3 2 12" xfId="16254" xr:uid="{00000000-0005-0000-0000-000004400000}"/>
    <cellStyle name="Normal 3 3 2 13" xfId="27319" xr:uid="{00000000-0005-0000-0000-000005400000}"/>
    <cellStyle name="Normal 3 3 2 2" xfId="971" xr:uid="{00000000-0005-0000-0000-000006400000}"/>
    <cellStyle name="Normal 3 3 2 2 2" xfId="5226" xr:uid="{00000000-0005-0000-0000-000007400000}"/>
    <cellStyle name="Normal 3 3 2 2 2 2" xfId="6817" xr:uid="{00000000-0005-0000-0000-000008400000}"/>
    <cellStyle name="Normal 3 3 2 2 2 2 2" xfId="9480" xr:uid="{00000000-0005-0000-0000-000009400000}"/>
    <cellStyle name="Normal 3 3 2 2 2 2 2 2" xfId="15050" xr:uid="{00000000-0005-0000-0000-00000A400000}"/>
    <cellStyle name="Normal 3 3 2 2 2 2 2 2 2" xfId="26148" xr:uid="{00000000-0005-0000-0000-00000B400000}"/>
    <cellStyle name="Normal 3 3 2 2 2 2 2 3" xfId="20622" xr:uid="{00000000-0005-0000-0000-00000C400000}"/>
    <cellStyle name="Normal 3 3 2 2 2 2 3" xfId="12517" xr:uid="{00000000-0005-0000-0000-00000D400000}"/>
    <cellStyle name="Normal 3 3 2 2 2 2 3 2" xfId="23616" xr:uid="{00000000-0005-0000-0000-00000E400000}"/>
    <cellStyle name="Normal 3 3 2 2 2 2 4" xfId="18091" xr:uid="{00000000-0005-0000-0000-00000F400000}"/>
    <cellStyle name="Normal 3 3 2 2 2 3" xfId="8459" xr:uid="{00000000-0005-0000-0000-000010400000}"/>
    <cellStyle name="Normal 3 3 2 2 2 3 2" xfId="14029" xr:uid="{00000000-0005-0000-0000-000011400000}"/>
    <cellStyle name="Normal 3 3 2 2 2 3 2 2" xfId="25127" xr:uid="{00000000-0005-0000-0000-000012400000}"/>
    <cellStyle name="Normal 3 3 2 2 2 3 3" xfId="19601" xr:uid="{00000000-0005-0000-0000-000013400000}"/>
    <cellStyle name="Normal 3 3 2 2 2 4" xfId="11490" xr:uid="{00000000-0005-0000-0000-000014400000}"/>
    <cellStyle name="Normal 3 3 2 2 2 4 2" xfId="22593" xr:uid="{00000000-0005-0000-0000-000015400000}"/>
    <cellStyle name="Normal 3 3 2 2 2 5" xfId="17067" xr:uid="{00000000-0005-0000-0000-000016400000}"/>
    <cellStyle name="Normal 3 3 2 2 3" xfId="6249" xr:uid="{00000000-0005-0000-0000-000017400000}"/>
    <cellStyle name="Normal 3 3 2 2 3 2" xfId="8914" xr:uid="{00000000-0005-0000-0000-000018400000}"/>
    <cellStyle name="Normal 3 3 2 2 3 2 2" xfId="14484" xr:uid="{00000000-0005-0000-0000-000019400000}"/>
    <cellStyle name="Normal 3 3 2 2 3 2 2 2" xfId="25582" xr:uid="{00000000-0005-0000-0000-00001A400000}"/>
    <cellStyle name="Normal 3 3 2 2 3 2 3" xfId="20056" xr:uid="{00000000-0005-0000-0000-00001B400000}"/>
    <cellStyle name="Normal 3 3 2 2 3 3" xfId="11951" xr:uid="{00000000-0005-0000-0000-00001C400000}"/>
    <cellStyle name="Normal 3 3 2 2 3 3 2" xfId="23050" xr:uid="{00000000-0005-0000-0000-00001D400000}"/>
    <cellStyle name="Normal 3 3 2 2 3 4" xfId="17525" xr:uid="{00000000-0005-0000-0000-00001E400000}"/>
    <cellStyle name="Normal 3 3 2 2 4" xfId="7288" xr:uid="{00000000-0005-0000-0000-00001F400000}"/>
    <cellStyle name="Normal 3 3 2 2 4 2" xfId="9941" xr:uid="{00000000-0005-0000-0000-000020400000}"/>
    <cellStyle name="Normal 3 3 2 2 4 2 2" xfId="15511" xr:uid="{00000000-0005-0000-0000-000021400000}"/>
    <cellStyle name="Normal 3 3 2 2 4 2 2 2" xfId="26609" xr:uid="{00000000-0005-0000-0000-000022400000}"/>
    <cellStyle name="Normal 3 3 2 2 4 2 3" xfId="21083" xr:uid="{00000000-0005-0000-0000-000023400000}"/>
    <cellStyle name="Normal 3 3 2 2 4 3" xfId="12978" xr:uid="{00000000-0005-0000-0000-000024400000}"/>
    <cellStyle name="Normal 3 3 2 2 4 3 2" xfId="24077" xr:uid="{00000000-0005-0000-0000-000025400000}"/>
    <cellStyle name="Normal 3 3 2 2 4 4" xfId="18552" xr:uid="{00000000-0005-0000-0000-000026400000}"/>
    <cellStyle name="Normal 3 3 2 2 5" xfId="7976" xr:uid="{00000000-0005-0000-0000-000027400000}"/>
    <cellStyle name="Normal 3 3 2 2 5 2" xfId="13579" xr:uid="{00000000-0005-0000-0000-000028400000}"/>
    <cellStyle name="Normal 3 3 2 2 5 2 2" xfId="24678" xr:uid="{00000000-0005-0000-0000-000029400000}"/>
    <cellStyle name="Normal 3 3 2 2 5 3" xfId="19153" xr:uid="{00000000-0005-0000-0000-00002A400000}"/>
    <cellStyle name="Normal 3 3 2 2 6" xfId="10491" xr:uid="{00000000-0005-0000-0000-00002B400000}"/>
    <cellStyle name="Normal 3 3 2 2 6 2" xfId="16037" xr:uid="{00000000-0005-0000-0000-00002C400000}"/>
    <cellStyle name="Normal 3 3 2 2 6 2 2" xfId="27135" xr:uid="{00000000-0005-0000-0000-00002D400000}"/>
    <cellStyle name="Normal 3 3 2 2 6 3" xfId="21609" xr:uid="{00000000-0005-0000-0000-00002E400000}"/>
    <cellStyle name="Normal 3 3 2 2 7" xfId="10767" xr:uid="{00000000-0005-0000-0000-00002F400000}"/>
    <cellStyle name="Normal 3 3 2 2 7 2" xfId="21882" xr:uid="{00000000-0005-0000-0000-000030400000}"/>
    <cellStyle name="Normal 3 3 2 2 8" xfId="16362" xr:uid="{00000000-0005-0000-0000-000031400000}"/>
    <cellStyle name="Normal 3 3 2 2 9" xfId="27566" xr:uid="{00000000-0005-0000-0000-000032400000}"/>
    <cellStyle name="Normal 3 3 2 3" xfId="4515" xr:uid="{00000000-0005-0000-0000-000033400000}"/>
    <cellStyle name="Normal 3 3 2 3 2" xfId="6663" xr:uid="{00000000-0005-0000-0000-000034400000}"/>
    <cellStyle name="Normal 3 3 2 3 2 2" xfId="9326" xr:uid="{00000000-0005-0000-0000-000035400000}"/>
    <cellStyle name="Normal 3 3 2 3 2 2 2" xfId="14896" xr:uid="{00000000-0005-0000-0000-000036400000}"/>
    <cellStyle name="Normal 3 3 2 3 2 2 2 2" xfId="25994" xr:uid="{00000000-0005-0000-0000-000037400000}"/>
    <cellStyle name="Normal 3 3 2 3 2 2 3" xfId="20468" xr:uid="{00000000-0005-0000-0000-000038400000}"/>
    <cellStyle name="Normal 3 3 2 3 2 3" xfId="12363" xr:uid="{00000000-0005-0000-0000-000039400000}"/>
    <cellStyle name="Normal 3 3 2 3 2 3 2" xfId="23462" xr:uid="{00000000-0005-0000-0000-00003A400000}"/>
    <cellStyle name="Normal 3 3 2 3 2 4" xfId="17937" xr:uid="{00000000-0005-0000-0000-00003B400000}"/>
    <cellStyle name="Normal 3 3 2 3 3" xfId="7134" xr:uid="{00000000-0005-0000-0000-00003C400000}"/>
    <cellStyle name="Normal 3 3 2 3 3 2" xfId="9787" xr:uid="{00000000-0005-0000-0000-00003D400000}"/>
    <cellStyle name="Normal 3 3 2 3 3 2 2" xfId="15357" xr:uid="{00000000-0005-0000-0000-00003E400000}"/>
    <cellStyle name="Normal 3 3 2 3 3 2 2 2" xfId="26455" xr:uid="{00000000-0005-0000-0000-00003F400000}"/>
    <cellStyle name="Normal 3 3 2 3 3 2 3" xfId="20929" xr:uid="{00000000-0005-0000-0000-000040400000}"/>
    <cellStyle name="Normal 3 3 2 3 3 3" xfId="12824" xr:uid="{00000000-0005-0000-0000-000041400000}"/>
    <cellStyle name="Normal 3 3 2 3 3 3 2" xfId="23923" xr:uid="{00000000-0005-0000-0000-000042400000}"/>
    <cellStyle name="Normal 3 3 2 3 3 4" xfId="18398" xr:uid="{00000000-0005-0000-0000-000043400000}"/>
    <cellStyle name="Normal 3 3 2 3 4" xfId="7830" xr:uid="{00000000-0005-0000-0000-000044400000}"/>
    <cellStyle name="Normal 3 3 2 3 4 2" xfId="13434" xr:uid="{00000000-0005-0000-0000-000045400000}"/>
    <cellStyle name="Normal 3 3 2 3 4 2 2" xfId="24533" xr:uid="{00000000-0005-0000-0000-000046400000}"/>
    <cellStyle name="Normal 3 3 2 3 4 3" xfId="19008" xr:uid="{00000000-0005-0000-0000-000047400000}"/>
    <cellStyle name="Normal 3 3 2 3 5" xfId="10337" xr:uid="{00000000-0005-0000-0000-000048400000}"/>
    <cellStyle name="Normal 3 3 2 3 5 2" xfId="15883" xr:uid="{00000000-0005-0000-0000-000049400000}"/>
    <cellStyle name="Normal 3 3 2 3 5 2 2" xfId="26981" xr:uid="{00000000-0005-0000-0000-00004A400000}"/>
    <cellStyle name="Normal 3 3 2 3 5 3" xfId="21455" xr:uid="{00000000-0005-0000-0000-00004B400000}"/>
    <cellStyle name="Normal 3 3 2 3 6" xfId="11112" xr:uid="{00000000-0005-0000-0000-00004C400000}"/>
    <cellStyle name="Normal 3 3 2 3 6 2" xfId="22219" xr:uid="{00000000-0005-0000-0000-00004D400000}"/>
    <cellStyle name="Normal 3 3 2 3 7" xfId="16693" xr:uid="{00000000-0005-0000-0000-00004E400000}"/>
    <cellStyle name="Normal 3 3 2 3 8" xfId="27412" xr:uid="{00000000-0005-0000-0000-00004F400000}"/>
    <cellStyle name="Normal 3 3 2 4" xfId="4516" xr:uid="{00000000-0005-0000-0000-000050400000}"/>
    <cellStyle name="Normal 3 3 2 4 2" xfId="6570" xr:uid="{00000000-0005-0000-0000-000051400000}"/>
    <cellStyle name="Normal 3 3 2 4 2 2" xfId="9233" xr:uid="{00000000-0005-0000-0000-000052400000}"/>
    <cellStyle name="Normal 3 3 2 4 2 2 2" xfId="14803" xr:uid="{00000000-0005-0000-0000-000053400000}"/>
    <cellStyle name="Normal 3 3 2 4 2 2 2 2" xfId="25901" xr:uid="{00000000-0005-0000-0000-000054400000}"/>
    <cellStyle name="Normal 3 3 2 4 2 2 3" xfId="20375" xr:uid="{00000000-0005-0000-0000-000055400000}"/>
    <cellStyle name="Normal 3 3 2 4 2 3" xfId="12270" xr:uid="{00000000-0005-0000-0000-000056400000}"/>
    <cellStyle name="Normal 3 3 2 4 2 3 2" xfId="23369" xr:uid="{00000000-0005-0000-0000-000057400000}"/>
    <cellStyle name="Normal 3 3 2 4 2 4" xfId="17844" xr:uid="{00000000-0005-0000-0000-000058400000}"/>
    <cellStyle name="Normal 3 3 2 4 3" xfId="7745" xr:uid="{00000000-0005-0000-0000-000059400000}"/>
    <cellStyle name="Normal 3 3 2 4 3 2" xfId="13350" xr:uid="{00000000-0005-0000-0000-00005A400000}"/>
    <cellStyle name="Normal 3 3 2 4 3 2 2" xfId="24449" xr:uid="{00000000-0005-0000-0000-00005B400000}"/>
    <cellStyle name="Normal 3 3 2 4 3 3" xfId="18924" xr:uid="{00000000-0005-0000-0000-00005C400000}"/>
    <cellStyle name="Normal 3 3 2 4 4" xfId="10244" xr:uid="{00000000-0005-0000-0000-00005D400000}"/>
    <cellStyle name="Normal 3 3 2 4 4 2" xfId="15790" xr:uid="{00000000-0005-0000-0000-00005E400000}"/>
    <cellStyle name="Normal 3 3 2 4 4 2 2" xfId="26888" xr:uid="{00000000-0005-0000-0000-00005F400000}"/>
    <cellStyle name="Normal 3 3 2 4 4 3" xfId="21362" xr:uid="{00000000-0005-0000-0000-000060400000}"/>
    <cellStyle name="Normal 3 3 2 4 5" xfId="11113" xr:uid="{00000000-0005-0000-0000-000061400000}"/>
    <cellStyle name="Normal 3 3 2 4 5 2" xfId="22220" xr:uid="{00000000-0005-0000-0000-000062400000}"/>
    <cellStyle name="Normal 3 3 2 4 6" xfId="16694" xr:uid="{00000000-0005-0000-0000-000063400000}"/>
    <cellStyle name="Normal 3 3 2 5" xfId="4517" xr:uid="{00000000-0005-0000-0000-000064400000}"/>
    <cellStyle name="Normal 3 3 2 5 2" xfId="6471" xr:uid="{00000000-0005-0000-0000-000065400000}"/>
    <cellStyle name="Normal 3 3 2 5 2 2" xfId="9134" xr:uid="{00000000-0005-0000-0000-000066400000}"/>
    <cellStyle name="Normal 3 3 2 5 2 2 2" xfId="14704" xr:uid="{00000000-0005-0000-0000-000067400000}"/>
    <cellStyle name="Normal 3 3 2 5 2 2 2 2" xfId="25802" xr:uid="{00000000-0005-0000-0000-000068400000}"/>
    <cellStyle name="Normal 3 3 2 5 2 2 3" xfId="20276" xr:uid="{00000000-0005-0000-0000-000069400000}"/>
    <cellStyle name="Normal 3 3 2 5 2 3" xfId="12171" xr:uid="{00000000-0005-0000-0000-00006A400000}"/>
    <cellStyle name="Normal 3 3 2 5 2 3 2" xfId="23270" xr:uid="{00000000-0005-0000-0000-00006B400000}"/>
    <cellStyle name="Normal 3 3 2 5 2 4" xfId="17745" xr:uid="{00000000-0005-0000-0000-00006C400000}"/>
    <cellStyle name="Normal 3 3 2 5 3" xfId="8214" xr:uid="{00000000-0005-0000-0000-00006D400000}"/>
    <cellStyle name="Normal 3 3 2 5 3 2" xfId="13784" xr:uid="{00000000-0005-0000-0000-00006E400000}"/>
    <cellStyle name="Normal 3 3 2 5 3 2 2" xfId="24882" xr:uid="{00000000-0005-0000-0000-00006F400000}"/>
    <cellStyle name="Normal 3 3 2 5 3 3" xfId="19356" xr:uid="{00000000-0005-0000-0000-000070400000}"/>
    <cellStyle name="Normal 3 3 2 5 4" xfId="11114" xr:uid="{00000000-0005-0000-0000-000071400000}"/>
    <cellStyle name="Normal 3 3 2 5 4 2" xfId="22221" xr:uid="{00000000-0005-0000-0000-000072400000}"/>
    <cellStyle name="Normal 3 3 2 5 5" xfId="16695" xr:uid="{00000000-0005-0000-0000-000073400000}"/>
    <cellStyle name="Normal 3 3 2 6" xfId="5632" xr:uid="{00000000-0005-0000-0000-000074400000}"/>
    <cellStyle name="Normal 3 3 2 6 2" xfId="8641" xr:uid="{00000000-0005-0000-0000-000075400000}"/>
    <cellStyle name="Normal 3 3 2 6 2 2" xfId="14211" xr:uid="{00000000-0005-0000-0000-000076400000}"/>
    <cellStyle name="Normal 3 3 2 6 2 2 2" xfId="25309" xr:uid="{00000000-0005-0000-0000-000077400000}"/>
    <cellStyle name="Normal 3 3 2 6 2 3" xfId="19783" xr:uid="{00000000-0005-0000-0000-000078400000}"/>
    <cellStyle name="Normal 3 3 2 6 3" xfId="11672" xr:uid="{00000000-0005-0000-0000-000079400000}"/>
    <cellStyle name="Normal 3 3 2 6 3 2" xfId="22775" xr:uid="{00000000-0005-0000-0000-00007A400000}"/>
    <cellStyle name="Normal 3 3 2 6 4" xfId="17249" xr:uid="{00000000-0005-0000-0000-00007B400000}"/>
    <cellStyle name="Normal 3 3 2 7" xfId="6129" xr:uid="{00000000-0005-0000-0000-00007C400000}"/>
    <cellStyle name="Normal 3 3 2 7 2" xfId="8794" xr:uid="{00000000-0005-0000-0000-00007D400000}"/>
    <cellStyle name="Normal 3 3 2 7 2 2" xfId="14364" xr:uid="{00000000-0005-0000-0000-00007E400000}"/>
    <cellStyle name="Normal 3 3 2 7 2 2 2" xfId="25462" xr:uid="{00000000-0005-0000-0000-00007F400000}"/>
    <cellStyle name="Normal 3 3 2 7 2 3" xfId="19936" xr:uid="{00000000-0005-0000-0000-000080400000}"/>
    <cellStyle name="Normal 3 3 2 7 3" xfId="11831" xr:uid="{00000000-0005-0000-0000-000081400000}"/>
    <cellStyle name="Normal 3 3 2 7 3 2" xfId="22930" xr:uid="{00000000-0005-0000-0000-000082400000}"/>
    <cellStyle name="Normal 3 3 2 7 4" xfId="17405" xr:uid="{00000000-0005-0000-0000-000083400000}"/>
    <cellStyle name="Normal 3 3 2 8" xfId="7040" xr:uid="{00000000-0005-0000-0000-000084400000}"/>
    <cellStyle name="Normal 3 3 2 8 2" xfId="9694" xr:uid="{00000000-0005-0000-0000-000085400000}"/>
    <cellStyle name="Normal 3 3 2 8 2 2" xfId="15264" xr:uid="{00000000-0005-0000-0000-000086400000}"/>
    <cellStyle name="Normal 3 3 2 8 2 2 2" xfId="26362" xr:uid="{00000000-0005-0000-0000-000087400000}"/>
    <cellStyle name="Normal 3 3 2 8 2 3" xfId="20836" xr:uid="{00000000-0005-0000-0000-000088400000}"/>
    <cellStyle name="Normal 3 3 2 8 3" xfId="12731" xr:uid="{00000000-0005-0000-0000-000089400000}"/>
    <cellStyle name="Normal 3 3 2 8 3 2" xfId="23830" xr:uid="{00000000-0005-0000-0000-00008A400000}"/>
    <cellStyle name="Normal 3 3 2 8 4" xfId="18305" xr:uid="{00000000-0005-0000-0000-00008B400000}"/>
    <cellStyle name="Normal 3 3 2 9" xfId="7528" xr:uid="{00000000-0005-0000-0000-00008C400000}"/>
    <cellStyle name="Normal 3 3 2 9 2" xfId="13182" xr:uid="{00000000-0005-0000-0000-00008D400000}"/>
    <cellStyle name="Normal 3 3 2 9 2 2" xfId="24281" xr:uid="{00000000-0005-0000-0000-00008E400000}"/>
    <cellStyle name="Normal 3 3 2 9 3" xfId="18756" xr:uid="{00000000-0005-0000-0000-00008F400000}"/>
    <cellStyle name="Normal 3 3 3" xfId="1019" xr:uid="{00000000-0005-0000-0000-000090400000}"/>
    <cellStyle name="Normal 3 3 3 10" xfId="16410" xr:uid="{00000000-0005-0000-0000-000091400000}"/>
    <cellStyle name="Normal 3 3 3 11" xfId="27275" xr:uid="{00000000-0005-0000-0000-000092400000}"/>
    <cellStyle name="Normal 3 3 3 2" xfId="4518" xr:uid="{00000000-0005-0000-0000-000093400000}"/>
    <cellStyle name="Normal 3 3 3 2 2" xfId="6865" xr:uid="{00000000-0005-0000-0000-000094400000}"/>
    <cellStyle name="Normal 3 3 3 2 2 2" xfId="9528" xr:uid="{00000000-0005-0000-0000-000095400000}"/>
    <cellStyle name="Normal 3 3 3 2 2 2 2" xfId="15098" xr:uid="{00000000-0005-0000-0000-000096400000}"/>
    <cellStyle name="Normal 3 3 3 2 2 2 2 2" xfId="26196" xr:uid="{00000000-0005-0000-0000-000097400000}"/>
    <cellStyle name="Normal 3 3 3 2 2 2 3" xfId="20670" xr:uid="{00000000-0005-0000-0000-000098400000}"/>
    <cellStyle name="Normal 3 3 3 2 2 3" xfId="12565" xr:uid="{00000000-0005-0000-0000-000099400000}"/>
    <cellStyle name="Normal 3 3 3 2 2 3 2" xfId="23664" xr:uid="{00000000-0005-0000-0000-00009A400000}"/>
    <cellStyle name="Normal 3 3 3 2 2 4" xfId="18139" xr:uid="{00000000-0005-0000-0000-00009B400000}"/>
    <cellStyle name="Normal 3 3 3 2 3" xfId="7336" xr:uid="{00000000-0005-0000-0000-00009C400000}"/>
    <cellStyle name="Normal 3 3 3 2 3 2" xfId="9989" xr:uid="{00000000-0005-0000-0000-00009D400000}"/>
    <cellStyle name="Normal 3 3 3 2 3 2 2" xfId="15559" xr:uid="{00000000-0005-0000-0000-00009E400000}"/>
    <cellStyle name="Normal 3 3 3 2 3 2 2 2" xfId="26657" xr:uid="{00000000-0005-0000-0000-00009F400000}"/>
    <cellStyle name="Normal 3 3 3 2 3 2 3" xfId="21131" xr:uid="{00000000-0005-0000-0000-0000A0400000}"/>
    <cellStyle name="Normal 3 3 3 2 3 3" xfId="13026" xr:uid="{00000000-0005-0000-0000-0000A1400000}"/>
    <cellStyle name="Normal 3 3 3 2 3 3 2" xfId="24125" xr:uid="{00000000-0005-0000-0000-0000A2400000}"/>
    <cellStyle name="Normal 3 3 3 2 3 4" xfId="18600" xr:uid="{00000000-0005-0000-0000-0000A3400000}"/>
    <cellStyle name="Normal 3 3 3 2 4" xfId="8024" xr:uid="{00000000-0005-0000-0000-0000A4400000}"/>
    <cellStyle name="Normal 3 3 3 2 4 2" xfId="13627" xr:uid="{00000000-0005-0000-0000-0000A5400000}"/>
    <cellStyle name="Normal 3 3 3 2 4 2 2" xfId="24726" xr:uid="{00000000-0005-0000-0000-0000A6400000}"/>
    <cellStyle name="Normal 3 3 3 2 4 3" xfId="19201" xr:uid="{00000000-0005-0000-0000-0000A7400000}"/>
    <cellStyle name="Normal 3 3 3 2 5" xfId="10539" xr:uid="{00000000-0005-0000-0000-0000A8400000}"/>
    <cellStyle name="Normal 3 3 3 2 5 2" xfId="16085" xr:uid="{00000000-0005-0000-0000-0000A9400000}"/>
    <cellStyle name="Normal 3 3 3 2 5 2 2" xfId="27183" xr:uid="{00000000-0005-0000-0000-0000AA400000}"/>
    <cellStyle name="Normal 3 3 3 2 5 3" xfId="21657" xr:uid="{00000000-0005-0000-0000-0000AB400000}"/>
    <cellStyle name="Normal 3 3 3 2 6" xfId="11115" xr:uid="{00000000-0005-0000-0000-0000AC400000}"/>
    <cellStyle name="Normal 3 3 3 2 6 2" xfId="22222" xr:uid="{00000000-0005-0000-0000-0000AD400000}"/>
    <cellStyle name="Normal 3 3 3 2 7" xfId="16696" xr:uid="{00000000-0005-0000-0000-0000AE400000}"/>
    <cellStyle name="Normal 3 3 3 2 8" xfId="27614" xr:uid="{00000000-0005-0000-0000-0000AF400000}"/>
    <cellStyle name="Normal 3 3 3 3" xfId="4519" xr:uid="{00000000-0005-0000-0000-0000B0400000}"/>
    <cellStyle name="Normal 3 3 3 3 2" xfId="6526" xr:uid="{00000000-0005-0000-0000-0000B1400000}"/>
    <cellStyle name="Normal 3 3 3 3 2 2" xfId="9189" xr:uid="{00000000-0005-0000-0000-0000B2400000}"/>
    <cellStyle name="Normal 3 3 3 3 2 2 2" xfId="14759" xr:uid="{00000000-0005-0000-0000-0000B3400000}"/>
    <cellStyle name="Normal 3 3 3 3 2 2 2 2" xfId="25857" xr:uid="{00000000-0005-0000-0000-0000B4400000}"/>
    <cellStyle name="Normal 3 3 3 3 2 2 3" xfId="20331" xr:uid="{00000000-0005-0000-0000-0000B5400000}"/>
    <cellStyle name="Normal 3 3 3 3 2 3" xfId="12226" xr:uid="{00000000-0005-0000-0000-0000B6400000}"/>
    <cellStyle name="Normal 3 3 3 3 2 3 2" xfId="23325" xr:uid="{00000000-0005-0000-0000-0000B7400000}"/>
    <cellStyle name="Normal 3 3 3 3 2 4" xfId="17800" xr:uid="{00000000-0005-0000-0000-0000B8400000}"/>
    <cellStyle name="Normal 3 3 3 3 3" xfId="8215" xr:uid="{00000000-0005-0000-0000-0000B9400000}"/>
    <cellStyle name="Normal 3 3 3 3 3 2" xfId="13785" xr:uid="{00000000-0005-0000-0000-0000BA400000}"/>
    <cellStyle name="Normal 3 3 3 3 3 2 2" xfId="24883" xr:uid="{00000000-0005-0000-0000-0000BB400000}"/>
    <cellStyle name="Normal 3 3 3 3 3 3" xfId="19357" xr:uid="{00000000-0005-0000-0000-0000BC400000}"/>
    <cellStyle name="Normal 3 3 3 3 4" xfId="11116" xr:uid="{00000000-0005-0000-0000-0000BD400000}"/>
    <cellStyle name="Normal 3 3 3 3 4 2" xfId="22223" xr:uid="{00000000-0005-0000-0000-0000BE400000}"/>
    <cellStyle name="Normal 3 3 3 3 5" xfId="16697" xr:uid="{00000000-0005-0000-0000-0000BF400000}"/>
    <cellStyle name="Normal 3 3 3 4" xfId="5324" xr:uid="{00000000-0005-0000-0000-0000C0400000}"/>
    <cellStyle name="Normal 3 3 3 4 2" xfId="8501" xr:uid="{00000000-0005-0000-0000-0000C1400000}"/>
    <cellStyle name="Normal 3 3 3 4 2 2" xfId="14071" xr:uid="{00000000-0005-0000-0000-0000C2400000}"/>
    <cellStyle name="Normal 3 3 3 4 2 2 2" xfId="25169" xr:uid="{00000000-0005-0000-0000-0000C3400000}"/>
    <cellStyle name="Normal 3 3 3 4 2 3" xfId="19643" xr:uid="{00000000-0005-0000-0000-0000C4400000}"/>
    <cellStyle name="Normal 3 3 3 4 3" xfId="11532" xr:uid="{00000000-0005-0000-0000-0000C5400000}"/>
    <cellStyle name="Normal 3 3 3 4 3 2" xfId="22635" xr:uid="{00000000-0005-0000-0000-0000C6400000}"/>
    <cellStyle name="Normal 3 3 3 4 4" xfId="17109" xr:uid="{00000000-0005-0000-0000-0000C7400000}"/>
    <cellStyle name="Normal 3 3 3 5" xfId="6297" xr:uid="{00000000-0005-0000-0000-0000C8400000}"/>
    <cellStyle name="Normal 3 3 3 5 2" xfId="8962" xr:uid="{00000000-0005-0000-0000-0000C9400000}"/>
    <cellStyle name="Normal 3 3 3 5 2 2" xfId="14532" xr:uid="{00000000-0005-0000-0000-0000CA400000}"/>
    <cellStyle name="Normal 3 3 3 5 2 2 2" xfId="25630" xr:uid="{00000000-0005-0000-0000-0000CB400000}"/>
    <cellStyle name="Normal 3 3 3 5 2 3" xfId="20104" xr:uid="{00000000-0005-0000-0000-0000CC400000}"/>
    <cellStyle name="Normal 3 3 3 5 3" xfId="11999" xr:uid="{00000000-0005-0000-0000-0000CD400000}"/>
    <cellStyle name="Normal 3 3 3 5 3 2" xfId="23098" xr:uid="{00000000-0005-0000-0000-0000CE400000}"/>
    <cellStyle name="Normal 3 3 3 5 4" xfId="17573" xr:uid="{00000000-0005-0000-0000-0000CF400000}"/>
    <cellStyle name="Normal 3 3 3 6" xfId="6993" xr:uid="{00000000-0005-0000-0000-0000D0400000}"/>
    <cellStyle name="Normal 3 3 3 6 2" xfId="9647" xr:uid="{00000000-0005-0000-0000-0000D1400000}"/>
    <cellStyle name="Normal 3 3 3 6 2 2" xfId="15217" xr:uid="{00000000-0005-0000-0000-0000D2400000}"/>
    <cellStyle name="Normal 3 3 3 6 2 2 2" xfId="26315" xr:uid="{00000000-0005-0000-0000-0000D3400000}"/>
    <cellStyle name="Normal 3 3 3 6 2 3" xfId="20789" xr:uid="{00000000-0005-0000-0000-0000D4400000}"/>
    <cellStyle name="Normal 3 3 3 6 3" xfId="12684" xr:uid="{00000000-0005-0000-0000-0000D5400000}"/>
    <cellStyle name="Normal 3 3 3 6 3 2" xfId="23783" xr:uid="{00000000-0005-0000-0000-0000D6400000}"/>
    <cellStyle name="Normal 3 3 3 6 4" xfId="18258" xr:uid="{00000000-0005-0000-0000-0000D7400000}"/>
    <cellStyle name="Normal 3 3 3 7" xfId="7624" xr:uid="{00000000-0005-0000-0000-0000D8400000}"/>
    <cellStyle name="Normal 3 3 3 7 2" xfId="13262" xr:uid="{00000000-0005-0000-0000-0000D9400000}"/>
    <cellStyle name="Normal 3 3 3 7 2 2" xfId="24361" xr:uid="{00000000-0005-0000-0000-0000DA400000}"/>
    <cellStyle name="Normal 3 3 3 7 3" xfId="18836" xr:uid="{00000000-0005-0000-0000-0000DB400000}"/>
    <cellStyle name="Normal 3 3 3 8" xfId="10200" xr:uid="{00000000-0005-0000-0000-0000DC400000}"/>
    <cellStyle name="Normal 3 3 3 8 2" xfId="15746" xr:uid="{00000000-0005-0000-0000-0000DD400000}"/>
    <cellStyle name="Normal 3 3 3 8 2 2" xfId="26844" xr:uid="{00000000-0005-0000-0000-0000DE400000}"/>
    <cellStyle name="Normal 3 3 3 8 3" xfId="21318" xr:uid="{00000000-0005-0000-0000-0000DF400000}"/>
    <cellStyle name="Normal 3 3 3 9" xfId="10815" xr:uid="{00000000-0005-0000-0000-0000E0400000}"/>
    <cellStyle name="Normal 3 3 3 9 2" xfId="21930" xr:uid="{00000000-0005-0000-0000-0000E1400000}"/>
    <cellStyle name="Normal 3 3 4" xfId="899" xr:uid="{00000000-0005-0000-0000-0000E2400000}"/>
    <cellStyle name="Normal 3 3 4 2" xfId="5179" xr:uid="{00000000-0005-0000-0000-0000E3400000}"/>
    <cellStyle name="Normal 3 3 4 2 2" xfId="6758" xr:uid="{00000000-0005-0000-0000-0000E4400000}"/>
    <cellStyle name="Normal 3 3 4 2 2 2" xfId="9421" xr:uid="{00000000-0005-0000-0000-0000E5400000}"/>
    <cellStyle name="Normal 3 3 4 2 2 2 2" xfId="14991" xr:uid="{00000000-0005-0000-0000-0000E6400000}"/>
    <cellStyle name="Normal 3 3 4 2 2 2 2 2" xfId="26089" xr:uid="{00000000-0005-0000-0000-0000E7400000}"/>
    <cellStyle name="Normal 3 3 4 2 2 2 3" xfId="20563" xr:uid="{00000000-0005-0000-0000-0000E8400000}"/>
    <cellStyle name="Normal 3 3 4 2 2 3" xfId="12458" xr:uid="{00000000-0005-0000-0000-0000E9400000}"/>
    <cellStyle name="Normal 3 3 4 2 2 3 2" xfId="23557" xr:uid="{00000000-0005-0000-0000-0000EA400000}"/>
    <cellStyle name="Normal 3 3 4 2 2 4" xfId="18032" xr:uid="{00000000-0005-0000-0000-0000EB400000}"/>
    <cellStyle name="Normal 3 3 4 2 3" xfId="8412" xr:uid="{00000000-0005-0000-0000-0000EC400000}"/>
    <cellStyle name="Normal 3 3 4 2 3 2" xfId="13982" xr:uid="{00000000-0005-0000-0000-0000ED400000}"/>
    <cellStyle name="Normal 3 3 4 2 3 2 2" xfId="25080" xr:uid="{00000000-0005-0000-0000-0000EE400000}"/>
    <cellStyle name="Normal 3 3 4 2 3 3" xfId="19554" xr:uid="{00000000-0005-0000-0000-0000EF400000}"/>
    <cellStyle name="Normal 3 3 4 2 4" xfId="11443" xr:uid="{00000000-0005-0000-0000-0000F0400000}"/>
    <cellStyle name="Normal 3 3 4 2 4 2" xfId="22546" xr:uid="{00000000-0005-0000-0000-0000F1400000}"/>
    <cellStyle name="Normal 3 3 4 2 5" xfId="17020" xr:uid="{00000000-0005-0000-0000-0000F2400000}"/>
    <cellStyle name="Normal 3 3 4 3" xfId="6189" xr:uid="{00000000-0005-0000-0000-0000F3400000}"/>
    <cellStyle name="Normal 3 3 4 3 2" xfId="8854" xr:uid="{00000000-0005-0000-0000-0000F4400000}"/>
    <cellStyle name="Normal 3 3 4 3 2 2" xfId="14424" xr:uid="{00000000-0005-0000-0000-0000F5400000}"/>
    <cellStyle name="Normal 3 3 4 3 2 2 2" xfId="25522" xr:uid="{00000000-0005-0000-0000-0000F6400000}"/>
    <cellStyle name="Normal 3 3 4 3 2 3" xfId="19996" xr:uid="{00000000-0005-0000-0000-0000F7400000}"/>
    <cellStyle name="Normal 3 3 4 3 3" xfId="11891" xr:uid="{00000000-0005-0000-0000-0000F8400000}"/>
    <cellStyle name="Normal 3 3 4 3 3 2" xfId="22990" xr:uid="{00000000-0005-0000-0000-0000F9400000}"/>
    <cellStyle name="Normal 3 3 4 3 4" xfId="17465" xr:uid="{00000000-0005-0000-0000-0000FA400000}"/>
    <cellStyle name="Normal 3 3 4 4" xfId="7229" xr:uid="{00000000-0005-0000-0000-0000FB400000}"/>
    <cellStyle name="Normal 3 3 4 4 2" xfId="9882" xr:uid="{00000000-0005-0000-0000-0000FC400000}"/>
    <cellStyle name="Normal 3 3 4 4 2 2" xfId="15452" xr:uid="{00000000-0005-0000-0000-0000FD400000}"/>
    <cellStyle name="Normal 3 3 4 4 2 2 2" xfId="26550" xr:uid="{00000000-0005-0000-0000-0000FE400000}"/>
    <cellStyle name="Normal 3 3 4 4 2 3" xfId="21024" xr:uid="{00000000-0005-0000-0000-0000FF400000}"/>
    <cellStyle name="Normal 3 3 4 4 3" xfId="12919" xr:uid="{00000000-0005-0000-0000-000000410000}"/>
    <cellStyle name="Normal 3 3 4 4 3 2" xfId="24018" xr:uid="{00000000-0005-0000-0000-000001410000}"/>
    <cellStyle name="Normal 3 3 4 4 4" xfId="18493" xr:uid="{00000000-0005-0000-0000-000002410000}"/>
    <cellStyle name="Normal 3 3 4 5" xfId="7917" xr:uid="{00000000-0005-0000-0000-000003410000}"/>
    <cellStyle name="Normal 3 3 4 5 2" xfId="13520" xr:uid="{00000000-0005-0000-0000-000004410000}"/>
    <cellStyle name="Normal 3 3 4 5 2 2" xfId="24619" xr:uid="{00000000-0005-0000-0000-000005410000}"/>
    <cellStyle name="Normal 3 3 4 5 3" xfId="19094" xr:uid="{00000000-0005-0000-0000-000006410000}"/>
    <cellStyle name="Normal 3 3 4 6" xfId="10432" xr:uid="{00000000-0005-0000-0000-000007410000}"/>
    <cellStyle name="Normal 3 3 4 6 2" xfId="15978" xr:uid="{00000000-0005-0000-0000-000008410000}"/>
    <cellStyle name="Normal 3 3 4 6 2 2" xfId="27076" xr:uid="{00000000-0005-0000-0000-000009410000}"/>
    <cellStyle name="Normal 3 3 4 6 3" xfId="21550" xr:uid="{00000000-0005-0000-0000-00000A410000}"/>
    <cellStyle name="Normal 3 3 4 7" xfId="10707" xr:uid="{00000000-0005-0000-0000-00000B410000}"/>
    <cellStyle name="Normal 3 3 4 7 2" xfId="21822" xr:uid="{00000000-0005-0000-0000-00000C410000}"/>
    <cellStyle name="Normal 3 3 4 8" xfId="16302" xr:uid="{00000000-0005-0000-0000-00000D410000}"/>
    <cellStyle name="Normal 3 3 4 9" xfId="27507" xr:uid="{00000000-0005-0000-0000-00000E410000}"/>
    <cellStyle name="Normal 3 3 5" xfId="4520" xr:uid="{00000000-0005-0000-0000-00000F410000}"/>
    <cellStyle name="Normal 3 3 5 2" xfId="6662" xr:uid="{00000000-0005-0000-0000-000010410000}"/>
    <cellStyle name="Normal 3 3 5 2 2" xfId="9325" xr:uid="{00000000-0005-0000-0000-000011410000}"/>
    <cellStyle name="Normal 3 3 5 2 2 2" xfId="14895" xr:uid="{00000000-0005-0000-0000-000012410000}"/>
    <cellStyle name="Normal 3 3 5 2 2 2 2" xfId="25993" xr:uid="{00000000-0005-0000-0000-000013410000}"/>
    <cellStyle name="Normal 3 3 5 2 2 3" xfId="20467" xr:uid="{00000000-0005-0000-0000-000014410000}"/>
    <cellStyle name="Normal 3 3 5 2 3" xfId="12362" xr:uid="{00000000-0005-0000-0000-000015410000}"/>
    <cellStyle name="Normal 3 3 5 2 3 2" xfId="23461" xr:uid="{00000000-0005-0000-0000-000016410000}"/>
    <cellStyle name="Normal 3 3 5 2 4" xfId="17936" xr:uid="{00000000-0005-0000-0000-000017410000}"/>
    <cellStyle name="Normal 3 3 5 3" xfId="7133" xr:uid="{00000000-0005-0000-0000-000018410000}"/>
    <cellStyle name="Normal 3 3 5 3 2" xfId="9786" xr:uid="{00000000-0005-0000-0000-000019410000}"/>
    <cellStyle name="Normal 3 3 5 3 2 2" xfId="15356" xr:uid="{00000000-0005-0000-0000-00001A410000}"/>
    <cellStyle name="Normal 3 3 5 3 2 2 2" xfId="26454" xr:uid="{00000000-0005-0000-0000-00001B410000}"/>
    <cellStyle name="Normal 3 3 5 3 2 3" xfId="20928" xr:uid="{00000000-0005-0000-0000-00001C410000}"/>
    <cellStyle name="Normal 3 3 5 3 3" xfId="12823" xr:uid="{00000000-0005-0000-0000-00001D410000}"/>
    <cellStyle name="Normal 3 3 5 3 3 2" xfId="23922" xr:uid="{00000000-0005-0000-0000-00001E410000}"/>
    <cellStyle name="Normal 3 3 5 3 4" xfId="18397" xr:uid="{00000000-0005-0000-0000-00001F410000}"/>
    <cellStyle name="Normal 3 3 5 4" xfId="7829" xr:uid="{00000000-0005-0000-0000-000020410000}"/>
    <cellStyle name="Normal 3 3 5 4 2" xfId="13433" xr:uid="{00000000-0005-0000-0000-000021410000}"/>
    <cellStyle name="Normal 3 3 5 4 2 2" xfId="24532" xr:uid="{00000000-0005-0000-0000-000022410000}"/>
    <cellStyle name="Normal 3 3 5 4 3" xfId="19007" xr:uid="{00000000-0005-0000-0000-000023410000}"/>
    <cellStyle name="Normal 3 3 5 5" xfId="10336" xr:uid="{00000000-0005-0000-0000-000024410000}"/>
    <cellStyle name="Normal 3 3 5 5 2" xfId="15882" xr:uid="{00000000-0005-0000-0000-000025410000}"/>
    <cellStyle name="Normal 3 3 5 5 2 2" xfId="26980" xr:uid="{00000000-0005-0000-0000-000026410000}"/>
    <cellStyle name="Normal 3 3 5 5 3" xfId="21454" xr:uid="{00000000-0005-0000-0000-000027410000}"/>
    <cellStyle name="Normal 3 3 5 6" xfId="11117" xr:uid="{00000000-0005-0000-0000-000028410000}"/>
    <cellStyle name="Normal 3 3 5 6 2" xfId="22224" xr:uid="{00000000-0005-0000-0000-000029410000}"/>
    <cellStyle name="Normal 3 3 5 7" xfId="16698" xr:uid="{00000000-0005-0000-0000-00002A410000}"/>
    <cellStyle name="Normal 3 3 5 8" xfId="27411" xr:uid="{00000000-0005-0000-0000-00002B410000}"/>
    <cellStyle name="Normal 3 3 6" xfId="4521" xr:uid="{00000000-0005-0000-0000-00002C410000}"/>
    <cellStyle name="Normal 3 3 7" xfId="4522" xr:uid="{00000000-0005-0000-0000-00002D410000}"/>
    <cellStyle name="Normal 3 3 7 2" xfId="6414" xr:uid="{00000000-0005-0000-0000-00002E410000}"/>
    <cellStyle name="Normal 3 3 7 2 2" xfId="9077" xr:uid="{00000000-0005-0000-0000-00002F410000}"/>
    <cellStyle name="Normal 3 3 7 2 2 2" xfId="14647" xr:uid="{00000000-0005-0000-0000-000030410000}"/>
    <cellStyle name="Normal 3 3 7 2 2 2 2" xfId="25745" xr:uid="{00000000-0005-0000-0000-000031410000}"/>
    <cellStyle name="Normal 3 3 7 2 2 3" xfId="20219" xr:uid="{00000000-0005-0000-0000-000032410000}"/>
    <cellStyle name="Normal 3 3 7 2 3" xfId="12114" xr:uid="{00000000-0005-0000-0000-000033410000}"/>
    <cellStyle name="Normal 3 3 7 2 3 2" xfId="23213" xr:uid="{00000000-0005-0000-0000-000034410000}"/>
    <cellStyle name="Normal 3 3 7 2 4" xfId="17688" xr:uid="{00000000-0005-0000-0000-000035410000}"/>
    <cellStyle name="Normal 3 3 7 3" xfId="8216" xr:uid="{00000000-0005-0000-0000-000036410000}"/>
    <cellStyle name="Normal 3 3 7 3 2" xfId="13786" xr:uid="{00000000-0005-0000-0000-000037410000}"/>
    <cellStyle name="Normal 3 3 7 3 2 2" xfId="24884" xr:uid="{00000000-0005-0000-0000-000038410000}"/>
    <cellStyle name="Normal 3 3 7 3 3" xfId="19358" xr:uid="{00000000-0005-0000-0000-000039410000}"/>
    <cellStyle name="Normal 3 3 7 4" xfId="11118" xr:uid="{00000000-0005-0000-0000-00003A410000}"/>
    <cellStyle name="Normal 3 3 7 4 2" xfId="22225" xr:uid="{00000000-0005-0000-0000-00003B410000}"/>
    <cellStyle name="Normal 3 3 7 5" xfId="16699" xr:uid="{00000000-0005-0000-0000-00003C410000}"/>
    <cellStyle name="Normal 3 3 8" xfId="5414" xr:uid="{00000000-0005-0000-0000-00003D410000}"/>
    <cellStyle name="Normal 3 3 8 2" xfId="8540" xr:uid="{00000000-0005-0000-0000-00003E410000}"/>
    <cellStyle name="Normal 3 3 8 2 2" xfId="14110" xr:uid="{00000000-0005-0000-0000-00003F410000}"/>
    <cellStyle name="Normal 3 3 8 2 2 2" xfId="25208" xr:uid="{00000000-0005-0000-0000-000040410000}"/>
    <cellStyle name="Normal 3 3 8 2 3" xfId="19682" xr:uid="{00000000-0005-0000-0000-000041410000}"/>
    <cellStyle name="Normal 3 3 8 3" xfId="11571" xr:uid="{00000000-0005-0000-0000-000042410000}"/>
    <cellStyle name="Normal 3 3 8 3 2" xfId="22674" xr:uid="{00000000-0005-0000-0000-000043410000}"/>
    <cellStyle name="Normal 3 3 8 4" xfId="17148" xr:uid="{00000000-0005-0000-0000-000044410000}"/>
    <cellStyle name="Normal 3 3 9" xfId="6085" xr:uid="{00000000-0005-0000-0000-000045410000}"/>
    <cellStyle name="Normal 3 3 9 2" xfId="8750" xr:uid="{00000000-0005-0000-0000-000046410000}"/>
    <cellStyle name="Normal 3 3 9 2 2" xfId="14320" xr:uid="{00000000-0005-0000-0000-000047410000}"/>
    <cellStyle name="Normal 3 3 9 2 2 2" xfId="25418" xr:uid="{00000000-0005-0000-0000-000048410000}"/>
    <cellStyle name="Normal 3 3 9 2 3" xfId="19892" xr:uid="{00000000-0005-0000-0000-000049410000}"/>
    <cellStyle name="Normal 3 3 9 3" xfId="11787" xr:uid="{00000000-0005-0000-0000-00004A410000}"/>
    <cellStyle name="Normal 3 3 9 3 2" xfId="22886" xr:uid="{00000000-0005-0000-0000-00004B410000}"/>
    <cellStyle name="Normal 3 3 9 4" xfId="17361" xr:uid="{00000000-0005-0000-0000-00004C410000}"/>
    <cellStyle name="Normal 3 4" xfId="5" xr:uid="{00000000-0005-0000-0000-00004D410000}"/>
    <cellStyle name="Normal 3 4 2" xfId="4523" xr:uid="{00000000-0005-0000-0000-00004E410000}"/>
    <cellStyle name="Normal 3 4 3" xfId="4524" xr:uid="{00000000-0005-0000-0000-00004F410000}"/>
    <cellStyle name="Normal 3 4 4" xfId="4525" xr:uid="{00000000-0005-0000-0000-000050410000}"/>
    <cellStyle name="Normal 3 5" xfId="604" xr:uid="{00000000-0005-0000-0000-000051410000}"/>
    <cellStyle name="Normal 3 5 2" xfId="4526" xr:uid="{00000000-0005-0000-0000-000052410000}"/>
    <cellStyle name="Normal 3 5 3" xfId="4527" xr:uid="{00000000-0005-0000-0000-000053410000}"/>
    <cellStyle name="Normal 3 6" xfId="605" xr:uid="{00000000-0005-0000-0000-000054410000}"/>
    <cellStyle name="Normal 3 6 2" xfId="4528" xr:uid="{00000000-0005-0000-0000-000055410000}"/>
    <cellStyle name="Normal 3 6 3" xfId="4529" xr:uid="{00000000-0005-0000-0000-000056410000}"/>
    <cellStyle name="Normal 3 7" xfId="606" xr:uid="{00000000-0005-0000-0000-000057410000}"/>
    <cellStyle name="Normal 3 8" xfId="756" xr:uid="{00000000-0005-0000-0000-000058410000}"/>
    <cellStyle name="Normal 3 8 2" xfId="931" xr:uid="{00000000-0005-0000-0000-000059410000}"/>
    <cellStyle name="Normal 3 8 3" xfId="4530" xr:uid="{00000000-0005-0000-0000-00005A410000}"/>
    <cellStyle name="Normal 3 9" xfId="789" xr:uid="{00000000-0005-0000-0000-00005B410000}"/>
    <cellStyle name="Normal 3 9 2" xfId="4531" xr:uid="{00000000-0005-0000-0000-00005C410000}"/>
    <cellStyle name="Normal 3 9 3" xfId="4532" xr:uid="{00000000-0005-0000-0000-00005D410000}"/>
    <cellStyle name="Normal 3 9 4" xfId="5267" xr:uid="{00000000-0005-0000-0000-00005E410000}"/>
    <cellStyle name="Normal 30" xfId="607" xr:uid="{00000000-0005-0000-0000-00005F410000}"/>
    <cellStyle name="Normal 30 10" xfId="6994" xr:uid="{00000000-0005-0000-0000-000060410000}"/>
    <cellStyle name="Normal 30 10 2" xfId="9648" xr:uid="{00000000-0005-0000-0000-000061410000}"/>
    <cellStyle name="Normal 30 10 2 2" xfId="15218" xr:uid="{00000000-0005-0000-0000-000062410000}"/>
    <cellStyle name="Normal 30 10 2 2 2" xfId="26316" xr:uid="{00000000-0005-0000-0000-000063410000}"/>
    <cellStyle name="Normal 30 10 2 3" xfId="20790" xr:uid="{00000000-0005-0000-0000-000064410000}"/>
    <cellStyle name="Normal 30 10 3" xfId="12685" xr:uid="{00000000-0005-0000-0000-000065410000}"/>
    <cellStyle name="Normal 30 10 3 2" xfId="23784" xr:uid="{00000000-0005-0000-0000-000066410000}"/>
    <cellStyle name="Normal 30 10 4" xfId="18259" xr:uid="{00000000-0005-0000-0000-000067410000}"/>
    <cellStyle name="Normal 30 11" xfId="7529" xr:uid="{00000000-0005-0000-0000-000068410000}"/>
    <cellStyle name="Normal 30 11 2" xfId="13183" xr:uid="{00000000-0005-0000-0000-000069410000}"/>
    <cellStyle name="Normal 30 11 2 2" xfId="24282" xr:uid="{00000000-0005-0000-0000-00006A410000}"/>
    <cellStyle name="Normal 30 11 3" xfId="18757" xr:uid="{00000000-0005-0000-0000-00006B410000}"/>
    <cellStyle name="Normal 30 12" xfId="10070" xr:uid="{00000000-0005-0000-0000-00006C410000}"/>
    <cellStyle name="Normal 30 12 2" xfId="15623" xr:uid="{00000000-0005-0000-0000-00006D410000}"/>
    <cellStyle name="Normal 30 12 2 2" xfId="26721" xr:uid="{00000000-0005-0000-0000-00006E410000}"/>
    <cellStyle name="Normal 30 12 3" xfId="21195" xr:uid="{00000000-0005-0000-0000-00006F410000}"/>
    <cellStyle name="Normal 30 13" xfId="10614" xr:uid="{00000000-0005-0000-0000-000070410000}"/>
    <cellStyle name="Normal 30 13 2" xfId="21730" xr:uid="{00000000-0005-0000-0000-000071410000}"/>
    <cellStyle name="Normal 30 14" xfId="16211" xr:uid="{00000000-0005-0000-0000-000072410000}"/>
    <cellStyle name="Normal 30 15" xfId="27276" xr:uid="{00000000-0005-0000-0000-000073410000}"/>
    <cellStyle name="Normal 30 2" xfId="804" xr:uid="{00000000-0005-0000-0000-000074410000}"/>
    <cellStyle name="Normal 30 2 10" xfId="10129" xr:uid="{00000000-0005-0000-0000-000075410000}"/>
    <cellStyle name="Normal 30 2 10 2" xfId="15680" xr:uid="{00000000-0005-0000-0000-000076410000}"/>
    <cellStyle name="Normal 30 2 10 2 2" xfId="26778" xr:uid="{00000000-0005-0000-0000-000077410000}"/>
    <cellStyle name="Normal 30 2 10 3" xfId="21252" xr:uid="{00000000-0005-0000-0000-000078410000}"/>
    <cellStyle name="Normal 30 2 11" xfId="10671" xr:uid="{00000000-0005-0000-0000-000079410000}"/>
    <cellStyle name="Normal 30 2 11 2" xfId="21787" xr:uid="{00000000-0005-0000-0000-00007A410000}"/>
    <cellStyle name="Normal 30 2 12" xfId="16267" xr:uid="{00000000-0005-0000-0000-00007B410000}"/>
    <cellStyle name="Normal 30 2 13" xfId="27332" xr:uid="{00000000-0005-0000-0000-00007C410000}"/>
    <cellStyle name="Normal 30 2 2" xfId="982" xr:uid="{00000000-0005-0000-0000-00007D410000}"/>
    <cellStyle name="Normal 30 2 2 2" xfId="5236" xr:uid="{00000000-0005-0000-0000-00007E410000}"/>
    <cellStyle name="Normal 30 2 2 2 2" xfId="6828" xr:uid="{00000000-0005-0000-0000-00007F410000}"/>
    <cellStyle name="Normal 30 2 2 2 2 2" xfId="9491" xr:uid="{00000000-0005-0000-0000-000080410000}"/>
    <cellStyle name="Normal 30 2 2 2 2 2 2" xfId="15061" xr:uid="{00000000-0005-0000-0000-000081410000}"/>
    <cellStyle name="Normal 30 2 2 2 2 2 2 2" xfId="26159" xr:uid="{00000000-0005-0000-0000-000082410000}"/>
    <cellStyle name="Normal 30 2 2 2 2 2 3" xfId="20633" xr:uid="{00000000-0005-0000-0000-000083410000}"/>
    <cellStyle name="Normal 30 2 2 2 2 3" xfId="12528" xr:uid="{00000000-0005-0000-0000-000084410000}"/>
    <cellStyle name="Normal 30 2 2 2 2 3 2" xfId="23627" xr:uid="{00000000-0005-0000-0000-000085410000}"/>
    <cellStyle name="Normal 30 2 2 2 2 4" xfId="18102" xr:uid="{00000000-0005-0000-0000-000086410000}"/>
    <cellStyle name="Normal 30 2 2 2 3" xfId="8469" xr:uid="{00000000-0005-0000-0000-000087410000}"/>
    <cellStyle name="Normal 30 2 2 2 3 2" xfId="14039" xr:uid="{00000000-0005-0000-0000-000088410000}"/>
    <cellStyle name="Normal 30 2 2 2 3 2 2" xfId="25137" xr:uid="{00000000-0005-0000-0000-000089410000}"/>
    <cellStyle name="Normal 30 2 2 2 3 3" xfId="19611" xr:uid="{00000000-0005-0000-0000-00008A410000}"/>
    <cellStyle name="Normal 30 2 2 2 4" xfId="11500" xr:uid="{00000000-0005-0000-0000-00008B410000}"/>
    <cellStyle name="Normal 30 2 2 2 4 2" xfId="22603" xr:uid="{00000000-0005-0000-0000-00008C410000}"/>
    <cellStyle name="Normal 30 2 2 2 5" xfId="17077" xr:uid="{00000000-0005-0000-0000-00008D410000}"/>
    <cellStyle name="Normal 30 2 2 3" xfId="6260" xr:uid="{00000000-0005-0000-0000-00008E410000}"/>
    <cellStyle name="Normal 30 2 2 3 2" xfId="8925" xr:uid="{00000000-0005-0000-0000-00008F410000}"/>
    <cellStyle name="Normal 30 2 2 3 2 2" xfId="14495" xr:uid="{00000000-0005-0000-0000-000090410000}"/>
    <cellStyle name="Normal 30 2 2 3 2 2 2" xfId="25593" xr:uid="{00000000-0005-0000-0000-000091410000}"/>
    <cellStyle name="Normal 30 2 2 3 2 3" xfId="20067" xr:uid="{00000000-0005-0000-0000-000092410000}"/>
    <cellStyle name="Normal 30 2 2 3 3" xfId="11962" xr:uid="{00000000-0005-0000-0000-000093410000}"/>
    <cellStyle name="Normal 30 2 2 3 3 2" xfId="23061" xr:uid="{00000000-0005-0000-0000-000094410000}"/>
    <cellStyle name="Normal 30 2 2 3 4" xfId="17536" xr:uid="{00000000-0005-0000-0000-000095410000}"/>
    <cellStyle name="Normal 30 2 2 4" xfId="7299" xr:uid="{00000000-0005-0000-0000-000096410000}"/>
    <cellStyle name="Normal 30 2 2 4 2" xfId="9952" xr:uid="{00000000-0005-0000-0000-000097410000}"/>
    <cellStyle name="Normal 30 2 2 4 2 2" xfId="15522" xr:uid="{00000000-0005-0000-0000-000098410000}"/>
    <cellStyle name="Normal 30 2 2 4 2 2 2" xfId="26620" xr:uid="{00000000-0005-0000-0000-000099410000}"/>
    <cellStyle name="Normal 30 2 2 4 2 3" xfId="21094" xr:uid="{00000000-0005-0000-0000-00009A410000}"/>
    <cellStyle name="Normal 30 2 2 4 3" xfId="12989" xr:uid="{00000000-0005-0000-0000-00009B410000}"/>
    <cellStyle name="Normal 30 2 2 4 3 2" xfId="24088" xr:uid="{00000000-0005-0000-0000-00009C410000}"/>
    <cellStyle name="Normal 30 2 2 4 4" xfId="18563" xr:uid="{00000000-0005-0000-0000-00009D410000}"/>
    <cellStyle name="Normal 30 2 2 5" xfId="7987" xr:uid="{00000000-0005-0000-0000-00009E410000}"/>
    <cellStyle name="Normal 30 2 2 5 2" xfId="13590" xr:uid="{00000000-0005-0000-0000-00009F410000}"/>
    <cellStyle name="Normal 30 2 2 5 2 2" xfId="24689" xr:uid="{00000000-0005-0000-0000-0000A0410000}"/>
    <cellStyle name="Normal 30 2 2 5 3" xfId="19164" xr:uid="{00000000-0005-0000-0000-0000A1410000}"/>
    <cellStyle name="Normal 30 2 2 6" xfId="10502" xr:uid="{00000000-0005-0000-0000-0000A2410000}"/>
    <cellStyle name="Normal 30 2 2 6 2" xfId="16048" xr:uid="{00000000-0005-0000-0000-0000A3410000}"/>
    <cellStyle name="Normal 30 2 2 6 2 2" xfId="27146" xr:uid="{00000000-0005-0000-0000-0000A4410000}"/>
    <cellStyle name="Normal 30 2 2 6 3" xfId="21620" xr:uid="{00000000-0005-0000-0000-0000A5410000}"/>
    <cellStyle name="Normal 30 2 2 7" xfId="10778" xr:uid="{00000000-0005-0000-0000-0000A6410000}"/>
    <cellStyle name="Normal 30 2 2 7 2" xfId="21893" xr:uid="{00000000-0005-0000-0000-0000A7410000}"/>
    <cellStyle name="Normal 30 2 2 8" xfId="16373" xr:uid="{00000000-0005-0000-0000-0000A8410000}"/>
    <cellStyle name="Normal 30 2 2 9" xfId="27577" xr:uid="{00000000-0005-0000-0000-0000A9410000}"/>
    <cellStyle name="Normal 30 2 3" xfId="4533" xr:uid="{00000000-0005-0000-0000-0000AA410000}"/>
    <cellStyle name="Normal 30 2 3 2" xfId="6665" xr:uid="{00000000-0005-0000-0000-0000AB410000}"/>
    <cellStyle name="Normal 30 2 3 2 2" xfId="9328" xr:uid="{00000000-0005-0000-0000-0000AC410000}"/>
    <cellStyle name="Normal 30 2 3 2 2 2" xfId="14898" xr:uid="{00000000-0005-0000-0000-0000AD410000}"/>
    <cellStyle name="Normal 30 2 3 2 2 2 2" xfId="25996" xr:uid="{00000000-0005-0000-0000-0000AE410000}"/>
    <cellStyle name="Normal 30 2 3 2 2 3" xfId="20470" xr:uid="{00000000-0005-0000-0000-0000AF410000}"/>
    <cellStyle name="Normal 30 2 3 2 3" xfId="12365" xr:uid="{00000000-0005-0000-0000-0000B0410000}"/>
    <cellStyle name="Normal 30 2 3 2 3 2" xfId="23464" xr:uid="{00000000-0005-0000-0000-0000B1410000}"/>
    <cellStyle name="Normal 30 2 3 2 4" xfId="17939" xr:uid="{00000000-0005-0000-0000-0000B2410000}"/>
    <cellStyle name="Normal 30 2 3 3" xfId="7136" xr:uid="{00000000-0005-0000-0000-0000B3410000}"/>
    <cellStyle name="Normal 30 2 3 3 2" xfId="9789" xr:uid="{00000000-0005-0000-0000-0000B4410000}"/>
    <cellStyle name="Normal 30 2 3 3 2 2" xfId="15359" xr:uid="{00000000-0005-0000-0000-0000B5410000}"/>
    <cellStyle name="Normal 30 2 3 3 2 2 2" xfId="26457" xr:uid="{00000000-0005-0000-0000-0000B6410000}"/>
    <cellStyle name="Normal 30 2 3 3 2 3" xfId="20931" xr:uid="{00000000-0005-0000-0000-0000B7410000}"/>
    <cellStyle name="Normal 30 2 3 3 3" xfId="12826" xr:uid="{00000000-0005-0000-0000-0000B8410000}"/>
    <cellStyle name="Normal 30 2 3 3 3 2" xfId="23925" xr:uid="{00000000-0005-0000-0000-0000B9410000}"/>
    <cellStyle name="Normal 30 2 3 3 4" xfId="18400" xr:uid="{00000000-0005-0000-0000-0000BA410000}"/>
    <cellStyle name="Normal 30 2 3 4" xfId="7832" xr:uid="{00000000-0005-0000-0000-0000BB410000}"/>
    <cellStyle name="Normal 30 2 3 4 2" xfId="13436" xr:uid="{00000000-0005-0000-0000-0000BC410000}"/>
    <cellStyle name="Normal 30 2 3 4 2 2" xfId="24535" xr:uid="{00000000-0005-0000-0000-0000BD410000}"/>
    <cellStyle name="Normal 30 2 3 4 3" xfId="19010" xr:uid="{00000000-0005-0000-0000-0000BE410000}"/>
    <cellStyle name="Normal 30 2 3 5" xfId="10339" xr:uid="{00000000-0005-0000-0000-0000BF410000}"/>
    <cellStyle name="Normal 30 2 3 5 2" xfId="15885" xr:uid="{00000000-0005-0000-0000-0000C0410000}"/>
    <cellStyle name="Normal 30 2 3 5 2 2" xfId="26983" xr:uid="{00000000-0005-0000-0000-0000C1410000}"/>
    <cellStyle name="Normal 30 2 3 5 3" xfId="21457" xr:uid="{00000000-0005-0000-0000-0000C2410000}"/>
    <cellStyle name="Normal 30 2 3 6" xfId="11119" xr:uid="{00000000-0005-0000-0000-0000C3410000}"/>
    <cellStyle name="Normal 30 2 3 6 2" xfId="22226" xr:uid="{00000000-0005-0000-0000-0000C4410000}"/>
    <cellStyle name="Normal 30 2 3 7" xfId="16700" xr:uid="{00000000-0005-0000-0000-0000C5410000}"/>
    <cellStyle name="Normal 30 2 3 8" xfId="27414" xr:uid="{00000000-0005-0000-0000-0000C6410000}"/>
    <cellStyle name="Normal 30 2 4" xfId="4534" xr:uid="{00000000-0005-0000-0000-0000C7410000}"/>
    <cellStyle name="Normal 30 2 4 2" xfId="6583" xr:uid="{00000000-0005-0000-0000-0000C8410000}"/>
    <cellStyle name="Normal 30 2 4 2 2" xfId="9246" xr:uid="{00000000-0005-0000-0000-0000C9410000}"/>
    <cellStyle name="Normal 30 2 4 2 2 2" xfId="14816" xr:uid="{00000000-0005-0000-0000-0000CA410000}"/>
    <cellStyle name="Normal 30 2 4 2 2 2 2" xfId="25914" xr:uid="{00000000-0005-0000-0000-0000CB410000}"/>
    <cellStyle name="Normal 30 2 4 2 2 3" xfId="20388" xr:uid="{00000000-0005-0000-0000-0000CC410000}"/>
    <cellStyle name="Normal 30 2 4 2 3" xfId="12283" xr:uid="{00000000-0005-0000-0000-0000CD410000}"/>
    <cellStyle name="Normal 30 2 4 2 3 2" xfId="23382" xr:uid="{00000000-0005-0000-0000-0000CE410000}"/>
    <cellStyle name="Normal 30 2 4 2 4" xfId="17857" xr:uid="{00000000-0005-0000-0000-0000CF410000}"/>
    <cellStyle name="Normal 30 2 4 3" xfId="7758" xr:uid="{00000000-0005-0000-0000-0000D0410000}"/>
    <cellStyle name="Normal 30 2 4 3 2" xfId="13363" xr:uid="{00000000-0005-0000-0000-0000D1410000}"/>
    <cellStyle name="Normal 30 2 4 3 2 2" xfId="24462" xr:uid="{00000000-0005-0000-0000-0000D2410000}"/>
    <cellStyle name="Normal 30 2 4 3 3" xfId="18937" xr:uid="{00000000-0005-0000-0000-0000D3410000}"/>
    <cellStyle name="Normal 30 2 4 4" xfId="10257" xr:uid="{00000000-0005-0000-0000-0000D4410000}"/>
    <cellStyle name="Normal 30 2 4 4 2" xfId="15803" xr:uid="{00000000-0005-0000-0000-0000D5410000}"/>
    <cellStyle name="Normal 30 2 4 4 2 2" xfId="26901" xr:uid="{00000000-0005-0000-0000-0000D6410000}"/>
    <cellStyle name="Normal 30 2 4 4 3" xfId="21375" xr:uid="{00000000-0005-0000-0000-0000D7410000}"/>
    <cellStyle name="Normal 30 2 4 5" xfId="11120" xr:uid="{00000000-0005-0000-0000-0000D8410000}"/>
    <cellStyle name="Normal 30 2 4 5 2" xfId="22227" xr:uid="{00000000-0005-0000-0000-0000D9410000}"/>
    <cellStyle name="Normal 30 2 4 6" xfId="16701" xr:uid="{00000000-0005-0000-0000-0000DA410000}"/>
    <cellStyle name="Normal 30 2 5" xfId="4535" xr:uid="{00000000-0005-0000-0000-0000DB410000}"/>
    <cellStyle name="Normal 30 2 5 2" xfId="6472" xr:uid="{00000000-0005-0000-0000-0000DC410000}"/>
    <cellStyle name="Normal 30 2 5 2 2" xfId="9135" xr:uid="{00000000-0005-0000-0000-0000DD410000}"/>
    <cellStyle name="Normal 30 2 5 2 2 2" xfId="14705" xr:uid="{00000000-0005-0000-0000-0000DE410000}"/>
    <cellStyle name="Normal 30 2 5 2 2 2 2" xfId="25803" xr:uid="{00000000-0005-0000-0000-0000DF410000}"/>
    <cellStyle name="Normal 30 2 5 2 2 3" xfId="20277" xr:uid="{00000000-0005-0000-0000-0000E0410000}"/>
    <cellStyle name="Normal 30 2 5 2 3" xfId="12172" xr:uid="{00000000-0005-0000-0000-0000E1410000}"/>
    <cellStyle name="Normal 30 2 5 2 3 2" xfId="23271" xr:uid="{00000000-0005-0000-0000-0000E2410000}"/>
    <cellStyle name="Normal 30 2 5 2 4" xfId="17746" xr:uid="{00000000-0005-0000-0000-0000E3410000}"/>
    <cellStyle name="Normal 30 2 5 3" xfId="8217" xr:uid="{00000000-0005-0000-0000-0000E4410000}"/>
    <cellStyle name="Normal 30 2 5 3 2" xfId="13787" xr:uid="{00000000-0005-0000-0000-0000E5410000}"/>
    <cellStyle name="Normal 30 2 5 3 2 2" xfId="24885" xr:uid="{00000000-0005-0000-0000-0000E6410000}"/>
    <cellStyle name="Normal 30 2 5 3 3" xfId="19359" xr:uid="{00000000-0005-0000-0000-0000E7410000}"/>
    <cellStyle name="Normal 30 2 5 4" xfId="11121" xr:uid="{00000000-0005-0000-0000-0000E8410000}"/>
    <cellStyle name="Normal 30 2 5 4 2" xfId="22228" xr:uid="{00000000-0005-0000-0000-0000E9410000}"/>
    <cellStyle name="Normal 30 2 5 5" xfId="16702" xr:uid="{00000000-0005-0000-0000-0000EA410000}"/>
    <cellStyle name="Normal 30 2 6" xfId="5451" xr:uid="{00000000-0005-0000-0000-0000EB410000}"/>
    <cellStyle name="Normal 30 2 6 2" xfId="8557" xr:uid="{00000000-0005-0000-0000-0000EC410000}"/>
    <cellStyle name="Normal 30 2 6 2 2" xfId="14127" xr:uid="{00000000-0005-0000-0000-0000ED410000}"/>
    <cellStyle name="Normal 30 2 6 2 2 2" xfId="25225" xr:uid="{00000000-0005-0000-0000-0000EE410000}"/>
    <cellStyle name="Normal 30 2 6 2 3" xfId="19699" xr:uid="{00000000-0005-0000-0000-0000EF410000}"/>
    <cellStyle name="Normal 30 2 6 3" xfId="11588" xr:uid="{00000000-0005-0000-0000-0000F0410000}"/>
    <cellStyle name="Normal 30 2 6 3 2" xfId="22691" xr:uid="{00000000-0005-0000-0000-0000F1410000}"/>
    <cellStyle name="Normal 30 2 6 4" xfId="17165" xr:uid="{00000000-0005-0000-0000-0000F2410000}"/>
    <cellStyle name="Normal 30 2 7" xfId="6142" xr:uid="{00000000-0005-0000-0000-0000F3410000}"/>
    <cellStyle name="Normal 30 2 7 2" xfId="8807" xr:uid="{00000000-0005-0000-0000-0000F4410000}"/>
    <cellStyle name="Normal 30 2 7 2 2" xfId="14377" xr:uid="{00000000-0005-0000-0000-0000F5410000}"/>
    <cellStyle name="Normal 30 2 7 2 2 2" xfId="25475" xr:uid="{00000000-0005-0000-0000-0000F6410000}"/>
    <cellStyle name="Normal 30 2 7 2 3" xfId="19949" xr:uid="{00000000-0005-0000-0000-0000F7410000}"/>
    <cellStyle name="Normal 30 2 7 3" xfId="11844" xr:uid="{00000000-0005-0000-0000-0000F8410000}"/>
    <cellStyle name="Normal 30 2 7 3 2" xfId="22943" xr:uid="{00000000-0005-0000-0000-0000F9410000}"/>
    <cellStyle name="Normal 30 2 7 4" xfId="17418" xr:uid="{00000000-0005-0000-0000-0000FA410000}"/>
    <cellStyle name="Normal 30 2 8" xfId="7053" xr:uid="{00000000-0005-0000-0000-0000FB410000}"/>
    <cellStyle name="Normal 30 2 8 2" xfId="9707" xr:uid="{00000000-0005-0000-0000-0000FC410000}"/>
    <cellStyle name="Normal 30 2 8 2 2" xfId="15277" xr:uid="{00000000-0005-0000-0000-0000FD410000}"/>
    <cellStyle name="Normal 30 2 8 2 2 2" xfId="26375" xr:uid="{00000000-0005-0000-0000-0000FE410000}"/>
    <cellStyle name="Normal 30 2 8 2 3" xfId="20849" xr:uid="{00000000-0005-0000-0000-0000FF410000}"/>
    <cellStyle name="Normal 30 2 8 3" xfId="12744" xr:uid="{00000000-0005-0000-0000-000000420000}"/>
    <cellStyle name="Normal 30 2 8 3 2" xfId="23843" xr:uid="{00000000-0005-0000-0000-000001420000}"/>
    <cellStyle name="Normal 30 2 8 4" xfId="18318" xr:uid="{00000000-0005-0000-0000-000002420000}"/>
    <cellStyle name="Normal 30 2 9" xfId="7530" xr:uid="{00000000-0005-0000-0000-000003420000}"/>
    <cellStyle name="Normal 30 2 9 2" xfId="13184" xr:uid="{00000000-0005-0000-0000-000004420000}"/>
    <cellStyle name="Normal 30 2 9 2 2" xfId="24283" xr:uid="{00000000-0005-0000-0000-000005420000}"/>
    <cellStyle name="Normal 30 2 9 3" xfId="18758" xr:uid="{00000000-0005-0000-0000-000006420000}"/>
    <cellStyle name="Normal 30 3" xfId="1037" xr:uid="{00000000-0005-0000-0000-000007420000}"/>
    <cellStyle name="Normal 30 3 10" xfId="27632" xr:uid="{00000000-0005-0000-0000-000008420000}"/>
    <cellStyle name="Normal 30 3 2" xfId="4536" xr:uid="{00000000-0005-0000-0000-000009420000}"/>
    <cellStyle name="Normal 30 3 2 2" xfId="6883" xr:uid="{00000000-0005-0000-0000-00000A420000}"/>
    <cellStyle name="Normal 30 3 2 2 2" xfId="9546" xr:uid="{00000000-0005-0000-0000-00000B420000}"/>
    <cellStyle name="Normal 30 3 2 2 2 2" xfId="15116" xr:uid="{00000000-0005-0000-0000-00000C420000}"/>
    <cellStyle name="Normal 30 3 2 2 2 2 2" xfId="26214" xr:uid="{00000000-0005-0000-0000-00000D420000}"/>
    <cellStyle name="Normal 30 3 2 2 2 3" xfId="20688" xr:uid="{00000000-0005-0000-0000-00000E420000}"/>
    <cellStyle name="Normal 30 3 2 2 3" xfId="12583" xr:uid="{00000000-0005-0000-0000-00000F420000}"/>
    <cellStyle name="Normal 30 3 2 2 3 2" xfId="23682" xr:uid="{00000000-0005-0000-0000-000010420000}"/>
    <cellStyle name="Normal 30 3 2 2 4" xfId="18157" xr:uid="{00000000-0005-0000-0000-000011420000}"/>
    <cellStyle name="Normal 30 3 2 3" xfId="8218" xr:uid="{00000000-0005-0000-0000-000012420000}"/>
    <cellStyle name="Normal 30 3 2 3 2" xfId="13788" xr:uid="{00000000-0005-0000-0000-000013420000}"/>
    <cellStyle name="Normal 30 3 2 3 2 2" xfId="24886" xr:uid="{00000000-0005-0000-0000-000014420000}"/>
    <cellStyle name="Normal 30 3 2 3 3" xfId="19360" xr:uid="{00000000-0005-0000-0000-000015420000}"/>
    <cellStyle name="Normal 30 3 2 4" xfId="11122" xr:uid="{00000000-0005-0000-0000-000016420000}"/>
    <cellStyle name="Normal 30 3 2 4 2" xfId="22229" xr:uid="{00000000-0005-0000-0000-000017420000}"/>
    <cellStyle name="Normal 30 3 2 5" xfId="16703" xr:uid="{00000000-0005-0000-0000-000018420000}"/>
    <cellStyle name="Normal 30 3 3" xfId="5584" xr:uid="{00000000-0005-0000-0000-000019420000}"/>
    <cellStyle name="Normal 30 3 3 2" xfId="8611" xr:uid="{00000000-0005-0000-0000-00001A420000}"/>
    <cellStyle name="Normal 30 3 3 2 2" xfId="14181" xr:uid="{00000000-0005-0000-0000-00001B420000}"/>
    <cellStyle name="Normal 30 3 3 2 2 2" xfId="25279" xr:uid="{00000000-0005-0000-0000-00001C420000}"/>
    <cellStyle name="Normal 30 3 3 2 3" xfId="19753" xr:uid="{00000000-0005-0000-0000-00001D420000}"/>
    <cellStyle name="Normal 30 3 3 3" xfId="11642" xr:uid="{00000000-0005-0000-0000-00001E420000}"/>
    <cellStyle name="Normal 30 3 3 3 2" xfId="22745" xr:uid="{00000000-0005-0000-0000-00001F420000}"/>
    <cellStyle name="Normal 30 3 3 4" xfId="17219" xr:uid="{00000000-0005-0000-0000-000020420000}"/>
    <cellStyle name="Normal 30 3 4" xfId="6315" xr:uid="{00000000-0005-0000-0000-000021420000}"/>
    <cellStyle name="Normal 30 3 4 2" xfId="8980" xr:uid="{00000000-0005-0000-0000-000022420000}"/>
    <cellStyle name="Normal 30 3 4 2 2" xfId="14550" xr:uid="{00000000-0005-0000-0000-000023420000}"/>
    <cellStyle name="Normal 30 3 4 2 2 2" xfId="25648" xr:uid="{00000000-0005-0000-0000-000024420000}"/>
    <cellStyle name="Normal 30 3 4 2 3" xfId="20122" xr:uid="{00000000-0005-0000-0000-000025420000}"/>
    <cellStyle name="Normal 30 3 4 3" xfId="12017" xr:uid="{00000000-0005-0000-0000-000026420000}"/>
    <cellStyle name="Normal 30 3 4 3 2" xfId="23116" xr:uid="{00000000-0005-0000-0000-000027420000}"/>
    <cellStyle name="Normal 30 3 4 4" xfId="17591" xr:uid="{00000000-0005-0000-0000-000028420000}"/>
    <cellStyle name="Normal 30 3 5" xfId="7354" xr:uid="{00000000-0005-0000-0000-000029420000}"/>
    <cellStyle name="Normal 30 3 5 2" xfId="10007" xr:uid="{00000000-0005-0000-0000-00002A420000}"/>
    <cellStyle name="Normal 30 3 5 2 2" xfId="15577" xr:uid="{00000000-0005-0000-0000-00002B420000}"/>
    <cellStyle name="Normal 30 3 5 2 2 2" xfId="26675" xr:uid="{00000000-0005-0000-0000-00002C420000}"/>
    <cellStyle name="Normal 30 3 5 2 3" xfId="21149" xr:uid="{00000000-0005-0000-0000-00002D420000}"/>
    <cellStyle name="Normal 30 3 5 3" xfId="13044" xr:uid="{00000000-0005-0000-0000-00002E420000}"/>
    <cellStyle name="Normal 30 3 5 3 2" xfId="24143" xr:uid="{00000000-0005-0000-0000-00002F420000}"/>
    <cellStyle name="Normal 30 3 5 4" xfId="18618" xr:uid="{00000000-0005-0000-0000-000030420000}"/>
    <cellStyle name="Normal 30 3 6" xfId="8042" xr:uid="{00000000-0005-0000-0000-000031420000}"/>
    <cellStyle name="Normal 30 3 6 2" xfId="13645" xr:uid="{00000000-0005-0000-0000-000032420000}"/>
    <cellStyle name="Normal 30 3 6 2 2" xfId="24744" xr:uid="{00000000-0005-0000-0000-000033420000}"/>
    <cellStyle name="Normal 30 3 6 3" xfId="19219" xr:uid="{00000000-0005-0000-0000-000034420000}"/>
    <cellStyle name="Normal 30 3 7" xfId="10557" xr:uid="{00000000-0005-0000-0000-000035420000}"/>
    <cellStyle name="Normal 30 3 7 2" xfId="16103" xr:uid="{00000000-0005-0000-0000-000036420000}"/>
    <cellStyle name="Normal 30 3 7 2 2" xfId="27201" xr:uid="{00000000-0005-0000-0000-000037420000}"/>
    <cellStyle name="Normal 30 3 7 3" xfId="21675" xr:uid="{00000000-0005-0000-0000-000038420000}"/>
    <cellStyle name="Normal 30 3 8" xfId="10833" xr:uid="{00000000-0005-0000-0000-000039420000}"/>
    <cellStyle name="Normal 30 3 8 2" xfId="21948" xr:uid="{00000000-0005-0000-0000-00003A420000}"/>
    <cellStyle name="Normal 30 3 9" xfId="16428" xr:uid="{00000000-0005-0000-0000-00003B420000}"/>
    <cellStyle name="Normal 30 4" xfId="900" xr:uid="{00000000-0005-0000-0000-00003C420000}"/>
    <cellStyle name="Normal 30 4 2" xfId="5180" xr:uid="{00000000-0005-0000-0000-00003D420000}"/>
    <cellStyle name="Normal 30 4 2 2" xfId="6759" xr:uid="{00000000-0005-0000-0000-00003E420000}"/>
    <cellStyle name="Normal 30 4 2 2 2" xfId="9422" xr:uid="{00000000-0005-0000-0000-00003F420000}"/>
    <cellStyle name="Normal 30 4 2 2 2 2" xfId="14992" xr:uid="{00000000-0005-0000-0000-000040420000}"/>
    <cellStyle name="Normal 30 4 2 2 2 2 2" xfId="26090" xr:uid="{00000000-0005-0000-0000-000041420000}"/>
    <cellStyle name="Normal 30 4 2 2 2 3" xfId="20564" xr:uid="{00000000-0005-0000-0000-000042420000}"/>
    <cellStyle name="Normal 30 4 2 2 3" xfId="12459" xr:uid="{00000000-0005-0000-0000-000043420000}"/>
    <cellStyle name="Normal 30 4 2 2 3 2" xfId="23558" xr:uid="{00000000-0005-0000-0000-000044420000}"/>
    <cellStyle name="Normal 30 4 2 2 4" xfId="18033" xr:uid="{00000000-0005-0000-0000-000045420000}"/>
    <cellStyle name="Normal 30 4 2 3" xfId="8413" xr:uid="{00000000-0005-0000-0000-000046420000}"/>
    <cellStyle name="Normal 30 4 2 3 2" xfId="13983" xr:uid="{00000000-0005-0000-0000-000047420000}"/>
    <cellStyle name="Normal 30 4 2 3 2 2" xfId="25081" xr:uid="{00000000-0005-0000-0000-000048420000}"/>
    <cellStyle name="Normal 30 4 2 3 3" xfId="19555" xr:uid="{00000000-0005-0000-0000-000049420000}"/>
    <cellStyle name="Normal 30 4 2 4" xfId="11444" xr:uid="{00000000-0005-0000-0000-00004A420000}"/>
    <cellStyle name="Normal 30 4 2 4 2" xfId="22547" xr:uid="{00000000-0005-0000-0000-00004B420000}"/>
    <cellStyle name="Normal 30 4 2 5" xfId="17021" xr:uid="{00000000-0005-0000-0000-00004C420000}"/>
    <cellStyle name="Normal 30 4 3" xfId="6190" xr:uid="{00000000-0005-0000-0000-00004D420000}"/>
    <cellStyle name="Normal 30 4 3 2" xfId="8855" xr:uid="{00000000-0005-0000-0000-00004E420000}"/>
    <cellStyle name="Normal 30 4 3 2 2" xfId="14425" xr:uid="{00000000-0005-0000-0000-00004F420000}"/>
    <cellStyle name="Normal 30 4 3 2 2 2" xfId="25523" xr:uid="{00000000-0005-0000-0000-000050420000}"/>
    <cellStyle name="Normal 30 4 3 2 3" xfId="19997" xr:uid="{00000000-0005-0000-0000-000051420000}"/>
    <cellStyle name="Normal 30 4 3 3" xfId="11892" xr:uid="{00000000-0005-0000-0000-000052420000}"/>
    <cellStyle name="Normal 30 4 3 3 2" xfId="22991" xr:uid="{00000000-0005-0000-0000-000053420000}"/>
    <cellStyle name="Normal 30 4 3 4" xfId="17466" xr:uid="{00000000-0005-0000-0000-000054420000}"/>
    <cellStyle name="Normal 30 4 4" xfId="7230" xr:uid="{00000000-0005-0000-0000-000055420000}"/>
    <cellStyle name="Normal 30 4 4 2" xfId="9883" xr:uid="{00000000-0005-0000-0000-000056420000}"/>
    <cellStyle name="Normal 30 4 4 2 2" xfId="15453" xr:uid="{00000000-0005-0000-0000-000057420000}"/>
    <cellStyle name="Normal 30 4 4 2 2 2" xfId="26551" xr:uid="{00000000-0005-0000-0000-000058420000}"/>
    <cellStyle name="Normal 30 4 4 2 3" xfId="21025" xr:uid="{00000000-0005-0000-0000-000059420000}"/>
    <cellStyle name="Normal 30 4 4 3" xfId="12920" xr:uid="{00000000-0005-0000-0000-00005A420000}"/>
    <cellStyle name="Normal 30 4 4 3 2" xfId="24019" xr:uid="{00000000-0005-0000-0000-00005B420000}"/>
    <cellStyle name="Normal 30 4 4 4" xfId="18494" xr:uid="{00000000-0005-0000-0000-00005C420000}"/>
    <cellStyle name="Normal 30 4 5" xfId="7918" xr:uid="{00000000-0005-0000-0000-00005D420000}"/>
    <cellStyle name="Normal 30 4 5 2" xfId="13521" xr:uid="{00000000-0005-0000-0000-00005E420000}"/>
    <cellStyle name="Normal 30 4 5 2 2" xfId="24620" xr:uid="{00000000-0005-0000-0000-00005F420000}"/>
    <cellStyle name="Normal 30 4 5 3" xfId="19095" xr:uid="{00000000-0005-0000-0000-000060420000}"/>
    <cellStyle name="Normal 30 4 6" xfId="10433" xr:uid="{00000000-0005-0000-0000-000061420000}"/>
    <cellStyle name="Normal 30 4 6 2" xfId="15979" xr:uid="{00000000-0005-0000-0000-000062420000}"/>
    <cellStyle name="Normal 30 4 6 2 2" xfId="27077" xr:uid="{00000000-0005-0000-0000-000063420000}"/>
    <cellStyle name="Normal 30 4 6 3" xfId="21551" xr:uid="{00000000-0005-0000-0000-000064420000}"/>
    <cellStyle name="Normal 30 4 7" xfId="10708" xr:uid="{00000000-0005-0000-0000-000065420000}"/>
    <cellStyle name="Normal 30 4 7 2" xfId="21823" xr:uid="{00000000-0005-0000-0000-000066420000}"/>
    <cellStyle name="Normal 30 4 8" xfId="16303" xr:uid="{00000000-0005-0000-0000-000067420000}"/>
    <cellStyle name="Normal 30 4 9" xfId="27508" xr:uid="{00000000-0005-0000-0000-000068420000}"/>
    <cellStyle name="Normal 30 5" xfId="4537" xr:uid="{00000000-0005-0000-0000-000069420000}"/>
    <cellStyle name="Normal 30 5 2" xfId="6664" xr:uid="{00000000-0005-0000-0000-00006A420000}"/>
    <cellStyle name="Normal 30 5 2 2" xfId="9327" xr:uid="{00000000-0005-0000-0000-00006B420000}"/>
    <cellStyle name="Normal 30 5 2 2 2" xfId="14897" xr:uid="{00000000-0005-0000-0000-00006C420000}"/>
    <cellStyle name="Normal 30 5 2 2 2 2" xfId="25995" xr:uid="{00000000-0005-0000-0000-00006D420000}"/>
    <cellStyle name="Normal 30 5 2 2 3" xfId="20469" xr:uid="{00000000-0005-0000-0000-00006E420000}"/>
    <cellStyle name="Normal 30 5 2 3" xfId="12364" xr:uid="{00000000-0005-0000-0000-00006F420000}"/>
    <cellStyle name="Normal 30 5 2 3 2" xfId="23463" xr:uid="{00000000-0005-0000-0000-000070420000}"/>
    <cellStyle name="Normal 30 5 2 4" xfId="17938" xr:uid="{00000000-0005-0000-0000-000071420000}"/>
    <cellStyle name="Normal 30 5 3" xfId="7135" xr:uid="{00000000-0005-0000-0000-000072420000}"/>
    <cellStyle name="Normal 30 5 3 2" xfId="9788" xr:uid="{00000000-0005-0000-0000-000073420000}"/>
    <cellStyle name="Normal 30 5 3 2 2" xfId="15358" xr:uid="{00000000-0005-0000-0000-000074420000}"/>
    <cellStyle name="Normal 30 5 3 2 2 2" xfId="26456" xr:uid="{00000000-0005-0000-0000-000075420000}"/>
    <cellStyle name="Normal 30 5 3 2 3" xfId="20930" xr:uid="{00000000-0005-0000-0000-000076420000}"/>
    <cellStyle name="Normal 30 5 3 3" xfId="12825" xr:uid="{00000000-0005-0000-0000-000077420000}"/>
    <cellStyle name="Normal 30 5 3 3 2" xfId="23924" xr:uid="{00000000-0005-0000-0000-000078420000}"/>
    <cellStyle name="Normal 30 5 3 4" xfId="18399" xr:uid="{00000000-0005-0000-0000-000079420000}"/>
    <cellStyle name="Normal 30 5 4" xfId="7831" xr:uid="{00000000-0005-0000-0000-00007A420000}"/>
    <cellStyle name="Normal 30 5 4 2" xfId="13435" xr:uid="{00000000-0005-0000-0000-00007B420000}"/>
    <cellStyle name="Normal 30 5 4 2 2" xfId="24534" xr:uid="{00000000-0005-0000-0000-00007C420000}"/>
    <cellStyle name="Normal 30 5 4 3" xfId="19009" xr:uid="{00000000-0005-0000-0000-00007D420000}"/>
    <cellStyle name="Normal 30 5 5" xfId="10338" xr:uid="{00000000-0005-0000-0000-00007E420000}"/>
    <cellStyle name="Normal 30 5 5 2" xfId="15884" xr:uid="{00000000-0005-0000-0000-00007F420000}"/>
    <cellStyle name="Normal 30 5 5 2 2" xfId="26982" xr:uid="{00000000-0005-0000-0000-000080420000}"/>
    <cellStyle name="Normal 30 5 5 3" xfId="21456" xr:uid="{00000000-0005-0000-0000-000081420000}"/>
    <cellStyle name="Normal 30 5 6" xfId="11123" xr:uid="{00000000-0005-0000-0000-000082420000}"/>
    <cellStyle name="Normal 30 5 6 2" xfId="22230" xr:uid="{00000000-0005-0000-0000-000083420000}"/>
    <cellStyle name="Normal 30 5 7" xfId="16704" xr:uid="{00000000-0005-0000-0000-000084420000}"/>
    <cellStyle name="Normal 30 5 8" xfId="27413" xr:uid="{00000000-0005-0000-0000-000085420000}"/>
    <cellStyle name="Normal 30 6" xfId="4538" xr:uid="{00000000-0005-0000-0000-000086420000}"/>
    <cellStyle name="Normal 30 6 2" xfId="6527" xr:uid="{00000000-0005-0000-0000-000087420000}"/>
    <cellStyle name="Normal 30 6 2 2" xfId="9190" xr:uid="{00000000-0005-0000-0000-000088420000}"/>
    <cellStyle name="Normal 30 6 2 2 2" xfId="14760" xr:uid="{00000000-0005-0000-0000-000089420000}"/>
    <cellStyle name="Normal 30 6 2 2 2 2" xfId="25858" xr:uid="{00000000-0005-0000-0000-00008A420000}"/>
    <cellStyle name="Normal 30 6 2 2 3" xfId="20332" xr:uid="{00000000-0005-0000-0000-00008B420000}"/>
    <cellStyle name="Normal 30 6 2 3" xfId="12227" xr:uid="{00000000-0005-0000-0000-00008C420000}"/>
    <cellStyle name="Normal 30 6 2 3 2" xfId="23326" xr:uid="{00000000-0005-0000-0000-00008D420000}"/>
    <cellStyle name="Normal 30 6 2 4" xfId="17801" xr:uid="{00000000-0005-0000-0000-00008E420000}"/>
    <cellStyle name="Normal 30 6 3" xfId="7701" xr:uid="{00000000-0005-0000-0000-00008F420000}"/>
    <cellStyle name="Normal 30 6 3 2" xfId="13307" xr:uid="{00000000-0005-0000-0000-000090420000}"/>
    <cellStyle name="Normal 30 6 3 2 2" xfId="24406" xr:uid="{00000000-0005-0000-0000-000091420000}"/>
    <cellStyle name="Normal 30 6 3 3" xfId="18881" xr:uid="{00000000-0005-0000-0000-000092420000}"/>
    <cellStyle name="Normal 30 6 4" xfId="10201" xr:uid="{00000000-0005-0000-0000-000093420000}"/>
    <cellStyle name="Normal 30 6 4 2" xfId="15747" xr:uid="{00000000-0005-0000-0000-000094420000}"/>
    <cellStyle name="Normal 30 6 4 2 2" xfId="26845" xr:uid="{00000000-0005-0000-0000-000095420000}"/>
    <cellStyle name="Normal 30 6 4 3" xfId="21319" xr:uid="{00000000-0005-0000-0000-000096420000}"/>
    <cellStyle name="Normal 30 6 5" xfId="11124" xr:uid="{00000000-0005-0000-0000-000097420000}"/>
    <cellStyle name="Normal 30 6 5 2" xfId="22231" xr:uid="{00000000-0005-0000-0000-000098420000}"/>
    <cellStyle name="Normal 30 6 6" xfId="16705" xr:uid="{00000000-0005-0000-0000-000099420000}"/>
    <cellStyle name="Normal 30 7" xfId="4539" xr:uid="{00000000-0005-0000-0000-00009A420000}"/>
    <cellStyle name="Normal 30 7 2" xfId="6415" xr:uid="{00000000-0005-0000-0000-00009B420000}"/>
    <cellStyle name="Normal 30 7 2 2" xfId="9078" xr:uid="{00000000-0005-0000-0000-00009C420000}"/>
    <cellStyle name="Normal 30 7 2 2 2" xfId="14648" xr:uid="{00000000-0005-0000-0000-00009D420000}"/>
    <cellStyle name="Normal 30 7 2 2 2 2" xfId="25746" xr:uid="{00000000-0005-0000-0000-00009E420000}"/>
    <cellStyle name="Normal 30 7 2 2 3" xfId="20220" xr:uid="{00000000-0005-0000-0000-00009F420000}"/>
    <cellStyle name="Normal 30 7 2 3" xfId="12115" xr:uid="{00000000-0005-0000-0000-0000A0420000}"/>
    <cellStyle name="Normal 30 7 2 3 2" xfId="23214" xr:uid="{00000000-0005-0000-0000-0000A1420000}"/>
    <cellStyle name="Normal 30 7 2 4" xfId="17689" xr:uid="{00000000-0005-0000-0000-0000A2420000}"/>
    <cellStyle name="Normal 30 7 3" xfId="8219" xr:uid="{00000000-0005-0000-0000-0000A3420000}"/>
    <cellStyle name="Normal 30 7 3 2" xfId="13789" xr:uid="{00000000-0005-0000-0000-0000A4420000}"/>
    <cellStyle name="Normal 30 7 3 2 2" xfId="24887" xr:uid="{00000000-0005-0000-0000-0000A5420000}"/>
    <cellStyle name="Normal 30 7 3 3" xfId="19361" xr:uid="{00000000-0005-0000-0000-0000A6420000}"/>
    <cellStyle name="Normal 30 7 4" xfId="11125" xr:uid="{00000000-0005-0000-0000-0000A7420000}"/>
    <cellStyle name="Normal 30 7 4 2" xfId="22232" xr:uid="{00000000-0005-0000-0000-0000A8420000}"/>
    <cellStyle name="Normal 30 7 5" xfId="16706" xr:uid="{00000000-0005-0000-0000-0000A9420000}"/>
    <cellStyle name="Normal 30 8" xfId="5298" xr:uid="{00000000-0005-0000-0000-0000AA420000}"/>
    <cellStyle name="Normal 30 8 2" xfId="8490" xr:uid="{00000000-0005-0000-0000-0000AB420000}"/>
    <cellStyle name="Normal 30 8 2 2" xfId="14060" xr:uid="{00000000-0005-0000-0000-0000AC420000}"/>
    <cellStyle name="Normal 30 8 2 2 2" xfId="25158" xr:uid="{00000000-0005-0000-0000-0000AD420000}"/>
    <cellStyle name="Normal 30 8 2 3" xfId="19632" xr:uid="{00000000-0005-0000-0000-0000AE420000}"/>
    <cellStyle name="Normal 30 8 3" xfId="11521" xr:uid="{00000000-0005-0000-0000-0000AF420000}"/>
    <cellStyle name="Normal 30 8 3 2" xfId="22624" xr:uid="{00000000-0005-0000-0000-0000B0420000}"/>
    <cellStyle name="Normal 30 8 4" xfId="17098" xr:uid="{00000000-0005-0000-0000-0000B1420000}"/>
    <cellStyle name="Normal 30 9" xfId="6086" xr:uid="{00000000-0005-0000-0000-0000B2420000}"/>
    <cellStyle name="Normal 30 9 2" xfId="8751" xr:uid="{00000000-0005-0000-0000-0000B3420000}"/>
    <cellStyle name="Normal 30 9 2 2" xfId="14321" xr:uid="{00000000-0005-0000-0000-0000B4420000}"/>
    <cellStyle name="Normal 30 9 2 2 2" xfId="25419" xr:uid="{00000000-0005-0000-0000-0000B5420000}"/>
    <cellStyle name="Normal 30 9 2 3" xfId="19893" xr:uid="{00000000-0005-0000-0000-0000B6420000}"/>
    <cellStyle name="Normal 30 9 3" xfId="11788" xr:uid="{00000000-0005-0000-0000-0000B7420000}"/>
    <cellStyle name="Normal 30 9 3 2" xfId="22887" xr:uid="{00000000-0005-0000-0000-0000B8420000}"/>
    <cellStyle name="Normal 30 9 4" xfId="17362" xr:uid="{00000000-0005-0000-0000-0000B9420000}"/>
    <cellStyle name="Normal 300" xfId="17283" xr:uid="{00000000-0005-0000-0000-0000BA420000}"/>
    <cellStyle name="Normal 301" xfId="27220" xr:uid="{00000000-0005-0000-0000-0000BB420000}"/>
    <cellStyle name="Normal 302" xfId="27222" xr:uid="{00000000-0005-0000-0000-0000BC420000}"/>
    <cellStyle name="Normal 31" xfId="608" xr:uid="{00000000-0005-0000-0000-0000BD420000}"/>
    <cellStyle name="Normal 31 10" xfId="6995" xr:uid="{00000000-0005-0000-0000-0000BE420000}"/>
    <cellStyle name="Normal 31 10 2" xfId="9649" xr:uid="{00000000-0005-0000-0000-0000BF420000}"/>
    <cellStyle name="Normal 31 10 2 2" xfId="15219" xr:uid="{00000000-0005-0000-0000-0000C0420000}"/>
    <cellStyle name="Normal 31 10 2 2 2" xfId="26317" xr:uid="{00000000-0005-0000-0000-0000C1420000}"/>
    <cellStyle name="Normal 31 10 2 3" xfId="20791" xr:uid="{00000000-0005-0000-0000-0000C2420000}"/>
    <cellStyle name="Normal 31 10 3" xfId="12686" xr:uid="{00000000-0005-0000-0000-0000C3420000}"/>
    <cellStyle name="Normal 31 10 3 2" xfId="23785" xr:uid="{00000000-0005-0000-0000-0000C4420000}"/>
    <cellStyle name="Normal 31 10 4" xfId="18260" xr:uid="{00000000-0005-0000-0000-0000C5420000}"/>
    <cellStyle name="Normal 31 11" xfId="7531" xr:uid="{00000000-0005-0000-0000-0000C6420000}"/>
    <cellStyle name="Normal 31 11 2" xfId="13185" xr:uid="{00000000-0005-0000-0000-0000C7420000}"/>
    <cellStyle name="Normal 31 11 2 2" xfId="24284" xr:uid="{00000000-0005-0000-0000-0000C8420000}"/>
    <cellStyle name="Normal 31 11 3" xfId="18759" xr:uid="{00000000-0005-0000-0000-0000C9420000}"/>
    <cellStyle name="Normal 31 12" xfId="10071" xr:uid="{00000000-0005-0000-0000-0000CA420000}"/>
    <cellStyle name="Normal 31 12 2" xfId="15624" xr:uid="{00000000-0005-0000-0000-0000CB420000}"/>
    <cellStyle name="Normal 31 12 2 2" xfId="26722" xr:uid="{00000000-0005-0000-0000-0000CC420000}"/>
    <cellStyle name="Normal 31 12 3" xfId="21196" xr:uid="{00000000-0005-0000-0000-0000CD420000}"/>
    <cellStyle name="Normal 31 13" xfId="10615" xr:uid="{00000000-0005-0000-0000-0000CE420000}"/>
    <cellStyle name="Normal 31 13 2" xfId="21731" xr:uid="{00000000-0005-0000-0000-0000CF420000}"/>
    <cellStyle name="Normal 31 14" xfId="16212" xr:uid="{00000000-0005-0000-0000-0000D0420000}"/>
    <cellStyle name="Normal 31 15" xfId="27277" xr:uid="{00000000-0005-0000-0000-0000D1420000}"/>
    <cellStyle name="Normal 31 2" xfId="809" xr:uid="{00000000-0005-0000-0000-0000D2420000}"/>
    <cellStyle name="Normal 31 2 10" xfId="10130" xr:uid="{00000000-0005-0000-0000-0000D3420000}"/>
    <cellStyle name="Normal 31 2 10 2" xfId="15681" xr:uid="{00000000-0005-0000-0000-0000D4420000}"/>
    <cellStyle name="Normal 31 2 10 2 2" xfId="26779" xr:uid="{00000000-0005-0000-0000-0000D5420000}"/>
    <cellStyle name="Normal 31 2 10 3" xfId="21253" xr:uid="{00000000-0005-0000-0000-0000D6420000}"/>
    <cellStyle name="Normal 31 2 11" xfId="10676" xr:uid="{00000000-0005-0000-0000-0000D7420000}"/>
    <cellStyle name="Normal 31 2 11 2" xfId="21792" xr:uid="{00000000-0005-0000-0000-0000D8420000}"/>
    <cellStyle name="Normal 31 2 12" xfId="16272" xr:uid="{00000000-0005-0000-0000-0000D9420000}"/>
    <cellStyle name="Normal 31 2 13" xfId="27337" xr:uid="{00000000-0005-0000-0000-0000DA420000}"/>
    <cellStyle name="Normal 31 2 2" xfId="987" xr:uid="{00000000-0005-0000-0000-0000DB420000}"/>
    <cellStyle name="Normal 31 2 2 2" xfId="5241" xr:uid="{00000000-0005-0000-0000-0000DC420000}"/>
    <cellStyle name="Normal 31 2 2 2 2" xfId="6833" xr:uid="{00000000-0005-0000-0000-0000DD420000}"/>
    <cellStyle name="Normal 31 2 2 2 2 2" xfId="9496" xr:uid="{00000000-0005-0000-0000-0000DE420000}"/>
    <cellStyle name="Normal 31 2 2 2 2 2 2" xfId="15066" xr:uid="{00000000-0005-0000-0000-0000DF420000}"/>
    <cellStyle name="Normal 31 2 2 2 2 2 2 2" xfId="26164" xr:uid="{00000000-0005-0000-0000-0000E0420000}"/>
    <cellStyle name="Normal 31 2 2 2 2 2 3" xfId="20638" xr:uid="{00000000-0005-0000-0000-0000E1420000}"/>
    <cellStyle name="Normal 31 2 2 2 2 3" xfId="12533" xr:uid="{00000000-0005-0000-0000-0000E2420000}"/>
    <cellStyle name="Normal 31 2 2 2 2 3 2" xfId="23632" xr:uid="{00000000-0005-0000-0000-0000E3420000}"/>
    <cellStyle name="Normal 31 2 2 2 2 4" xfId="18107" xr:uid="{00000000-0005-0000-0000-0000E4420000}"/>
    <cellStyle name="Normal 31 2 2 2 3" xfId="8474" xr:uid="{00000000-0005-0000-0000-0000E5420000}"/>
    <cellStyle name="Normal 31 2 2 2 3 2" xfId="14044" xr:uid="{00000000-0005-0000-0000-0000E6420000}"/>
    <cellStyle name="Normal 31 2 2 2 3 2 2" xfId="25142" xr:uid="{00000000-0005-0000-0000-0000E7420000}"/>
    <cellStyle name="Normal 31 2 2 2 3 3" xfId="19616" xr:uid="{00000000-0005-0000-0000-0000E8420000}"/>
    <cellStyle name="Normal 31 2 2 2 4" xfId="11505" xr:uid="{00000000-0005-0000-0000-0000E9420000}"/>
    <cellStyle name="Normal 31 2 2 2 4 2" xfId="22608" xr:uid="{00000000-0005-0000-0000-0000EA420000}"/>
    <cellStyle name="Normal 31 2 2 2 5" xfId="17082" xr:uid="{00000000-0005-0000-0000-0000EB420000}"/>
    <cellStyle name="Normal 31 2 2 3" xfId="6265" xr:uid="{00000000-0005-0000-0000-0000EC420000}"/>
    <cellStyle name="Normal 31 2 2 3 2" xfId="8930" xr:uid="{00000000-0005-0000-0000-0000ED420000}"/>
    <cellStyle name="Normal 31 2 2 3 2 2" xfId="14500" xr:uid="{00000000-0005-0000-0000-0000EE420000}"/>
    <cellStyle name="Normal 31 2 2 3 2 2 2" xfId="25598" xr:uid="{00000000-0005-0000-0000-0000EF420000}"/>
    <cellStyle name="Normal 31 2 2 3 2 3" xfId="20072" xr:uid="{00000000-0005-0000-0000-0000F0420000}"/>
    <cellStyle name="Normal 31 2 2 3 3" xfId="11967" xr:uid="{00000000-0005-0000-0000-0000F1420000}"/>
    <cellStyle name="Normal 31 2 2 3 3 2" xfId="23066" xr:uid="{00000000-0005-0000-0000-0000F2420000}"/>
    <cellStyle name="Normal 31 2 2 3 4" xfId="17541" xr:uid="{00000000-0005-0000-0000-0000F3420000}"/>
    <cellStyle name="Normal 31 2 2 4" xfId="7304" xr:uid="{00000000-0005-0000-0000-0000F4420000}"/>
    <cellStyle name="Normal 31 2 2 4 2" xfId="9957" xr:uid="{00000000-0005-0000-0000-0000F5420000}"/>
    <cellStyle name="Normal 31 2 2 4 2 2" xfId="15527" xr:uid="{00000000-0005-0000-0000-0000F6420000}"/>
    <cellStyle name="Normal 31 2 2 4 2 2 2" xfId="26625" xr:uid="{00000000-0005-0000-0000-0000F7420000}"/>
    <cellStyle name="Normal 31 2 2 4 2 3" xfId="21099" xr:uid="{00000000-0005-0000-0000-0000F8420000}"/>
    <cellStyle name="Normal 31 2 2 4 3" xfId="12994" xr:uid="{00000000-0005-0000-0000-0000F9420000}"/>
    <cellStyle name="Normal 31 2 2 4 3 2" xfId="24093" xr:uid="{00000000-0005-0000-0000-0000FA420000}"/>
    <cellStyle name="Normal 31 2 2 4 4" xfId="18568" xr:uid="{00000000-0005-0000-0000-0000FB420000}"/>
    <cellStyle name="Normal 31 2 2 5" xfId="7992" xr:uid="{00000000-0005-0000-0000-0000FC420000}"/>
    <cellStyle name="Normal 31 2 2 5 2" xfId="13595" xr:uid="{00000000-0005-0000-0000-0000FD420000}"/>
    <cellStyle name="Normal 31 2 2 5 2 2" xfId="24694" xr:uid="{00000000-0005-0000-0000-0000FE420000}"/>
    <cellStyle name="Normal 31 2 2 5 3" xfId="19169" xr:uid="{00000000-0005-0000-0000-0000FF420000}"/>
    <cellStyle name="Normal 31 2 2 6" xfId="10507" xr:uid="{00000000-0005-0000-0000-000000430000}"/>
    <cellStyle name="Normal 31 2 2 6 2" xfId="16053" xr:uid="{00000000-0005-0000-0000-000001430000}"/>
    <cellStyle name="Normal 31 2 2 6 2 2" xfId="27151" xr:uid="{00000000-0005-0000-0000-000002430000}"/>
    <cellStyle name="Normal 31 2 2 6 3" xfId="21625" xr:uid="{00000000-0005-0000-0000-000003430000}"/>
    <cellStyle name="Normal 31 2 2 7" xfId="10783" xr:uid="{00000000-0005-0000-0000-000004430000}"/>
    <cellStyle name="Normal 31 2 2 7 2" xfId="21898" xr:uid="{00000000-0005-0000-0000-000005430000}"/>
    <cellStyle name="Normal 31 2 2 8" xfId="16378" xr:uid="{00000000-0005-0000-0000-000006430000}"/>
    <cellStyle name="Normal 31 2 2 9" xfId="27582" xr:uid="{00000000-0005-0000-0000-000007430000}"/>
    <cellStyle name="Normal 31 2 3" xfId="4540" xr:uid="{00000000-0005-0000-0000-000008430000}"/>
    <cellStyle name="Normal 31 2 3 2" xfId="6667" xr:uid="{00000000-0005-0000-0000-000009430000}"/>
    <cellStyle name="Normal 31 2 3 2 2" xfId="9330" xr:uid="{00000000-0005-0000-0000-00000A430000}"/>
    <cellStyle name="Normal 31 2 3 2 2 2" xfId="14900" xr:uid="{00000000-0005-0000-0000-00000B430000}"/>
    <cellStyle name="Normal 31 2 3 2 2 2 2" xfId="25998" xr:uid="{00000000-0005-0000-0000-00000C430000}"/>
    <cellStyle name="Normal 31 2 3 2 2 3" xfId="20472" xr:uid="{00000000-0005-0000-0000-00000D430000}"/>
    <cellStyle name="Normal 31 2 3 2 3" xfId="12367" xr:uid="{00000000-0005-0000-0000-00000E430000}"/>
    <cellStyle name="Normal 31 2 3 2 3 2" xfId="23466" xr:uid="{00000000-0005-0000-0000-00000F430000}"/>
    <cellStyle name="Normal 31 2 3 2 4" xfId="17941" xr:uid="{00000000-0005-0000-0000-000010430000}"/>
    <cellStyle name="Normal 31 2 3 3" xfId="7138" xr:uid="{00000000-0005-0000-0000-000011430000}"/>
    <cellStyle name="Normal 31 2 3 3 2" xfId="9791" xr:uid="{00000000-0005-0000-0000-000012430000}"/>
    <cellStyle name="Normal 31 2 3 3 2 2" xfId="15361" xr:uid="{00000000-0005-0000-0000-000013430000}"/>
    <cellStyle name="Normal 31 2 3 3 2 2 2" xfId="26459" xr:uid="{00000000-0005-0000-0000-000014430000}"/>
    <cellStyle name="Normal 31 2 3 3 2 3" xfId="20933" xr:uid="{00000000-0005-0000-0000-000015430000}"/>
    <cellStyle name="Normal 31 2 3 3 3" xfId="12828" xr:uid="{00000000-0005-0000-0000-000016430000}"/>
    <cellStyle name="Normal 31 2 3 3 3 2" xfId="23927" xr:uid="{00000000-0005-0000-0000-000017430000}"/>
    <cellStyle name="Normal 31 2 3 3 4" xfId="18402" xr:uid="{00000000-0005-0000-0000-000018430000}"/>
    <cellStyle name="Normal 31 2 3 4" xfId="7834" xr:uid="{00000000-0005-0000-0000-000019430000}"/>
    <cellStyle name="Normal 31 2 3 4 2" xfId="13438" xr:uid="{00000000-0005-0000-0000-00001A430000}"/>
    <cellStyle name="Normal 31 2 3 4 2 2" xfId="24537" xr:uid="{00000000-0005-0000-0000-00001B430000}"/>
    <cellStyle name="Normal 31 2 3 4 3" xfId="19012" xr:uid="{00000000-0005-0000-0000-00001C430000}"/>
    <cellStyle name="Normal 31 2 3 5" xfId="10341" xr:uid="{00000000-0005-0000-0000-00001D430000}"/>
    <cellStyle name="Normal 31 2 3 5 2" xfId="15887" xr:uid="{00000000-0005-0000-0000-00001E430000}"/>
    <cellStyle name="Normal 31 2 3 5 2 2" xfId="26985" xr:uid="{00000000-0005-0000-0000-00001F430000}"/>
    <cellStyle name="Normal 31 2 3 5 3" xfId="21459" xr:uid="{00000000-0005-0000-0000-000020430000}"/>
    <cellStyle name="Normal 31 2 3 6" xfId="11126" xr:uid="{00000000-0005-0000-0000-000021430000}"/>
    <cellStyle name="Normal 31 2 3 6 2" xfId="22233" xr:uid="{00000000-0005-0000-0000-000022430000}"/>
    <cellStyle name="Normal 31 2 3 7" xfId="16707" xr:uid="{00000000-0005-0000-0000-000023430000}"/>
    <cellStyle name="Normal 31 2 3 8" xfId="27416" xr:uid="{00000000-0005-0000-0000-000024430000}"/>
    <cellStyle name="Normal 31 2 4" xfId="4541" xr:uid="{00000000-0005-0000-0000-000025430000}"/>
    <cellStyle name="Normal 31 2 4 2" xfId="6588" xr:uid="{00000000-0005-0000-0000-000026430000}"/>
    <cellStyle name="Normal 31 2 4 2 2" xfId="9251" xr:uid="{00000000-0005-0000-0000-000027430000}"/>
    <cellStyle name="Normal 31 2 4 2 2 2" xfId="14821" xr:uid="{00000000-0005-0000-0000-000028430000}"/>
    <cellStyle name="Normal 31 2 4 2 2 2 2" xfId="25919" xr:uid="{00000000-0005-0000-0000-000029430000}"/>
    <cellStyle name="Normal 31 2 4 2 2 3" xfId="20393" xr:uid="{00000000-0005-0000-0000-00002A430000}"/>
    <cellStyle name="Normal 31 2 4 2 3" xfId="12288" xr:uid="{00000000-0005-0000-0000-00002B430000}"/>
    <cellStyle name="Normal 31 2 4 2 3 2" xfId="23387" xr:uid="{00000000-0005-0000-0000-00002C430000}"/>
    <cellStyle name="Normal 31 2 4 2 4" xfId="17862" xr:uid="{00000000-0005-0000-0000-00002D430000}"/>
    <cellStyle name="Normal 31 2 4 3" xfId="7763" xr:uid="{00000000-0005-0000-0000-00002E430000}"/>
    <cellStyle name="Normal 31 2 4 3 2" xfId="13368" xr:uid="{00000000-0005-0000-0000-00002F430000}"/>
    <cellStyle name="Normal 31 2 4 3 2 2" xfId="24467" xr:uid="{00000000-0005-0000-0000-000030430000}"/>
    <cellStyle name="Normal 31 2 4 3 3" xfId="18942" xr:uid="{00000000-0005-0000-0000-000031430000}"/>
    <cellStyle name="Normal 31 2 4 4" xfId="10262" xr:uid="{00000000-0005-0000-0000-000032430000}"/>
    <cellStyle name="Normal 31 2 4 4 2" xfId="15808" xr:uid="{00000000-0005-0000-0000-000033430000}"/>
    <cellStyle name="Normal 31 2 4 4 2 2" xfId="26906" xr:uid="{00000000-0005-0000-0000-000034430000}"/>
    <cellStyle name="Normal 31 2 4 4 3" xfId="21380" xr:uid="{00000000-0005-0000-0000-000035430000}"/>
    <cellStyle name="Normal 31 2 4 5" xfId="11127" xr:uid="{00000000-0005-0000-0000-000036430000}"/>
    <cellStyle name="Normal 31 2 4 5 2" xfId="22234" xr:uid="{00000000-0005-0000-0000-000037430000}"/>
    <cellStyle name="Normal 31 2 4 6" xfId="16708" xr:uid="{00000000-0005-0000-0000-000038430000}"/>
    <cellStyle name="Normal 31 2 5" xfId="4542" xr:uid="{00000000-0005-0000-0000-000039430000}"/>
    <cellStyle name="Normal 31 2 5 2" xfId="6473" xr:uid="{00000000-0005-0000-0000-00003A430000}"/>
    <cellStyle name="Normal 31 2 5 2 2" xfId="9136" xr:uid="{00000000-0005-0000-0000-00003B430000}"/>
    <cellStyle name="Normal 31 2 5 2 2 2" xfId="14706" xr:uid="{00000000-0005-0000-0000-00003C430000}"/>
    <cellStyle name="Normal 31 2 5 2 2 2 2" xfId="25804" xr:uid="{00000000-0005-0000-0000-00003D430000}"/>
    <cellStyle name="Normal 31 2 5 2 2 3" xfId="20278" xr:uid="{00000000-0005-0000-0000-00003E430000}"/>
    <cellStyle name="Normal 31 2 5 2 3" xfId="12173" xr:uid="{00000000-0005-0000-0000-00003F430000}"/>
    <cellStyle name="Normal 31 2 5 2 3 2" xfId="23272" xr:uid="{00000000-0005-0000-0000-000040430000}"/>
    <cellStyle name="Normal 31 2 5 2 4" xfId="17747" xr:uid="{00000000-0005-0000-0000-000041430000}"/>
    <cellStyle name="Normal 31 2 5 3" xfId="8220" xr:uid="{00000000-0005-0000-0000-000042430000}"/>
    <cellStyle name="Normal 31 2 5 3 2" xfId="13790" xr:uid="{00000000-0005-0000-0000-000043430000}"/>
    <cellStyle name="Normal 31 2 5 3 2 2" xfId="24888" xr:uid="{00000000-0005-0000-0000-000044430000}"/>
    <cellStyle name="Normal 31 2 5 3 3" xfId="19362" xr:uid="{00000000-0005-0000-0000-000045430000}"/>
    <cellStyle name="Normal 31 2 5 4" xfId="11128" xr:uid="{00000000-0005-0000-0000-000046430000}"/>
    <cellStyle name="Normal 31 2 5 4 2" xfId="22235" xr:uid="{00000000-0005-0000-0000-000047430000}"/>
    <cellStyle name="Normal 31 2 5 5" xfId="16709" xr:uid="{00000000-0005-0000-0000-000048430000}"/>
    <cellStyle name="Normal 31 2 6" xfId="5559" xr:uid="{00000000-0005-0000-0000-000049430000}"/>
    <cellStyle name="Normal 31 2 6 2" xfId="8601" xr:uid="{00000000-0005-0000-0000-00004A430000}"/>
    <cellStyle name="Normal 31 2 6 2 2" xfId="14171" xr:uid="{00000000-0005-0000-0000-00004B430000}"/>
    <cellStyle name="Normal 31 2 6 2 2 2" xfId="25269" xr:uid="{00000000-0005-0000-0000-00004C430000}"/>
    <cellStyle name="Normal 31 2 6 2 3" xfId="19743" xr:uid="{00000000-0005-0000-0000-00004D430000}"/>
    <cellStyle name="Normal 31 2 6 3" xfId="11632" xr:uid="{00000000-0005-0000-0000-00004E430000}"/>
    <cellStyle name="Normal 31 2 6 3 2" xfId="22735" xr:uid="{00000000-0005-0000-0000-00004F430000}"/>
    <cellStyle name="Normal 31 2 6 4" xfId="17209" xr:uid="{00000000-0005-0000-0000-000050430000}"/>
    <cellStyle name="Normal 31 2 7" xfId="6147" xr:uid="{00000000-0005-0000-0000-000051430000}"/>
    <cellStyle name="Normal 31 2 7 2" xfId="8812" xr:uid="{00000000-0005-0000-0000-000052430000}"/>
    <cellStyle name="Normal 31 2 7 2 2" xfId="14382" xr:uid="{00000000-0005-0000-0000-000053430000}"/>
    <cellStyle name="Normal 31 2 7 2 2 2" xfId="25480" xr:uid="{00000000-0005-0000-0000-000054430000}"/>
    <cellStyle name="Normal 31 2 7 2 3" xfId="19954" xr:uid="{00000000-0005-0000-0000-000055430000}"/>
    <cellStyle name="Normal 31 2 7 3" xfId="11849" xr:uid="{00000000-0005-0000-0000-000056430000}"/>
    <cellStyle name="Normal 31 2 7 3 2" xfId="22948" xr:uid="{00000000-0005-0000-0000-000057430000}"/>
    <cellStyle name="Normal 31 2 7 4" xfId="17423" xr:uid="{00000000-0005-0000-0000-000058430000}"/>
    <cellStyle name="Normal 31 2 8" xfId="7058" xr:uid="{00000000-0005-0000-0000-000059430000}"/>
    <cellStyle name="Normal 31 2 8 2" xfId="9712" xr:uid="{00000000-0005-0000-0000-00005A430000}"/>
    <cellStyle name="Normal 31 2 8 2 2" xfId="15282" xr:uid="{00000000-0005-0000-0000-00005B430000}"/>
    <cellStyle name="Normal 31 2 8 2 2 2" xfId="26380" xr:uid="{00000000-0005-0000-0000-00005C430000}"/>
    <cellStyle name="Normal 31 2 8 2 3" xfId="20854" xr:uid="{00000000-0005-0000-0000-00005D430000}"/>
    <cellStyle name="Normal 31 2 8 3" xfId="12749" xr:uid="{00000000-0005-0000-0000-00005E430000}"/>
    <cellStyle name="Normal 31 2 8 3 2" xfId="23848" xr:uid="{00000000-0005-0000-0000-00005F430000}"/>
    <cellStyle name="Normal 31 2 8 4" xfId="18323" xr:uid="{00000000-0005-0000-0000-000060430000}"/>
    <cellStyle name="Normal 31 2 9" xfId="7532" xr:uid="{00000000-0005-0000-0000-000061430000}"/>
    <cellStyle name="Normal 31 2 9 2" xfId="13186" xr:uid="{00000000-0005-0000-0000-000062430000}"/>
    <cellStyle name="Normal 31 2 9 2 2" xfId="24285" xr:uid="{00000000-0005-0000-0000-000063430000}"/>
    <cellStyle name="Normal 31 2 9 3" xfId="18760" xr:uid="{00000000-0005-0000-0000-000064430000}"/>
    <cellStyle name="Normal 31 3" xfId="1043" xr:uid="{00000000-0005-0000-0000-000065430000}"/>
    <cellStyle name="Normal 31 3 10" xfId="27638" xr:uid="{00000000-0005-0000-0000-000066430000}"/>
    <cellStyle name="Normal 31 3 2" xfId="4543" xr:uid="{00000000-0005-0000-0000-000067430000}"/>
    <cellStyle name="Normal 31 3 2 2" xfId="6889" xr:uid="{00000000-0005-0000-0000-000068430000}"/>
    <cellStyle name="Normal 31 3 2 2 2" xfId="9552" xr:uid="{00000000-0005-0000-0000-000069430000}"/>
    <cellStyle name="Normal 31 3 2 2 2 2" xfId="15122" xr:uid="{00000000-0005-0000-0000-00006A430000}"/>
    <cellStyle name="Normal 31 3 2 2 2 2 2" xfId="26220" xr:uid="{00000000-0005-0000-0000-00006B430000}"/>
    <cellStyle name="Normal 31 3 2 2 2 3" xfId="20694" xr:uid="{00000000-0005-0000-0000-00006C430000}"/>
    <cellStyle name="Normal 31 3 2 2 3" xfId="12589" xr:uid="{00000000-0005-0000-0000-00006D430000}"/>
    <cellStyle name="Normal 31 3 2 2 3 2" xfId="23688" xr:uid="{00000000-0005-0000-0000-00006E430000}"/>
    <cellStyle name="Normal 31 3 2 2 4" xfId="18163" xr:uid="{00000000-0005-0000-0000-00006F430000}"/>
    <cellStyle name="Normal 31 3 2 3" xfId="8221" xr:uid="{00000000-0005-0000-0000-000070430000}"/>
    <cellStyle name="Normal 31 3 2 3 2" xfId="13791" xr:uid="{00000000-0005-0000-0000-000071430000}"/>
    <cellStyle name="Normal 31 3 2 3 2 2" xfId="24889" xr:uid="{00000000-0005-0000-0000-000072430000}"/>
    <cellStyle name="Normal 31 3 2 3 3" xfId="19363" xr:uid="{00000000-0005-0000-0000-000073430000}"/>
    <cellStyle name="Normal 31 3 2 4" xfId="11129" xr:uid="{00000000-0005-0000-0000-000074430000}"/>
    <cellStyle name="Normal 31 3 2 4 2" xfId="22236" xr:uid="{00000000-0005-0000-0000-000075430000}"/>
    <cellStyle name="Normal 31 3 2 5" xfId="16710" xr:uid="{00000000-0005-0000-0000-000076430000}"/>
    <cellStyle name="Normal 31 3 3" xfId="5468" xr:uid="{00000000-0005-0000-0000-000077430000}"/>
    <cellStyle name="Normal 31 3 3 2" xfId="8563" xr:uid="{00000000-0005-0000-0000-000078430000}"/>
    <cellStyle name="Normal 31 3 3 2 2" xfId="14133" xr:uid="{00000000-0005-0000-0000-000079430000}"/>
    <cellStyle name="Normal 31 3 3 2 2 2" xfId="25231" xr:uid="{00000000-0005-0000-0000-00007A430000}"/>
    <cellStyle name="Normal 31 3 3 2 3" xfId="19705" xr:uid="{00000000-0005-0000-0000-00007B430000}"/>
    <cellStyle name="Normal 31 3 3 3" xfId="11594" xr:uid="{00000000-0005-0000-0000-00007C430000}"/>
    <cellStyle name="Normal 31 3 3 3 2" xfId="22697" xr:uid="{00000000-0005-0000-0000-00007D430000}"/>
    <cellStyle name="Normal 31 3 3 4" xfId="17171" xr:uid="{00000000-0005-0000-0000-00007E430000}"/>
    <cellStyle name="Normal 31 3 4" xfId="6321" xr:uid="{00000000-0005-0000-0000-00007F430000}"/>
    <cellStyle name="Normal 31 3 4 2" xfId="8986" xr:uid="{00000000-0005-0000-0000-000080430000}"/>
    <cellStyle name="Normal 31 3 4 2 2" xfId="14556" xr:uid="{00000000-0005-0000-0000-000081430000}"/>
    <cellStyle name="Normal 31 3 4 2 2 2" xfId="25654" xr:uid="{00000000-0005-0000-0000-000082430000}"/>
    <cellStyle name="Normal 31 3 4 2 3" xfId="20128" xr:uid="{00000000-0005-0000-0000-000083430000}"/>
    <cellStyle name="Normal 31 3 4 3" xfId="12023" xr:uid="{00000000-0005-0000-0000-000084430000}"/>
    <cellStyle name="Normal 31 3 4 3 2" xfId="23122" xr:uid="{00000000-0005-0000-0000-000085430000}"/>
    <cellStyle name="Normal 31 3 4 4" xfId="17597" xr:uid="{00000000-0005-0000-0000-000086430000}"/>
    <cellStyle name="Normal 31 3 5" xfId="7360" xr:uid="{00000000-0005-0000-0000-000087430000}"/>
    <cellStyle name="Normal 31 3 5 2" xfId="10013" xr:uid="{00000000-0005-0000-0000-000088430000}"/>
    <cellStyle name="Normal 31 3 5 2 2" xfId="15583" xr:uid="{00000000-0005-0000-0000-000089430000}"/>
    <cellStyle name="Normal 31 3 5 2 2 2" xfId="26681" xr:uid="{00000000-0005-0000-0000-00008A430000}"/>
    <cellStyle name="Normal 31 3 5 2 3" xfId="21155" xr:uid="{00000000-0005-0000-0000-00008B430000}"/>
    <cellStyle name="Normal 31 3 5 3" xfId="13050" xr:uid="{00000000-0005-0000-0000-00008C430000}"/>
    <cellStyle name="Normal 31 3 5 3 2" xfId="24149" xr:uid="{00000000-0005-0000-0000-00008D430000}"/>
    <cellStyle name="Normal 31 3 5 4" xfId="18624" xr:uid="{00000000-0005-0000-0000-00008E430000}"/>
    <cellStyle name="Normal 31 3 6" xfId="8048" xr:uid="{00000000-0005-0000-0000-00008F430000}"/>
    <cellStyle name="Normal 31 3 6 2" xfId="13651" xr:uid="{00000000-0005-0000-0000-000090430000}"/>
    <cellStyle name="Normal 31 3 6 2 2" xfId="24750" xr:uid="{00000000-0005-0000-0000-000091430000}"/>
    <cellStyle name="Normal 31 3 6 3" xfId="19225" xr:uid="{00000000-0005-0000-0000-000092430000}"/>
    <cellStyle name="Normal 31 3 7" xfId="10563" xr:uid="{00000000-0005-0000-0000-000093430000}"/>
    <cellStyle name="Normal 31 3 7 2" xfId="16109" xr:uid="{00000000-0005-0000-0000-000094430000}"/>
    <cellStyle name="Normal 31 3 7 2 2" xfId="27207" xr:uid="{00000000-0005-0000-0000-000095430000}"/>
    <cellStyle name="Normal 31 3 7 3" xfId="21681" xr:uid="{00000000-0005-0000-0000-000096430000}"/>
    <cellStyle name="Normal 31 3 8" xfId="10839" xr:uid="{00000000-0005-0000-0000-000097430000}"/>
    <cellStyle name="Normal 31 3 8 2" xfId="21954" xr:uid="{00000000-0005-0000-0000-000098430000}"/>
    <cellStyle name="Normal 31 3 9" xfId="16434" xr:uid="{00000000-0005-0000-0000-000099430000}"/>
    <cellStyle name="Normal 31 4" xfId="901" xr:uid="{00000000-0005-0000-0000-00009A430000}"/>
    <cellStyle name="Normal 31 4 2" xfId="5181" xr:uid="{00000000-0005-0000-0000-00009B430000}"/>
    <cellStyle name="Normal 31 4 2 2" xfId="6760" xr:uid="{00000000-0005-0000-0000-00009C430000}"/>
    <cellStyle name="Normal 31 4 2 2 2" xfId="9423" xr:uid="{00000000-0005-0000-0000-00009D430000}"/>
    <cellStyle name="Normal 31 4 2 2 2 2" xfId="14993" xr:uid="{00000000-0005-0000-0000-00009E430000}"/>
    <cellStyle name="Normal 31 4 2 2 2 2 2" xfId="26091" xr:uid="{00000000-0005-0000-0000-00009F430000}"/>
    <cellStyle name="Normal 31 4 2 2 2 3" xfId="20565" xr:uid="{00000000-0005-0000-0000-0000A0430000}"/>
    <cellStyle name="Normal 31 4 2 2 3" xfId="12460" xr:uid="{00000000-0005-0000-0000-0000A1430000}"/>
    <cellStyle name="Normal 31 4 2 2 3 2" xfId="23559" xr:uid="{00000000-0005-0000-0000-0000A2430000}"/>
    <cellStyle name="Normal 31 4 2 2 4" xfId="18034" xr:uid="{00000000-0005-0000-0000-0000A3430000}"/>
    <cellStyle name="Normal 31 4 2 3" xfId="8414" xr:uid="{00000000-0005-0000-0000-0000A4430000}"/>
    <cellStyle name="Normal 31 4 2 3 2" xfId="13984" xr:uid="{00000000-0005-0000-0000-0000A5430000}"/>
    <cellStyle name="Normal 31 4 2 3 2 2" xfId="25082" xr:uid="{00000000-0005-0000-0000-0000A6430000}"/>
    <cellStyle name="Normal 31 4 2 3 3" xfId="19556" xr:uid="{00000000-0005-0000-0000-0000A7430000}"/>
    <cellStyle name="Normal 31 4 2 4" xfId="11445" xr:uid="{00000000-0005-0000-0000-0000A8430000}"/>
    <cellStyle name="Normal 31 4 2 4 2" xfId="22548" xr:uid="{00000000-0005-0000-0000-0000A9430000}"/>
    <cellStyle name="Normal 31 4 2 5" xfId="17022" xr:uid="{00000000-0005-0000-0000-0000AA430000}"/>
    <cellStyle name="Normal 31 4 3" xfId="6191" xr:uid="{00000000-0005-0000-0000-0000AB430000}"/>
    <cellStyle name="Normal 31 4 3 2" xfId="8856" xr:uid="{00000000-0005-0000-0000-0000AC430000}"/>
    <cellStyle name="Normal 31 4 3 2 2" xfId="14426" xr:uid="{00000000-0005-0000-0000-0000AD430000}"/>
    <cellStyle name="Normal 31 4 3 2 2 2" xfId="25524" xr:uid="{00000000-0005-0000-0000-0000AE430000}"/>
    <cellStyle name="Normal 31 4 3 2 3" xfId="19998" xr:uid="{00000000-0005-0000-0000-0000AF430000}"/>
    <cellStyle name="Normal 31 4 3 3" xfId="11893" xr:uid="{00000000-0005-0000-0000-0000B0430000}"/>
    <cellStyle name="Normal 31 4 3 3 2" xfId="22992" xr:uid="{00000000-0005-0000-0000-0000B1430000}"/>
    <cellStyle name="Normal 31 4 3 4" xfId="17467" xr:uid="{00000000-0005-0000-0000-0000B2430000}"/>
    <cellStyle name="Normal 31 4 4" xfId="7231" xr:uid="{00000000-0005-0000-0000-0000B3430000}"/>
    <cellStyle name="Normal 31 4 4 2" xfId="9884" xr:uid="{00000000-0005-0000-0000-0000B4430000}"/>
    <cellStyle name="Normal 31 4 4 2 2" xfId="15454" xr:uid="{00000000-0005-0000-0000-0000B5430000}"/>
    <cellStyle name="Normal 31 4 4 2 2 2" xfId="26552" xr:uid="{00000000-0005-0000-0000-0000B6430000}"/>
    <cellStyle name="Normal 31 4 4 2 3" xfId="21026" xr:uid="{00000000-0005-0000-0000-0000B7430000}"/>
    <cellStyle name="Normal 31 4 4 3" xfId="12921" xr:uid="{00000000-0005-0000-0000-0000B8430000}"/>
    <cellStyle name="Normal 31 4 4 3 2" xfId="24020" xr:uid="{00000000-0005-0000-0000-0000B9430000}"/>
    <cellStyle name="Normal 31 4 4 4" xfId="18495" xr:uid="{00000000-0005-0000-0000-0000BA430000}"/>
    <cellStyle name="Normal 31 4 5" xfId="7919" xr:uid="{00000000-0005-0000-0000-0000BB430000}"/>
    <cellStyle name="Normal 31 4 5 2" xfId="13522" xr:uid="{00000000-0005-0000-0000-0000BC430000}"/>
    <cellStyle name="Normal 31 4 5 2 2" xfId="24621" xr:uid="{00000000-0005-0000-0000-0000BD430000}"/>
    <cellStyle name="Normal 31 4 5 3" xfId="19096" xr:uid="{00000000-0005-0000-0000-0000BE430000}"/>
    <cellStyle name="Normal 31 4 6" xfId="10434" xr:uid="{00000000-0005-0000-0000-0000BF430000}"/>
    <cellStyle name="Normal 31 4 6 2" xfId="15980" xr:uid="{00000000-0005-0000-0000-0000C0430000}"/>
    <cellStyle name="Normal 31 4 6 2 2" xfId="27078" xr:uid="{00000000-0005-0000-0000-0000C1430000}"/>
    <cellStyle name="Normal 31 4 6 3" xfId="21552" xr:uid="{00000000-0005-0000-0000-0000C2430000}"/>
    <cellStyle name="Normal 31 4 7" xfId="10709" xr:uid="{00000000-0005-0000-0000-0000C3430000}"/>
    <cellStyle name="Normal 31 4 7 2" xfId="21824" xr:uid="{00000000-0005-0000-0000-0000C4430000}"/>
    <cellStyle name="Normal 31 4 8" xfId="16304" xr:uid="{00000000-0005-0000-0000-0000C5430000}"/>
    <cellStyle name="Normal 31 4 9" xfId="27509" xr:uid="{00000000-0005-0000-0000-0000C6430000}"/>
    <cellStyle name="Normal 31 5" xfId="4544" xr:uid="{00000000-0005-0000-0000-0000C7430000}"/>
    <cellStyle name="Normal 31 5 2" xfId="6666" xr:uid="{00000000-0005-0000-0000-0000C8430000}"/>
    <cellStyle name="Normal 31 5 2 2" xfId="9329" xr:uid="{00000000-0005-0000-0000-0000C9430000}"/>
    <cellStyle name="Normal 31 5 2 2 2" xfId="14899" xr:uid="{00000000-0005-0000-0000-0000CA430000}"/>
    <cellStyle name="Normal 31 5 2 2 2 2" xfId="25997" xr:uid="{00000000-0005-0000-0000-0000CB430000}"/>
    <cellStyle name="Normal 31 5 2 2 3" xfId="20471" xr:uid="{00000000-0005-0000-0000-0000CC430000}"/>
    <cellStyle name="Normal 31 5 2 3" xfId="12366" xr:uid="{00000000-0005-0000-0000-0000CD430000}"/>
    <cellStyle name="Normal 31 5 2 3 2" xfId="23465" xr:uid="{00000000-0005-0000-0000-0000CE430000}"/>
    <cellStyle name="Normal 31 5 2 4" xfId="17940" xr:uid="{00000000-0005-0000-0000-0000CF430000}"/>
    <cellStyle name="Normal 31 5 3" xfId="7137" xr:uid="{00000000-0005-0000-0000-0000D0430000}"/>
    <cellStyle name="Normal 31 5 3 2" xfId="9790" xr:uid="{00000000-0005-0000-0000-0000D1430000}"/>
    <cellStyle name="Normal 31 5 3 2 2" xfId="15360" xr:uid="{00000000-0005-0000-0000-0000D2430000}"/>
    <cellStyle name="Normal 31 5 3 2 2 2" xfId="26458" xr:uid="{00000000-0005-0000-0000-0000D3430000}"/>
    <cellStyle name="Normal 31 5 3 2 3" xfId="20932" xr:uid="{00000000-0005-0000-0000-0000D4430000}"/>
    <cellStyle name="Normal 31 5 3 3" xfId="12827" xr:uid="{00000000-0005-0000-0000-0000D5430000}"/>
    <cellStyle name="Normal 31 5 3 3 2" xfId="23926" xr:uid="{00000000-0005-0000-0000-0000D6430000}"/>
    <cellStyle name="Normal 31 5 3 4" xfId="18401" xr:uid="{00000000-0005-0000-0000-0000D7430000}"/>
    <cellStyle name="Normal 31 5 4" xfId="7833" xr:uid="{00000000-0005-0000-0000-0000D8430000}"/>
    <cellStyle name="Normal 31 5 4 2" xfId="13437" xr:uid="{00000000-0005-0000-0000-0000D9430000}"/>
    <cellStyle name="Normal 31 5 4 2 2" xfId="24536" xr:uid="{00000000-0005-0000-0000-0000DA430000}"/>
    <cellStyle name="Normal 31 5 4 3" xfId="19011" xr:uid="{00000000-0005-0000-0000-0000DB430000}"/>
    <cellStyle name="Normal 31 5 5" xfId="10340" xr:uid="{00000000-0005-0000-0000-0000DC430000}"/>
    <cellStyle name="Normal 31 5 5 2" xfId="15886" xr:uid="{00000000-0005-0000-0000-0000DD430000}"/>
    <cellStyle name="Normal 31 5 5 2 2" xfId="26984" xr:uid="{00000000-0005-0000-0000-0000DE430000}"/>
    <cellStyle name="Normal 31 5 5 3" xfId="21458" xr:uid="{00000000-0005-0000-0000-0000DF430000}"/>
    <cellStyle name="Normal 31 5 6" xfId="11130" xr:uid="{00000000-0005-0000-0000-0000E0430000}"/>
    <cellStyle name="Normal 31 5 6 2" xfId="22237" xr:uid="{00000000-0005-0000-0000-0000E1430000}"/>
    <cellStyle name="Normal 31 5 7" xfId="16711" xr:uid="{00000000-0005-0000-0000-0000E2430000}"/>
    <cellStyle name="Normal 31 5 8" xfId="27415" xr:uid="{00000000-0005-0000-0000-0000E3430000}"/>
    <cellStyle name="Normal 31 6" xfId="4545" xr:uid="{00000000-0005-0000-0000-0000E4430000}"/>
    <cellStyle name="Normal 31 6 2" xfId="6528" xr:uid="{00000000-0005-0000-0000-0000E5430000}"/>
    <cellStyle name="Normal 31 6 2 2" xfId="9191" xr:uid="{00000000-0005-0000-0000-0000E6430000}"/>
    <cellStyle name="Normal 31 6 2 2 2" xfId="14761" xr:uid="{00000000-0005-0000-0000-0000E7430000}"/>
    <cellStyle name="Normal 31 6 2 2 2 2" xfId="25859" xr:uid="{00000000-0005-0000-0000-0000E8430000}"/>
    <cellStyle name="Normal 31 6 2 2 3" xfId="20333" xr:uid="{00000000-0005-0000-0000-0000E9430000}"/>
    <cellStyle name="Normal 31 6 2 3" xfId="12228" xr:uid="{00000000-0005-0000-0000-0000EA430000}"/>
    <cellStyle name="Normal 31 6 2 3 2" xfId="23327" xr:uid="{00000000-0005-0000-0000-0000EB430000}"/>
    <cellStyle name="Normal 31 6 2 4" xfId="17802" xr:uid="{00000000-0005-0000-0000-0000EC430000}"/>
    <cellStyle name="Normal 31 6 3" xfId="7702" xr:uid="{00000000-0005-0000-0000-0000ED430000}"/>
    <cellStyle name="Normal 31 6 3 2" xfId="13308" xr:uid="{00000000-0005-0000-0000-0000EE430000}"/>
    <cellStyle name="Normal 31 6 3 2 2" xfId="24407" xr:uid="{00000000-0005-0000-0000-0000EF430000}"/>
    <cellStyle name="Normal 31 6 3 3" xfId="18882" xr:uid="{00000000-0005-0000-0000-0000F0430000}"/>
    <cellStyle name="Normal 31 6 4" xfId="10202" xr:uid="{00000000-0005-0000-0000-0000F1430000}"/>
    <cellStyle name="Normal 31 6 4 2" xfId="15748" xr:uid="{00000000-0005-0000-0000-0000F2430000}"/>
    <cellStyle name="Normal 31 6 4 2 2" xfId="26846" xr:uid="{00000000-0005-0000-0000-0000F3430000}"/>
    <cellStyle name="Normal 31 6 4 3" xfId="21320" xr:uid="{00000000-0005-0000-0000-0000F4430000}"/>
    <cellStyle name="Normal 31 6 5" xfId="11131" xr:uid="{00000000-0005-0000-0000-0000F5430000}"/>
    <cellStyle name="Normal 31 6 5 2" xfId="22238" xr:uid="{00000000-0005-0000-0000-0000F6430000}"/>
    <cellStyle name="Normal 31 6 6" xfId="16712" xr:uid="{00000000-0005-0000-0000-0000F7430000}"/>
    <cellStyle name="Normal 31 7" xfId="4546" xr:uid="{00000000-0005-0000-0000-0000F8430000}"/>
    <cellStyle name="Normal 31 7 2" xfId="6416" xr:uid="{00000000-0005-0000-0000-0000F9430000}"/>
    <cellStyle name="Normal 31 7 2 2" xfId="9079" xr:uid="{00000000-0005-0000-0000-0000FA430000}"/>
    <cellStyle name="Normal 31 7 2 2 2" xfId="14649" xr:uid="{00000000-0005-0000-0000-0000FB430000}"/>
    <cellStyle name="Normal 31 7 2 2 2 2" xfId="25747" xr:uid="{00000000-0005-0000-0000-0000FC430000}"/>
    <cellStyle name="Normal 31 7 2 2 3" xfId="20221" xr:uid="{00000000-0005-0000-0000-0000FD430000}"/>
    <cellStyle name="Normal 31 7 2 3" xfId="12116" xr:uid="{00000000-0005-0000-0000-0000FE430000}"/>
    <cellStyle name="Normal 31 7 2 3 2" xfId="23215" xr:uid="{00000000-0005-0000-0000-0000FF430000}"/>
    <cellStyle name="Normal 31 7 2 4" xfId="17690" xr:uid="{00000000-0005-0000-0000-000000440000}"/>
    <cellStyle name="Normal 31 7 3" xfId="8222" xr:uid="{00000000-0005-0000-0000-000001440000}"/>
    <cellStyle name="Normal 31 7 3 2" xfId="13792" xr:uid="{00000000-0005-0000-0000-000002440000}"/>
    <cellStyle name="Normal 31 7 3 2 2" xfId="24890" xr:uid="{00000000-0005-0000-0000-000003440000}"/>
    <cellStyle name="Normal 31 7 3 3" xfId="19364" xr:uid="{00000000-0005-0000-0000-000004440000}"/>
    <cellStyle name="Normal 31 7 4" xfId="11132" xr:uid="{00000000-0005-0000-0000-000005440000}"/>
    <cellStyle name="Normal 31 7 4 2" xfId="22239" xr:uid="{00000000-0005-0000-0000-000006440000}"/>
    <cellStyle name="Normal 31 7 5" xfId="16713" xr:uid="{00000000-0005-0000-0000-000007440000}"/>
    <cellStyle name="Normal 31 8" xfId="5346" xr:uid="{00000000-0005-0000-0000-000008440000}"/>
    <cellStyle name="Normal 31 8 2" xfId="8509" xr:uid="{00000000-0005-0000-0000-000009440000}"/>
    <cellStyle name="Normal 31 8 2 2" xfId="14079" xr:uid="{00000000-0005-0000-0000-00000A440000}"/>
    <cellStyle name="Normal 31 8 2 2 2" xfId="25177" xr:uid="{00000000-0005-0000-0000-00000B440000}"/>
    <cellStyle name="Normal 31 8 2 3" xfId="19651" xr:uid="{00000000-0005-0000-0000-00000C440000}"/>
    <cellStyle name="Normal 31 8 3" xfId="11540" xr:uid="{00000000-0005-0000-0000-00000D440000}"/>
    <cellStyle name="Normal 31 8 3 2" xfId="22643" xr:uid="{00000000-0005-0000-0000-00000E440000}"/>
    <cellStyle name="Normal 31 8 4" xfId="17117" xr:uid="{00000000-0005-0000-0000-00000F440000}"/>
    <cellStyle name="Normal 31 9" xfId="6087" xr:uid="{00000000-0005-0000-0000-000010440000}"/>
    <cellStyle name="Normal 31 9 2" xfId="8752" xr:uid="{00000000-0005-0000-0000-000011440000}"/>
    <cellStyle name="Normal 31 9 2 2" xfId="14322" xr:uid="{00000000-0005-0000-0000-000012440000}"/>
    <cellStyle name="Normal 31 9 2 2 2" xfId="25420" xr:uid="{00000000-0005-0000-0000-000013440000}"/>
    <cellStyle name="Normal 31 9 2 3" xfId="19894" xr:uid="{00000000-0005-0000-0000-000014440000}"/>
    <cellStyle name="Normal 31 9 3" xfId="11789" xr:uid="{00000000-0005-0000-0000-000015440000}"/>
    <cellStyle name="Normal 31 9 3 2" xfId="22888" xr:uid="{00000000-0005-0000-0000-000016440000}"/>
    <cellStyle name="Normal 31 9 4" xfId="17363" xr:uid="{00000000-0005-0000-0000-000017440000}"/>
    <cellStyle name="Normal 32" xfId="609" xr:uid="{00000000-0005-0000-0000-000018440000}"/>
    <cellStyle name="Normal 32 10" xfId="6996" xr:uid="{00000000-0005-0000-0000-000019440000}"/>
    <cellStyle name="Normal 32 10 2" xfId="9650" xr:uid="{00000000-0005-0000-0000-00001A440000}"/>
    <cellStyle name="Normal 32 10 2 2" xfId="15220" xr:uid="{00000000-0005-0000-0000-00001B440000}"/>
    <cellStyle name="Normal 32 10 2 2 2" xfId="26318" xr:uid="{00000000-0005-0000-0000-00001C440000}"/>
    <cellStyle name="Normal 32 10 2 3" xfId="20792" xr:uid="{00000000-0005-0000-0000-00001D440000}"/>
    <cellStyle name="Normal 32 10 3" xfId="12687" xr:uid="{00000000-0005-0000-0000-00001E440000}"/>
    <cellStyle name="Normal 32 10 3 2" xfId="23786" xr:uid="{00000000-0005-0000-0000-00001F440000}"/>
    <cellStyle name="Normal 32 10 4" xfId="18261" xr:uid="{00000000-0005-0000-0000-000020440000}"/>
    <cellStyle name="Normal 32 11" xfId="7533" xr:uid="{00000000-0005-0000-0000-000021440000}"/>
    <cellStyle name="Normal 32 11 2" xfId="13187" xr:uid="{00000000-0005-0000-0000-000022440000}"/>
    <cellStyle name="Normal 32 11 2 2" xfId="24286" xr:uid="{00000000-0005-0000-0000-000023440000}"/>
    <cellStyle name="Normal 32 11 3" xfId="18761" xr:uid="{00000000-0005-0000-0000-000024440000}"/>
    <cellStyle name="Normal 32 12" xfId="10072" xr:uid="{00000000-0005-0000-0000-000025440000}"/>
    <cellStyle name="Normal 32 12 2" xfId="15625" xr:uid="{00000000-0005-0000-0000-000026440000}"/>
    <cellStyle name="Normal 32 12 2 2" xfId="26723" xr:uid="{00000000-0005-0000-0000-000027440000}"/>
    <cellStyle name="Normal 32 12 3" xfId="21197" xr:uid="{00000000-0005-0000-0000-000028440000}"/>
    <cellStyle name="Normal 32 13" xfId="10616" xr:uid="{00000000-0005-0000-0000-000029440000}"/>
    <cellStyle name="Normal 32 13 2" xfId="21732" xr:uid="{00000000-0005-0000-0000-00002A440000}"/>
    <cellStyle name="Normal 32 14" xfId="16213" xr:uid="{00000000-0005-0000-0000-00002B440000}"/>
    <cellStyle name="Normal 32 15" xfId="27278" xr:uid="{00000000-0005-0000-0000-00002C440000}"/>
    <cellStyle name="Normal 32 2" xfId="806" xr:uid="{00000000-0005-0000-0000-00002D440000}"/>
    <cellStyle name="Normal 32 2 10" xfId="10131" xr:uid="{00000000-0005-0000-0000-00002E440000}"/>
    <cellStyle name="Normal 32 2 10 2" xfId="15682" xr:uid="{00000000-0005-0000-0000-00002F440000}"/>
    <cellStyle name="Normal 32 2 10 2 2" xfId="26780" xr:uid="{00000000-0005-0000-0000-000030440000}"/>
    <cellStyle name="Normal 32 2 10 3" xfId="21254" xr:uid="{00000000-0005-0000-0000-000031440000}"/>
    <cellStyle name="Normal 32 2 11" xfId="10673" xr:uid="{00000000-0005-0000-0000-000032440000}"/>
    <cellStyle name="Normal 32 2 11 2" xfId="21789" xr:uid="{00000000-0005-0000-0000-000033440000}"/>
    <cellStyle name="Normal 32 2 12" xfId="16269" xr:uid="{00000000-0005-0000-0000-000034440000}"/>
    <cellStyle name="Normal 32 2 13" xfId="27334" xr:uid="{00000000-0005-0000-0000-000035440000}"/>
    <cellStyle name="Normal 32 2 2" xfId="984" xr:uid="{00000000-0005-0000-0000-000036440000}"/>
    <cellStyle name="Normal 32 2 2 2" xfId="5238" xr:uid="{00000000-0005-0000-0000-000037440000}"/>
    <cellStyle name="Normal 32 2 2 2 2" xfId="6830" xr:uid="{00000000-0005-0000-0000-000038440000}"/>
    <cellStyle name="Normal 32 2 2 2 2 2" xfId="9493" xr:uid="{00000000-0005-0000-0000-000039440000}"/>
    <cellStyle name="Normal 32 2 2 2 2 2 2" xfId="15063" xr:uid="{00000000-0005-0000-0000-00003A440000}"/>
    <cellStyle name="Normal 32 2 2 2 2 2 2 2" xfId="26161" xr:uid="{00000000-0005-0000-0000-00003B440000}"/>
    <cellStyle name="Normal 32 2 2 2 2 2 3" xfId="20635" xr:uid="{00000000-0005-0000-0000-00003C440000}"/>
    <cellStyle name="Normal 32 2 2 2 2 3" xfId="12530" xr:uid="{00000000-0005-0000-0000-00003D440000}"/>
    <cellStyle name="Normal 32 2 2 2 2 3 2" xfId="23629" xr:uid="{00000000-0005-0000-0000-00003E440000}"/>
    <cellStyle name="Normal 32 2 2 2 2 4" xfId="18104" xr:uid="{00000000-0005-0000-0000-00003F440000}"/>
    <cellStyle name="Normal 32 2 2 2 3" xfId="8471" xr:uid="{00000000-0005-0000-0000-000040440000}"/>
    <cellStyle name="Normal 32 2 2 2 3 2" xfId="14041" xr:uid="{00000000-0005-0000-0000-000041440000}"/>
    <cellStyle name="Normal 32 2 2 2 3 2 2" xfId="25139" xr:uid="{00000000-0005-0000-0000-000042440000}"/>
    <cellStyle name="Normal 32 2 2 2 3 3" xfId="19613" xr:uid="{00000000-0005-0000-0000-000043440000}"/>
    <cellStyle name="Normal 32 2 2 2 4" xfId="11502" xr:uid="{00000000-0005-0000-0000-000044440000}"/>
    <cellStyle name="Normal 32 2 2 2 4 2" xfId="22605" xr:uid="{00000000-0005-0000-0000-000045440000}"/>
    <cellStyle name="Normal 32 2 2 2 5" xfId="17079" xr:uid="{00000000-0005-0000-0000-000046440000}"/>
    <cellStyle name="Normal 32 2 2 3" xfId="6262" xr:uid="{00000000-0005-0000-0000-000047440000}"/>
    <cellStyle name="Normal 32 2 2 3 2" xfId="8927" xr:uid="{00000000-0005-0000-0000-000048440000}"/>
    <cellStyle name="Normal 32 2 2 3 2 2" xfId="14497" xr:uid="{00000000-0005-0000-0000-000049440000}"/>
    <cellStyle name="Normal 32 2 2 3 2 2 2" xfId="25595" xr:uid="{00000000-0005-0000-0000-00004A440000}"/>
    <cellStyle name="Normal 32 2 2 3 2 3" xfId="20069" xr:uid="{00000000-0005-0000-0000-00004B440000}"/>
    <cellStyle name="Normal 32 2 2 3 3" xfId="11964" xr:uid="{00000000-0005-0000-0000-00004C440000}"/>
    <cellStyle name="Normal 32 2 2 3 3 2" xfId="23063" xr:uid="{00000000-0005-0000-0000-00004D440000}"/>
    <cellStyle name="Normal 32 2 2 3 4" xfId="17538" xr:uid="{00000000-0005-0000-0000-00004E440000}"/>
    <cellStyle name="Normal 32 2 2 4" xfId="7301" xr:uid="{00000000-0005-0000-0000-00004F440000}"/>
    <cellStyle name="Normal 32 2 2 4 2" xfId="9954" xr:uid="{00000000-0005-0000-0000-000050440000}"/>
    <cellStyle name="Normal 32 2 2 4 2 2" xfId="15524" xr:uid="{00000000-0005-0000-0000-000051440000}"/>
    <cellStyle name="Normal 32 2 2 4 2 2 2" xfId="26622" xr:uid="{00000000-0005-0000-0000-000052440000}"/>
    <cellStyle name="Normal 32 2 2 4 2 3" xfId="21096" xr:uid="{00000000-0005-0000-0000-000053440000}"/>
    <cellStyle name="Normal 32 2 2 4 3" xfId="12991" xr:uid="{00000000-0005-0000-0000-000054440000}"/>
    <cellStyle name="Normal 32 2 2 4 3 2" xfId="24090" xr:uid="{00000000-0005-0000-0000-000055440000}"/>
    <cellStyle name="Normal 32 2 2 4 4" xfId="18565" xr:uid="{00000000-0005-0000-0000-000056440000}"/>
    <cellStyle name="Normal 32 2 2 5" xfId="7989" xr:uid="{00000000-0005-0000-0000-000057440000}"/>
    <cellStyle name="Normal 32 2 2 5 2" xfId="13592" xr:uid="{00000000-0005-0000-0000-000058440000}"/>
    <cellStyle name="Normal 32 2 2 5 2 2" xfId="24691" xr:uid="{00000000-0005-0000-0000-000059440000}"/>
    <cellStyle name="Normal 32 2 2 5 3" xfId="19166" xr:uid="{00000000-0005-0000-0000-00005A440000}"/>
    <cellStyle name="Normal 32 2 2 6" xfId="10504" xr:uid="{00000000-0005-0000-0000-00005B440000}"/>
    <cellStyle name="Normal 32 2 2 6 2" xfId="16050" xr:uid="{00000000-0005-0000-0000-00005C440000}"/>
    <cellStyle name="Normal 32 2 2 6 2 2" xfId="27148" xr:uid="{00000000-0005-0000-0000-00005D440000}"/>
    <cellStyle name="Normal 32 2 2 6 3" xfId="21622" xr:uid="{00000000-0005-0000-0000-00005E440000}"/>
    <cellStyle name="Normal 32 2 2 7" xfId="10780" xr:uid="{00000000-0005-0000-0000-00005F440000}"/>
    <cellStyle name="Normal 32 2 2 7 2" xfId="21895" xr:uid="{00000000-0005-0000-0000-000060440000}"/>
    <cellStyle name="Normal 32 2 2 8" xfId="16375" xr:uid="{00000000-0005-0000-0000-000061440000}"/>
    <cellStyle name="Normal 32 2 2 9" xfId="27579" xr:uid="{00000000-0005-0000-0000-000062440000}"/>
    <cellStyle name="Normal 32 2 3" xfId="4547" xr:uid="{00000000-0005-0000-0000-000063440000}"/>
    <cellStyle name="Normal 32 2 3 2" xfId="6669" xr:uid="{00000000-0005-0000-0000-000064440000}"/>
    <cellStyle name="Normal 32 2 3 2 2" xfId="9332" xr:uid="{00000000-0005-0000-0000-000065440000}"/>
    <cellStyle name="Normal 32 2 3 2 2 2" xfId="14902" xr:uid="{00000000-0005-0000-0000-000066440000}"/>
    <cellStyle name="Normal 32 2 3 2 2 2 2" xfId="26000" xr:uid="{00000000-0005-0000-0000-000067440000}"/>
    <cellStyle name="Normal 32 2 3 2 2 3" xfId="20474" xr:uid="{00000000-0005-0000-0000-000068440000}"/>
    <cellStyle name="Normal 32 2 3 2 3" xfId="12369" xr:uid="{00000000-0005-0000-0000-000069440000}"/>
    <cellStyle name="Normal 32 2 3 2 3 2" xfId="23468" xr:uid="{00000000-0005-0000-0000-00006A440000}"/>
    <cellStyle name="Normal 32 2 3 2 4" xfId="17943" xr:uid="{00000000-0005-0000-0000-00006B440000}"/>
    <cellStyle name="Normal 32 2 3 3" xfId="7140" xr:uid="{00000000-0005-0000-0000-00006C440000}"/>
    <cellStyle name="Normal 32 2 3 3 2" xfId="9793" xr:uid="{00000000-0005-0000-0000-00006D440000}"/>
    <cellStyle name="Normal 32 2 3 3 2 2" xfId="15363" xr:uid="{00000000-0005-0000-0000-00006E440000}"/>
    <cellStyle name="Normal 32 2 3 3 2 2 2" xfId="26461" xr:uid="{00000000-0005-0000-0000-00006F440000}"/>
    <cellStyle name="Normal 32 2 3 3 2 3" xfId="20935" xr:uid="{00000000-0005-0000-0000-000070440000}"/>
    <cellStyle name="Normal 32 2 3 3 3" xfId="12830" xr:uid="{00000000-0005-0000-0000-000071440000}"/>
    <cellStyle name="Normal 32 2 3 3 3 2" xfId="23929" xr:uid="{00000000-0005-0000-0000-000072440000}"/>
    <cellStyle name="Normal 32 2 3 3 4" xfId="18404" xr:uid="{00000000-0005-0000-0000-000073440000}"/>
    <cellStyle name="Normal 32 2 3 4" xfId="7836" xr:uid="{00000000-0005-0000-0000-000074440000}"/>
    <cellStyle name="Normal 32 2 3 4 2" xfId="13440" xr:uid="{00000000-0005-0000-0000-000075440000}"/>
    <cellStyle name="Normal 32 2 3 4 2 2" xfId="24539" xr:uid="{00000000-0005-0000-0000-000076440000}"/>
    <cellStyle name="Normal 32 2 3 4 3" xfId="19014" xr:uid="{00000000-0005-0000-0000-000077440000}"/>
    <cellStyle name="Normal 32 2 3 5" xfId="10343" xr:uid="{00000000-0005-0000-0000-000078440000}"/>
    <cellStyle name="Normal 32 2 3 5 2" xfId="15889" xr:uid="{00000000-0005-0000-0000-000079440000}"/>
    <cellStyle name="Normal 32 2 3 5 2 2" xfId="26987" xr:uid="{00000000-0005-0000-0000-00007A440000}"/>
    <cellStyle name="Normal 32 2 3 5 3" xfId="21461" xr:uid="{00000000-0005-0000-0000-00007B440000}"/>
    <cellStyle name="Normal 32 2 3 6" xfId="11133" xr:uid="{00000000-0005-0000-0000-00007C440000}"/>
    <cellStyle name="Normal 32 2 3 6 2" xfId="22240" xr:uid="{00000000-0005-0000-0000-00007D440000}"/>
    <cellStyle name="Normal 32 2 3 7" xfId="16714" xr:uid="{00000000-0005-0000-0000-00007E440000}"/>
    <cellStyle name="Normal 32 2 3 8" xfId="27418" xr:uid="{00000000-0005-0000-0000-00007F440000}"/>
    <cellStyle name="Normal 32 2 4" xfId="4548" xr:uid="{00000000-0005-0000-0000-000080440000}"/>
    <cellStyle name="Normal 32 2 4 2" xfId="6585" xr:uid="{00000000-0005-0000-0000-000081440000}"/>
    <cellStyle name="Normal 32 2 4 2 2" xfId="9248" xr:uid="{00000000-0005-0000-0000-000082440000}"/>
    <cellStyle name="Normal 32 2 4 2 2 2" xfId="14818" xr:uid="{00000000-0005-0000-0000-000083440000}"/>
    <cellStyle name="Normal 32 2 4 2 2 2 2" xfId="25916" xr:uid="{00000000-0005-0000-0000-000084440000}"/>
    <cellStyle name="Normal 32 2 4 2 2 3" xfId="20390" xr:uid="{00000000-0005-0000-0000-000085440000}"/>
    <cellStyle name="Normal 32 2 4 2 3" xfId="12285" xr:uid="{00000000-0005-0000-0000-000086440000}"/>
    <cellStyle name="Normal 32 2 4 2 3 2" xfId="23384" xr:uid="{00000000-0005-0000-0000-000087440000}"/>
    <cellStyle name="Normal 32 2 4 2 4" xfId="17859" xr:uid="{00000000-0005-0000-0000-000088440000}"/>
    <cellStyle name="Normal 32 2 4 3" xfId="7760" xr:uid="{00000000-0005-0000-0000-000089440000}"/>
    <cellStyle name="Normal 32 2 4 3 2" xfId="13365" xr:uid="{00000000-0005-0000-0000-00008A440000}"/>
    <cellStyle name="Normal 32 2 4 3 2 2" xfId="24464" xr:uid="{00000000-0005-0000-0000-00008B440000}"/>
    <cellStyle name="Normal 32 2 4 3 3" xfId="18939" xr:uid="{00000000-0005-0000-0000-00008C440000}"/>
    <cellStyle name="Normal 32 2 4 4" xfId="10259" xr:uid="{00000000-0005-0000-0000-00008D440000}"/>
    <cellStyle name="Normal 32 2 4 4 2" xfId="15805" xr:uid="{00000000-0005-0000-0000-00008E440000}"/>
    <cellStyle name="Normal 32 2 4 4 2 2" xfId="26903" xr:uid="{00000000-0005-0000-0000-00008F440000}"/>
    <cellStyle name="Normal 32 2 4 4 3" xfId="21377" xr:uid="{00000000-0005-0000-0000-000090440000}"/>
    <cellStyle name="Normal 32 2 4 5" xfId="11134" xr:uid="{00000000-0005-0000-0000-000091440000}"/>
    <cellStyle name="Normal 32 2 4 5 2" xfId="22241" xr:uid="{00000000-0005-0000-0000-000092440000}"/>
    <cellStyle name="Normal 32 2 4 6" xfId="16715" xr:uid="{00000000-0005-0000-0000-000093440000}"/>
    <cellStyle name="Normal 32 2 5" xfId="4549" xr:uid="{00000000-0005-0000-0000-000094440000}"/>
    <cellStyle name="Normal 32 2 5 2" xfId="6474" xr:uid="{00000000-0005-0000-0000-000095440000}"/>
    <cellStyle name="Normal 32 2 5 2 2" xfId="9137" xr:uid="{00000000-0005-0000-0000-000096440000}"/>
    <cellStyle name="Normal 32 2 5 2 2 2" xfId="14707" xr:uid="{00000000-0005-0000-0000-000097440000}"/>
    <cellStyle name="Normal 32 2 5 2 2 2 2" xfId="25805" xr:uid="{00000000-0005-0000-0000-000098440000}"/>
    <cellStyle name="Normal 32 2 5 2 2 3" xfId="20279" xr:uid="{00000000-0005-0000-0000-000099440000}"/>
    <cellStyle name="Normal 32 2 5 2 3" xfId="12174" xr:uid="{00000000-0005-0000-0000-00009A440000}"/>
    <cellStyle name="Normal 32 2 5 2 3 2" xfId="23273" xr:uid="{00000000-0005-0000-0000-00009B440000}"/>
    <cellStyle name="Normal 32 2 5 2 4" xfId="17748" xr:uid="{00000000-0005-0000-0000-00009C440000}"/>
    <cellStyle name="Normal 32 2 5 3" xfId="8223" xr:uid="{00000000-0005-0000-0000-00009D440000}"/>
    <cellStyle name="Normal 32 2 5 3 2" xfId="13793" xr:uid="{00000000-0005-0000-0000-00009E440000}"/>
    <cellStyle name="Normal 32 2 5 3 2 2" xfId="24891" xr:uid="{00000000-0005-0000-0000-00009F440000}"/>
    <cellStyle name="Normal 32 2 5 3 3" xfId="19365" xr:uid="{00000000-0005-0000-0000-0000A0440000}"/>
    <cellStyle name="Normal 32 2 5 4" xfId="11135" xr:uid="{00000000-0005-0000-0000-0000A1440000}"/>
    <cellStyle name="Normal 32 2 5 4 2" xfId="22242" xr:uid="{00000000-0005-0000-0000-0000A2440000}"/>
    <cellStyle name="Normal 32 2 5 5" xfId="16716" xr:uid="{00000000-0005-0000-0000-0000A3440000}"/>
    <cellStyle name="Normal 32 2 6" xfId="5054" xr:uid="{00000000-0005-0000-0000-0000A4440000}"/>
    <cellStyle name="Normal 32 2 6 2" xfId="8360" xr:uid="{00000000-0005-0000-0000-0000A5440000}"/>
    <cellStyle name="Normal 32 2 6 2 2" xfId="13930" xr:uid="{00000000-0005-0000-0000-0000A6440000}"/>
    <cellStyle name="Normal 32 2 6 2 2 2" xfId="25028" xr:uid="{00000000-0005-0000-0000-0000A7440000}"/>
    <cellStyle name="Normal 32 2 6 2 3" xfId="19502" xr:uid="{00000000-0005-0000-0000-0000A8440000}"/>
    <cellStyle name="Normal 32 2 6 3" xfId="11388" xr:uid="{00000000-0005-0000-0000-0000A9440000}"/>
    <cellStyle name="Normal 32 2 6 3 2" xfId="22494" xr:uid="{00000000-0005-0000-0000-0000AA440000}"/>
    <cellStyle name="Normal 32 2 6 4" xfId="16968" xr:uid="{00000000-0005-0000-0000-0000AB440000}"/>
    <cellStyle name="Normal 32 2 7" xfId="6144" xr:uid="{00000000-0005-0000-0000-0000AC440000}"/>
    <cellStyle name="Normal 32 2 7 2" xfId="8809" xr:uid="{00000000-0005-0000-0000-0000AD440000}"/>
    <cellStyle name="Normal 32 2 7 2 2" xfId="14379" xr:uid="{00000000-0005-0000-0000-0000AE440000}"/>
    <cellStyle name="Normal 32 2 7 2 2 2" xfId="25477" xr:uid="{00000000-0005-0000-0000-0000AF440000}"/>
    <cellStyle name="Normal 32 2 7 2 3" xfId="19951" xr:uid="{00000000-0005-0000-0000-0000B0440000}"/>
    <cellStyle name="Normal 32 2 7 3" xfId="11846" xr:uid="{00000000-0005-0000-0000-0000B1440000}"/>
    <cellStyle name="Normal 32 2 7 3 2" xfId="22945" xr:uid="{00000000-0005-0000-0000-0000B2440000}"/>
    <cellStyle name="Normal 32 2 7 4" xfId="17420" xr:uid="{00000000-0005-0000-0000-0000B3440000}"/>
    <cellStyle name="Normal 32 2 8" xfId="7055" xr:uid="{00000000-0005-0000-0000-0000B4440000}"/>
    <cellStyle name="Normal 32 2 8 2" xfId="9709" xr:uid="{00000000-0005-0000-0000-0000B5440000}"/>
    <cellStyle name="Normal 32 2 8 2 2" xfId="15279" xr:uid="{00000000-0005-0000-0000-0000B6440000}"/>
    <cellStyle name="Normal 32 2 8 2 2 2" xfId="26377" xr:uid="{00000000-0005-0000-0000-0000B7440000}"/>
    <cellStyle name="Normal 32 2 8 2 3" xfId="20851" xr:uid="{00000000-0005-0000-0000-0000B8440000}"/>
    <cellStyle name="Normal 32 2 8 3" xfId="12746" xr:uid="{00000000-0005-0000-0000-0000B9440000}"/>
    <cellStyle name="Normal 32 2 8 3 2" xfId="23845" xr:uid="{00000000-0005-0000-0000-0000BA440000}"/>
    <cellStyle name="Normal 32 2 8 4" xfId="18320" xr:uid="{00000000-0005-0000-0000-0000BB440000}"/>
    <cellStyle name="Normal 32 2 9" xfId="7534" xr:uid="{00000000-0005-0000-0000-0000BC440000}"/>
    <cellStyle name="Normal 32 2 9 2" xfId="13188" xr:uid="{00000000-0005-0000-0000-0000BD440000}"/>
    <cellStyle name="Normal 32 2 9 2 2" xfId="24287" xr:uid="{00000000-0005-0000-0000-0000BE440000}"/>
    <cellStyle name="Normal 32 2 9 3" xfId="18762" xr:uid="{00000000-0005-0000-0000-0000BF440000}"/>
    <cellStyle name="Normal 32 3" xfId="1040" xr:uid="{00000000-0005-0000-0000-0000C0440000}"/>
    <cellStyle name="Normal 32 3 10" xfId="27635" xr:uid="{00000000-0005-0000-0000-0000C1440000}"/>
    <cellStyle name="Normal 32 3 2" xfId="4550" xr:uid="{00000000-0005-0000-0000-0000C2440000}"/>
    <cellStyle name="Normal 32 3 2 2" xfId="6886" xr:uid="{00000000-0005-0000-0000-0000C3440000}"/>
    <cellStyle name="Normal 32 3 2 2 2" xfId="9549" xr:uid="{00000000-0005-0000-0000-0000C4440000}"/>
    <cellStyle name="Normal 32 3 2 2 2 2" xfId="15119" xr:uid="{00000000-0005-0000-0000-0000C5440000}"/>
    <cellStyle name="Normal 32 3 2 2 2 2 2" xfId="26217" xr:uid="{00000000-0005-0000-0000-0000C6440000}"/>
    <cellStyle name="Normal 32 3 2 2 2 3" xfId="20691" xr:uid="{00000000-0005-0000-0000-0000C7440000}"/>
    <cellStyle name="Normal 32 3 2 2 3" xfId="12586" xr:uid="{00000000-0005-0000-0000-0000C8440000}"/>
    <cellStyle name="Normal 32 3 2 2 3 2" xfId="23685" xr:uid="{00000000-0005-0000-0000-0000C9440000}"/>
    <cellStyle name="Normal 32 3 2 2 4" xfId="18160" xr:uid="{00000000-0005-0000-0000-0000CA440000}"/>
    <cellStyle name="Normal 32 3 2 3" xfId="8224" xr:uid="{00000000-0005-0000-0000-0000CB440000}"/>
    <cellStyle name="Normal 32 3 2 3 2" xfId="13794" xr:uid="{00000000-0005-0000-0000-0000CC440000}"/>
    <cellStyle name="Normal 32 3 2 3 2 2" xfId="24892" xr:uid="{00000000-0005-0000-0000-0000CD440000}"/>
    <cellStyle name="Normal 32 3 2 3 3" xfId="19366" xr:uid="{00000000-0005-0000-0000-0000CE440000}"/>
    <cellStyle name="Normal 32 3 2 4" xfId="11136" xr:uid="{00000000-0005-0000-0000-0000CF440000}"/>
    <cellStyle name="Normal 32 3 2 4 2" xfId="22243" xr:uid="{00000000-0005-0000-0000-0000D0440000}"/>
    <cellStyle name="Normal 32 3 2 5" xfId="16717" xr:uid="{00000000-0005-0000-0000-0000D1440000}"/>
    <cellStyle name="Normal 32 3 3" xfId="5017" xr:uid="{00000000-0005-0000-0000-0000D2440000}"/>
    <cellStyle name="Normal 32 3 3 2" xfId="8353" xr:uid="{00000000-0005-0000-0000-0000D3440000}"/>
    <cellStyle name="Normal 32 3 3 2 2" xfId="13923" xr:uid="{00000000-0005-0000-0000-0000D4440000}"/>
    <cellStyle name="Normal 32 3 3 2 2 2" xfId="25021" xr:uid="{00000000-0005-0000-0000-0000D5440000}"/>
    <cellStyle name="Normal 32 3 3 2 3" xfId="19495" xr:uid="{00000000-0005-0000-0000-0000D6440000}"/>
    <cellStyle name="Normal 32 3 3 3" xfId="11381" xr:uid="{00000000-0005-0000-0000-0000D7440000}"/>
    <cellStyle name="Normal 32 3 3 3 2" xfId="22487" xr:uid="{00000000-0005-0000-0000-0000D8440000}"/>
    <cellStyle name="Normal 32 3 3 4" xfId="16961" xr:uid="{00000000-0005-0000-0000-0000D9440000}"/>
    <cellStyle name="Normal 32 3 4" xfId="6318" xr:uid="{00000000-0005-0000-0000-0000DA440000}"/>
    <cellStyle name="Normal 32 3 4 2" xfId="8983" xr:uid="{00000000-0005-0000-0000-0000DB440000}"/>
    <cellStyle name="Normal 32 3 4 2 2" xfId="14553" xr:uid="{00000000-0005-0000-0000-0000DC440000}"/>
    <cellStyle name="Normal 32 3 4 2 2 2" xfId="25651" xr:uid="{00000000-0005-0000-0000-0000DD440000}"/>
    <cellStyle name="Normal 32 3 4 2 3" xfId="20125" xr:uid="{00000000-0005-0000-0000-0000DE440000}"/>
    <cellStyle name="Normal 32 3 4 3" xfId="12020" xr:uid="{00000000-0005-0000-0000-0000DF440000}"/>
    <cellStyle name="Normal 32 3 4 3 2" xfId="23119" xr:uid="{00000000-0005-0000-0000-0000E0440000}"/>
    <cellStyle name="Normal 32 3 4 4" xfId="17594" xr:uid="{00000000-0005-0000-0000-0000E1440000}"/>
    <cellStyle name="Normal 32 3 5" xfId="7357" xr:uid="{00000000-0005-0000-0000-0000E2440000}"/>
    <cellStyle name="Normal 32 3 5 2" xfId="10010" xr:uid="{00000000-0005-0000-0000-0000E3440000}"/>
    <cellStyle name="Normal 32 3 5 2 2" xfId="15580" xr:uid="{00000000-0005-0000-0000-0000E4440000}"/>
    <cellStyle name="Normal 32 3 5 2 2 2" xfId="26678" xr:uid="{00000000-0005-0000-0000-0000E5440000}"/>
    <cellStyle name="Normal 32 3 5 2 3" xfId="21152" xr:uid="{00000000-0005-0000-0000-0000E6440000}"/>
    <cellStyle name="Normal 32 3 5 3" xfId="13047" xr:uid="{00000000-0005-0000-0000-0000E7440000}"/>
    <cellStyle name="Normal 32 3 5 3 2" xfId="24146" xr:uid="{00000000-0005-0000-0000-0000E8440000}"/>
    <cellStyle name="Normal 32 3 5 4" xfId="18621" xr:uid="{00000000-0005-0000-0000-0000E9440000}"/>
    <cellStyle name="Normal 32 3 6" xfId="8045" xr:uid="{00000000-0005-0000-0000-0000EA440000}"/>
    <cellStyle name="Normal 32 3 6 2" xfId="13648" xr:uid="{00000000-0005-0000-0000-0000EB440000}"/>
    <cellStyle name="Normal 32 3 6 2 2" xfId="24747" xr:uid="{00000000-0005-0000-0000-0000EC440000}"/>
    <cellStyle name="Normal 32 3 6 3" xfId="19222" xr:uid="{00000000-0005-0000-0000-0000ED440000}"/>
    <cellStyle name="Normal 32 3 7" xfId="10560" xr:uid="{00000000-0005-0000-0000-0000EE440000}"/>
    <cellStyle name="Normal 32 3 7 2" xfId="16106" xr:uid="{00000000-0005-0000-0000-0000EF440000}"/>
    <cellStyle name="Normal 32 3 7 2 2" xfId="27204" xr:uid="{00000000-0005-0000-0000-0000F0440000}"/>
    <cellStyle name="Normal 32 3 7 3" xfId="21678" xr:uid="{00000000-0005-0000-0000-0000F1440000}"/>
    <cellStyle name="Normal 32 3 8" xfId="10836" xr:uid="{00000000-0005-0000-0000-0000F2440000}"/>
    <cellStyle name="Normal 32 3 8 2" xfId="21951" xr:uid="{00000000-0005-0000-0000-0000F3440000}"/>
    <cellStyle name="Normal 32 3 9" xfId="16431" xr:uid="{00000000-0005-0000-0000-0000F4440000}"/>
    <cellStyle name="Normal 32 4" xfId="902" xr:uid="{00000000-0005-0000-0000-0000F5440000}"/>
    <cellStyle name="Normal 32 4 2" xfId="5182" xr:uid="{00000000-0005-0000-0000-0000F6440000}"/>
    <cellStyle name="Normal 32 4 2 2" xfId="6761" xr:uid="{00000000-0005-0000-0000-0000F7440000}"/>
    <cellStyle name="Normal 32 4 2 2 2" xfId="9424" xr:uid="{00000000-0005-0000-0000-0000F8440000}"/>
    <cellStyle name="Normal 32 4 2 2 2 2" xfId="14994" xr:uid="{00000000-0005-0000-0000-0000F9440000}"/>
    <cellStyle name="Normal 32 4 2 2 2 2 2" xfId="26092" xr:uid="{00000000-0005-0000-0000-0000FA440000}"/>
    <cellStyle name="Normal 32 4 2 2 2 3" xfId="20566" xr:uid="{00000000-0005-0000-0000-0000FB440000}"/>
    <cellStyle name="Normal 32 4 2 2 3" xfId="12461" xr:uid="{00000000-0005-0000-0000-0000FC440000}"/>
    <cellStyle name="Normal 32 4 2 2 3 2" xfId="23560" xr:uid="{00000000-0005-0000-0000-0000FD440000}"/>
    <cellStyle name="Normal 32 4 2 2 4" xfId="18035" xr:uid="{00000000-0005-0000-0000-0000FE440000}"/>
    <cellStyle name="Normal 32 4 2 3" xfId="8415" xr:uid="{00000000-0005-0000-0000-0000FF440000}"/>
    <cellStyle name="Normal 32 4 2 3 2" xfId="13985" xr:uid="{00000000-0005-0000-0000-000000450000}"/>
    <cellStyle name="Normal 32 4 2 3 2 2" xfId="25083" xr:uid="{00000000-0005-0000-0000-000001450000}"/>
    <cellStyle name="Normal 32 4 2 3 3" xfId="19557" xr:uid="{00000000-0005-0000-0000-000002450000}"/>
    <cellStyle name="Normal 32 4 2 4" xfId="11446" xr:uid="{00000000-0005-0000-0000-000003450000}"/>
    <cellStyle name="Normal 32 4 2 4 2" xfId="22549" xr:uid="{00000000-0005-0000-0000-000004450000}"/>
    <cellStyle name="Normal 32 4 2 5" xfId="17023" xr:uid="{00000000-0005-0000-0000-000005450000}"/>
    <cellStyle name="Normal 32 4 3" xfId="6192" xr:uid="{00000000-0005-0000-0000-000006450000}"/>
    <cellStyle name="Normal 32 4 3 2" xfId="8857" xr:uid="{00000000-0005-0000-0000-000007450000}"/>
    <cellStyle name="Normal 32 4 3 2 2" xfId="14427" xr:uid="{00000000-0005-0000-0000-000008450000}"/>
    <cellStyle name="Normal 32 4 3 2 2 2" xfId="25525" xr:uid="{00000000-0005-0000-0000-000009450000}"/>
    <cellStyle name="Normal 32 4 3 2 3" xfId="19999" xr:uid="{00000000-0005-0000-0000-00000A450000}"/>
    <cellStyle name="Normal 32 4 3 3" xfId="11894" xr:uid="{00000000-0005-0000-0000-00000B450000}"/>
    <cellStyle name="Normal 32 4 3 3 2" xfId="22993" xr:uid="{00000000-0005-0000-0000-00000C450000}"/>
    <cellStyle name="Normal 32 4 3 4" xfId="17468" xr:uid="{00000000-0005-0000-0000-00000D450000}"/>
    <cellStyle name="Normal 32 4 4" xfId="7232" xr:uid="{00000000-0005-0000-0000-00000E450000}"/>
    <cellStyle name="Normal 32 4 4 2" xfId="9885" xr:uid="{00000000-0005-0000-0000-00000F450000}"/>
    <cellStyle name="Normal 32 4 4 2 2" xfId="15455" xr:uid="{00000000-0005-0000-0000-000010450000}"/>
    <cellStyle name="Normal 32 4 4 2 2 2" xfId="26553" xr:uid="{00000000-0005-0000-0000-000011450000}"/>
    <cellStyle name="Normal 32 4 4 2 3" xfId="21027" xr:uid="{00000000-0005-0000-0000-000012450000}"/>
    <cellStyle name="Normal 32 4 4 3" xfId="12922" xr:uid="{00000000-0005-0000-0000-000013450000}"/>
    <cellStyle name="Normal 32 4 4 3 2" xfId="24021" xr:uid="{00000000-0005-0000-0000-000014450000}"/>
    <cellStyle name="Normal 32 4 4 4" xfId="18496" xr:uid="{00000000-0005-0000-0000-000015450000}"/>
    <cellStyle name="Normal 32 4 5" xfId="7920" xr:uid="{00000000-0005-0000-0000-000016450000}"/>
    <cellStyle name="Normal 32 4 5 2" xfId="13523" xr:uid="{00000000-0005-0000-0000-000017450000}"/>
    <cellStyle name="Normal 32 4 5 2 2" xfId="24622" xr:uid="{00000000-0005-0000-0000-000018450000}"/>
    <cellStyle name="Normal 32 4 5 3" xfId="19097" xr:uid="{00000000-0005-0000-0000-000019450000}"/>
    <cellStyle name="Normal 32 4 6" xfId="10435" xr:uid="{00000000-0005-0000-0000-00001A450000}"/>
    <cellStyle name="Normal 32 4 6 2" xfId="15981" xr:uid="{00000000-0005-0000-0000-00001B450000}"/>
    <cellStyle name="Normal 32 4 6 2 2" xfId="27079" xr:uid="{00000000-0005-0000-0000-00001C450000}"/>
    <cellStyle name="Normal 32 4 6 3" xfId="21553" xr:uid="{00000000-0005-0000-0000-00001D450000}"/>
    <cellStyle name="Normal 32 4 7" xfId="10710" xr:uid="{00000000-0005-0000-0000-00001E450000}"/>
    <cellStyle name="Normal 32 4 7 2" xfId="21825" xr:uid="{00000000-0005-0000-0000-00001F450000}"/>
    <cellStyle name="Normal 32 4 8" xfId="16305" xr:uid="{00000000-0005-0000-0000-000020450000}"/>
    <cellStyle name="Normal 32 4 9" xfId="27510" xr:uid="{00000000-0005-0000-0000-000021450000}"/>
    <cellStyle name="Normal 32 5" xfId="4551" xr:uid="{00000000-0005-0000-0000-000022450000}"/>
    <cellStyle name="Normal 32 5 2" xfId="6668" xr:uid="{00000000-0005-0000-0000-000023450000}"/>
    <cellStyle name="Normal 32 5 2 2" xfId="9331" xr:uid="{00000000-0005-0000-0000-000024450000}"/>
    <cellStyle name="Normal 32 5 2 2 2" xfId="14901" xr:uid="{00000000-0005-0000-0000-000025450000}"/>
    <cellStyle name="Normal 32 5 2 2 2 2" xfId="25999" xr:uid="{00000000-0005-0000-0000-000026450000}"/>
    <cellStyle name="Normal 32 5 2 2 3" xfId="20473" xr:uid="{00000000-0005-0000-0000-000027450000}"/>
    <cellStyle name="Normal 32 5 2 3" xfId="12368" xr:uid="{00000000-0005-0000-0000-000028450000}"/>
    <cellStyle name="Normal 32 5 2 3 2" xfId="23467" xr:uid="{00000000-0005-0000-0000-000029450000}"/>
    <cellStyle name="Normal 32 5 2 4" xfId="17942" xr:uid="{00000000-0005-0000-0000-00002A450000}"/>
    <cellStyle name="Normal 32 5 3" xfId="7139" xr:uid="{00000000-0005-0000-0000-00002B450000}"/>
    <cellStyle name="Normal 32 5 3 2" xfId="9792" xr:uid="{00000000-0005-0000-0000-00002C450000}"/>
    <cellStyle name="Normal 32 5 3 2 2" xfId="15362" xr:uid="{00000000-0005-0000-0000-00002D450000}"/>
    <cellStyle name="Normal 32 5 3 2 2 2" xfId="26460" xr:uid="{00000000-0005-0000-0000-00002E450000}"/>
    <cellStyle name="Normal 32 5 3 2 3" xfId="20934" xr:uid="{00000000-0005-0000-0000-00002F450000}"/>
    <cellStyle name="Normal 32 5 3 3" xfId="12829" xr:uid="{00000000-0005-0000-0000-000030450000}"/>
    <cellStyle name="Normal 32 5 3 3 2" xfId="23928" xr:uid="{00000000-0005-0000-0000-000031450000}"/>
    <cellStyle name="Normal 32 5 3 4" xfId="18403" xr:uid="{00000000-0005-0000-0000-000032450000}"/>
    <cellStyle name="Normal 32 5 4" xfId="7835" xr:uid="{00000000-0005-0000-0000-000033450000}"/>
    <cellStyle name="Normal 32 5 4 2" xfId="13439" xr:uid="{00000000-0005-0000-0000-000034450000}"/>
    <cellStyle name="Normal 32 5 4 2 2" xfId="24538" xr:uid="{00000000-0005-0000-0000-000035450000}"/>
    <cellStyle name="Normal 32 5 4 3" xfId="19013" xr:uid="{00000000-0005-0000-0000-000036450000}"/>
    <cellStyle name="Normal 32 5 5" xfId="10342" xr:uid="{00000000-0005-0000-0000-000037450000}"/>
    <cellStyle name="Normal 32 5 5 2" xfId="15888" xr:uid="{00000000-0005-0000-0000-000038450000}"/>
    <cellStyle name="Normal 32 5 5 2 2" xfId="26986" xr:uid="{00000000-0005-0000-0000-000039450000}"/>
    <cellStyle name="Normal 32 5 5 3" xfId="21460" xr:uid="{00000000-0005-0000-0000-00003A450000}"/>
    <cellStyle name="Normal 32 5 6" xfId="11137" xr:uid="{00000000-0005-0000-0000-00003B450000}"/>
    <cellStyle name="Normal 32 5 6 2" xfId="22244" xr:uid="{00000000-0005-0000-0000-00003C450000}"/>
    <cellStyle name="Normal 32 5 7" xfId="16718" xr:uid="{00000000-0005-0000-0000-00003D450000}"/>
    <cellStyle name="Normal 32 5 8" xfId="27417" xr:uid="{00000000-0005-0000-0000-00003E450000}"/>
    <cellStyle name="Normal 32 6" xfId="4552" xr:uid="{00000000-0005-0000-0000-00003F450000}"/>
    <cellStyle name="Normal 32 6 2" xfId="6529" xr:uid="{00000000-0005-0000-0000-000040450000}"/>
    <cellStyle name="Normal 32 6 2 2" xfId="9192" xr:uid="{00000000-0005-0000-0000-000041450000}"/>
    <cellStyle name="Normal 32 6 2 2 2" xfId="14762" xr:uid="{00000000-0005-0000-0000-000042450000}"/>
    <cellStyle name="Normal 32 6 2 2 2 2" xfId="25860" xr:uid="{00000000-0005-0000-0000-000043450000}"/>
    <cellStyle name="Normal 32 6 2 2 3" xfId="20334" xr:uid="{00000000-0005-0000-0000-000044450000}"/>
    <cellStyle name="Normal 32 6 2 3" xfId="12229" xr:uid="{00000000-0005-0000-0000-000045450000}"/>
    <cellStyle name="Normal 32 6 2 3 2" xfId="23328" xr:uid="{00000000-0005-0000-0000-000046450000}"/>
    <cellStyle name="Normal 32 6 2 4" xfId="17803" xr:uid="{00000000-0005-0000-0000-000047450000}"/>
    <cellStyle name="Normal 32 6 3" xfId="7703" xr:uid="{00000000-0005-0000-0000-000048450000}"/>
    <cellStyle name="Normal 32 6 3 2" xfId="13309" xr:uid="{00000000-0005-0000-0000-000049450000}"/>
    <cellStyle name="Normal 32 6 3 2 2" xfId="24408" xr:uid="{00000000-0005-0000-0000-00004A450000}"/>
    <cellStyle name="Normal 32 6 3 3" xfId="18883" xr:uid="{00000000-0005-0000-0000-00004B450000}"/>
    <cellStyle name="Normal 32 6 4" xfId="10203" xr:uid="{00000000-0005-0000-0000-00004C450000}"/>
    <cellStyle name="Normal 32 6 4 2" xfId="15749" xr:uid="{00000000-0005-0000-0000-00004D450000}"/>
    <cellStyle name="Normal 32 6 4 2 2" xfId="26847" xr:uid="{00000000-0005-0000-0000-00004E450000}"/>
    <cellStyle name="Normal 32 6 4 3" xfId="21321" xr:uid="{00000000-0005-0000-0000-00004F450000}"/>
    <cellStyle name="Normal 32 6 5" xfId="11138" xr:uid="{00000000-0005-0000-0000-000050450000}"/>
    <cellStyle name="Normal 32 6 5 2" xfId="22245" xr:uid="{00000000-0005-0000-0000-000051450000}"/>
    <cellStyle name="Normal 32 6 6" xfId="16719" xr:uid="{00000000-0005-0000-0000-000052450000}"/>
    <cellStyle name="Normal 32 7" xfId="4553" xr:uid="{00000000-0005-0000-0000-000053450000}"/>
    <cellStyle name="Normal 32 7 2" xfId="6417" xr:uid="{00000000-0005-0000-0000-000054450000}"/>
    <cellStyle name="Normal 32 7 2 2" xfId="9080" xr:uid="{00000000-0005-0000-0000-000055450000}"/>
    <cellStyle name="Normal 32 7 2 2 2" xfId="14650" xr:uid="{00000000-0005-0000-0000-000056450000}"/>
    <cellStyle name="Normal 32 7 2 2 2 2" xfId="25748" xr:uid="{00000000-0005-0000-0000-000057450000}"/>
    <cellStyle name="Normal 32 7 2 2 3" xfId="20222" xr:uid="{00000000-0005-0000-0000-000058450000}"/>
    <cellStyle name="Normal 32 7 2 3" xfId="12117" xr:uid="{00000000-0005-0000-0000-000059450000}"/>
    <cellStyle name="Normal 32 7 2 3 2" xfId="23216" xr:uid="{00000000-0005-0000-0000-00005A450000}"/>
    <cellStyle name="Normal 32 7 2 4" xfId="17691" xr:uid="{00000000-0005-0000-0000-00005B450000}"/>
    <cellStyle name="Normal 32 7 3" xfId="8225" xr:uid="{00000000-0005-0000-0000-00005C450000}"/>
    <cellStyle name="Normal 32 7 3 2" xfId="13795" xr:uid="{00000000-0005-0000-0000-00005D450000}"/>
    <cellStyle name="Normal 32 7 3 2 2" xfId="24893" xr:uid="{00000000-0005-0000-0000-00005E450000}"/>
    <cellStyle name="Normal 32 7 3 3" xfId="19367" xr:uid="{00000000-0005-0000-0000-00005F450000}"/>
    <cellStyle name="Normal 32 7 4" xfId="11139" xr:uid="{00000000-0005-0000-0000-000060450000}"/>
    <cellStyle name="Normal 32 7 4 2" xfId="22246" xr:uid="{00000000-0005-0000-0000-000061450000}"/>
    <cellStyle name="Normal 32 7 5" xfId="16720" xr:uid="{00000000-0005-0000-0000-000062450000}"/>
    <cellStyle name="Normal 32 8" xfId="5618" xr:uid="{00000000-0005-0000-0000-000063450000}"/>
    <cellStyle name="Normal 32 8 2" xfId="8633" xr:uid="{00000000-0005-0000-0000-000064450000}"/>
    <cellStyle name="Normal 32 8 2 2" xfId="14203" xr:uid="{00000000-0005-0000-0000-000065450000}"/>
    <cellStyle name="Normal 32 8 2 2 2" xfId="25301" xr:uid="{00000000-0005-0000-0000-000066450000}"/>
    <cellStyle name="Normal 32 8 2 3" xfId="19775" xr:uid="{00000000-0005-0000-0000-000067450000}"/>
    <cellStyle name="Normal 32 8 3" xfId="11664" xr:uid="{00000000-0005-0000-0000-000068450000}"/>
    <cellStyle name="Normal 32 8 3 2" xfId="22767" xr:uid="{00000000-0005-0000-0000-000069450000}"/>
    <cellStyle name="Normal 32 8 4" xfId="17241" xr:uid="{00000000-0005-0000-0000-00006A450000}"/>
    <cellStyle name="Normal 32 9" xfId="6088" xr:uid="{00000000-0005-0000-0000-00006B450000}"/>
    <cellStyle name="Normal 32 9 2" xfId="8753" xr:uid="{00000000-0005-0000-0000-00006C450000}"/>
    <cellStyle name="Normal 32 9 2 2" xfId="14323" xr:uid="{00000000-0005-0000-0000-00006D450000}"/>
    <cellStyle name="Normal 32 9 2 2 2" xfId="25421" xr:uid="{00000000-0005-0000-0000-00006E450000}"/>
    <cellStyle name="Normal 32 9 2 3" xfId="19895" xr:uid="{00000000-0005-0000-0000-00006F450000}"/>
    <cellStyle name="Normal 32 9 3" xfId="11790" xr:uid="{00000000-0005-0000-0000-000070450000}"/>
    <cellStyle name="Normal 32 9 3 2" xfId="22889" xr:uid="{00000000-0005-0000-0000-000071450000}"/>
    <cellStyle name="Normal 32 9 4" xfId="17364" xr:uid="{00000000-0005-0000-0000-000072450000}"/>
    <cellStyle name="Normal 33" xfId="610" xr:uid="{00000000-0005-0000-0000-000073450000}"/>
    <cellStyle name="Normal 33 10" xfId="6997" xr:uid="{00000000-0005-0000-0000-000074450000}"/>
    <cellStyle name="Normal 33 10 2" xfId="9651" xr:uid="{00000000-0005-0000-0000-000075450000}"/>
    <cellStyle name="Normal 33 10 2 2" xfId="15221" xr:uid="{00000000-0005-0000-0000-000076450000}"/>
    <cellStyle name="Normal 33 10 2 2 2" xfId="26319" xr:uid="{00000000-0005-0000-0000-000077450000}"/>
    <cellStyle name="Normal 33 10 2 3" xfId="20793" xr:uid="{00000000-0005-0000-0000-000078450000}"/>
    <cellStyle name="Normal 33 10 3" xfId="12688" xr:uid="{00000000-0005-0000-0000-000079450000}"/>
    <cellStyle name="Normal 33 10 3 2" xfId="23787" xr:uid="{00000000-0005-0000-0000-00007A450000}"/>
    <cellStyle name="Normal 33 10 4" xfId="18262" xr:uid="{00000000-0005-0000-0000-00007B450000}"/>
    <cellStyle name="Normal 33 11" xfId="7535" xr:uid="{00000000-0005-0000-0000-00007C450000}"/>
    <cellStyle name="Normal 33 11 2" xfId="13189" xr:uid="{00000000-0005-0000-0000-00007D450000}"/>
    <cellStyle name="Normal 33 11 2 2" xfId="24288" xr:uid="{00000000-0005-0000-0000-00007E450000}"/>
    <cellStyle name="Normal 33 11 3" xfId="18763" xr:uid="{00000000-0005-0000-0000-00007F450000}"/>
    <cellStyle name="Normal 33 12" xfId="10073" xr:uid="{00000000-0005-0000-0000-000080450000}"/>
    <cellStyle name="Normal 33 12 2" xfId="15626" xr:uid="{00000000-0005-0000-0000-000081450000}"/>
    <cellStyle name="Normal 33 12 2 2" xfId="26724" xr:uid="{00000000-0005-0000-0000-000082450000}"/>
    <cellStyle name="Normal 33 12 3" xfId="21198" xr:uid="{00000000-0005-0000-0000-000083450000}"/>
    <cellStyle name="Normal 33 13" xfId="10617" xr:uid="{00000000-0005-0000-0000-000084450000}"/>
    <cellStyle name="Normal 33 13 2" xfId="21733" xr:uid="{00000000-0005-0000-0000-000085450000}"/>
    <cellStyle name="Normal 33 14" xfId="16214" xr:uid="{00000000-0005-0000-0000-000086450000}"/>
    <cellStyle name="Normal 33 15" xfId="27279" xr:uid="{00000000-0005-0000-0000-000087450000}"/>
    <cellStyle name="Normal 33 2" xfId="805" xr:uid="{00000000-0005-0000-0000-000088450000}"/>
    <cellStyle name="Normal 33 2 10" xfId="10132" xr:uid="{00000000-0005-0000-0000-000089450000}"/>
    <cellStyle name="Normal 33 2 10 2" xfId="15683" xr:uid="{00000000-0005-0000-0000-00008A450000}"/>
    <cellStyle name="Normal 33 2 10 2 2" xfId="26781" xr:uid="{00000000-0005-0000-0000-00008B450000}"/>
    <cellStyle name="Normal 33 2 10 3" xfId="21255" xr:uid="{00000000-0005-0000-0000-00008C450000}"/>
    <cellStyle name="Normal 33 2 11" xfId="10672" xr:uid="{00000000-0005-0000-0000-00008D450000}"/>
    <cellStyle name="Normal 33 2 11 2" xfId="21788" xr:uid="{00000000-0005-0000-0000-00008E450000}"/>
    <cellStyle name="Normal 33 2 12" xfId="16268" xr:uid="{00000000-0005-0000-0000-00008F450000}"/>
    <cellStyle name="Normal 33 2 13" xfId="27333" xr:uid="{00000000-0005-0000-0000-000090450000}"/>
    <cellStyle name="Normal 33 2 2" xfId="983" xr:uid="{00000000-0005-0000-0000-000091450000}"/>
    <cellStyle name="Normal 33 2 2 2" xfId="5237" xr:uid="{00000000-0005-0000-0000-000092450000}"/>
    <cellStyle name="Normal 33 2 2 2 2" xfId="6829" xr:uid="{00000000-0005-0000-0000-000093450000}"/>
    <cellStyle name="Normal 33 2 2 2 2 2" xfId="9492" xr:uid="{00000000-0005-0000-0000-000094450000}"/>
    <cellStyle name="Normal 33 2 2 2 2 2 2" xfId="15062" xr:uid="{00000000-0005-0000-0000-000095450000}"/>
    <cellStyle name="Normal 33 2 2 2 2 2 2 2" xfId="26160" xr:uid="{00000000-0005-0000-0000-000096450000}"/>
    <cellStyle name="Normal 33 2 2 2 2 2 3" xfId="20634" xr:uid="{00000000-0005-0000-0000-000097450000}"/>
    <cellStyle name="Normal 33 2 2 2 2 3" xfId="12529" xr:uid="{00000000-0005-0000-0000-000098450000}"/>
    <cellStyle name="Normal 33 2 2 2 2 3 2" xfId="23628" xr:uid="{00000000-0005-0000-0000-000099450000}"/>
    <cellStyle name="Normal 33 2 2 2 2 4" xfId="18103" xr:uid="{00000000-0005-0000-0000-00009A450000}"/>
    <cellStyle name="Normal 33 2 2 2 3" xfId="8470" xr:uid="{00000000-0005-0000-0000-00009B450000}"/>
    <cellStyle name="Normal 33 2 2 2 3 2" xfId="14040" xr:uid="{00000000-0005-0000-0000-00009C450000}"/>
    <cellStyle name="Normal 33 2 2 2 3 2 2" xfId="25138" xr:uid="{00000000-0005-0000-0000-00009D450000}"/>
    <cellStyle name="Normal 33 2 2 2 3 3" xfId="19612" xr:uid="{00000000-0005-0000-0000-00009E450000}"/>
    <cellStyle name="Normal 33 2 2 2 4" xfId="11501" xr:uid="{00000000-0005-0000-0000-00009F450000}"/>
    <cellStyle name="Normal 33 2 2 2 4 2" xfId="22604" xr:uid="{00000000-0005-0000-0000-0000A0450000}"/>
    <cellStyle name="Normal 33 2 2 2 5" xfId="17078" xr:uid="{00000000-0005-0000-0000-0000A1450000}"/>
    <cellStyle name="Normal 33 2 2 3" xfId="6261" xr:uid="{00000000-0005-0000-0000-0000A2450000}"/>
    <cellStyle name="Normal 33 2 2 3 2" xfId="8926" xr:uid="{00000000-0005-0000-0000-0000A3450000}"/>
    <cellStyle name="Normal 33 2 2 3 2 2" xfId="14496" xr:uid="{00000000-0005-0000-0000-0000A4450000}"/>
    <cellStyle name="Normal 33 2 2 3 2 2 2" xfId="25594" xr:uid="{00000000-0005-0000-0000-0000A5450000}"/>
    <cellStyle name="Normal 33 2 2 3 2 3" xfId="20068" xr:uid="{00000000-0005-0000-0000-0000A6450000}"/>
    <cellStyle name="Normal 33 2 2 3 3" xfId="11963" xr:uid="{00000000-0005-0000-0000-0000A7450000}"/>
    <cellStyle name="Normal 33 2 2 3 3 2" xfId="23062" xr:uid="{00000000-0005-0000-0000-0000A8450000}"/>
    <cellStyle name="Normal 33 2 2 3 4" xfId="17537" xr:uid="{00000000-0005-0000-0000-0000A9450000}"/>
    <cellStyle name="Normal 33 2 2 4" xfId="7300" xr:uid="{00000000-0005-0000-0000-0000AA450000}"/>
    <cellStyle name="Normal 33 2 2 4 2" xfId="9953" xr:uid="{00000000-0005-0000-0000-0000AB450000}"/>
    <cellStyle name="Normal 33 2 2 4 2 2" xfId="15523" xr:uid="{00000000-0005-0000-0000-0000AC450000}"/>
    <cellStyle name="Normal 33 2 2 4 2 2 2" xfId="26621" xr:uid="{00000000-0005-0000-0000-0000AD450000}"/>
    <cellStyle name="Normal 33 2 2 4 2 3" xfId="21095" xr:uid="{00000000-0005-0000-0000-0000AE450000}"/>
    <cellStyle name="Normal 33 2 2 4 3" xfId="12990" xr:uid="{00000000-0005-0000-0000-0000AF450000}"/>
    <cellStyle name="Normal 33 2 2 4 3 2" xfId="24089" xr:uid="{00000000-0005-0000-0000-0000B0450000}"/>
    <cellStyle name="Normal 33 2 2 4 4" xfId="18564" xr:uid="{00000000-0005-0000-0000-0000B1450000}"/>
    <cellStyle name="Normal 33 2 2 5" xfId="7988" xr:uid="{00000000-0005-0000-0000-0000B2450000}"/>
    <cellStyle name="Normal 33 2 2 5 2" xfId="13591" xr:uid="{00000000-0005-0000-0000-0000B3450000}"/>
    <cellStyle name="Normal 33 2 2 5 2 2" xfId="24690" xr:uid="{00000000-0005-0000-0000-0000B4450000}"/>
    <cellStyle name="Normal 33 2 2 5 3" xfId="19165" xr:uid="{00000000-0005-0000-0000-0000B5450000}"/>
    <cellStyle name="Normal 33 2 2 6" xfId="10503" xr:uid="{00000000-0005-0000-0000-0000B6450000}"/>
    <cellStyle name="Normal 33 2 2 6 2" xfId="16049" xr:uid="{00000000-0005-0000-0000-0000B7450000}"/>
    <cellStyle name="Normal 33 2 2 6 2 2" xfId="27147" xr:uid="{00000000-0005-0000-0000-0000B8450000}"/>
    <cellStyle name="Normal 33 2 2 6 3" xfId="21621" xr:uid="{00000000-0005-0000-0000-0000B9450000}"/>
    <cellStyle name="Normal 33 2 2 7" xfId="10779" xr:uid="{00000000-0005-0000-0000-0000BA450000}"/>
    <cellStyle name="Normal 33 2 2 7 2" xfId="21894" xr:uid="{00000000-0005-0000-0000-0000BB450000}"/>
    <cellStyle name="Normal 33 2 2 8" xfId="16374" xr:uid="{00000000-0005-0000-0000-0000BC450000}"/>
    <cellStyle name="Normal 33 2 2 9" xfId="27578" xr:uid="{00000000-0005-0000-0000-0000BD450000}"/>
    <cellStyle name="Normal 33 2 3" xfId="4554" xr:uid="{00000000-0005-0000-0000-0000BE450000}"/>
    <cellStyle name="Normal 33 2 3 2" xfId="6671" xr:uid="{00000000-0005-0000-0000-0000BF450000}"/>
    <cellStyle name="Normal 33 2 3 2 2" xfId="9334" xr:uid="{00000000-0005-0000-0000-0000C0450000}"/>
    <cellStyle name="Normal 33 2 3 2 2 2" xfId="14904" xr:uid="{00000000-0005-0000-0000-0000C1450000}"/>
    <cellStyle name="Normal 33 2 3 2 2 2 2" xfId="26002" xr:uid="{00000000-0005-0000-0000-0000C2450000}"/>
    <cellStyle name="Normal 33 2 3 2 2 3" xfId="20476" xr:uid="{00000000-0005-0000-0000-0000C3450000}"/>
    <cellStyle name="Normal 33 2 3 2 3" xfId="12371" xr:uid="{00000000-0005-0000-0000-0000C4450000}"/>
    <cellStyle name="Normal 33 2 3 2 3 2" xfId="23470" xr:uid="{00000000-0005-0000-0000-0000C5450000}"/>
    <cellStyle name="Normal 33 2 3 2 4" xfId="17945" xr:uid="{00000000-0005-0000-0000-0000C6450000}"/>
    <cellStyle name="Normal 33 2 3 3" xfId="7142" xr:uid="{00000000-0005-0000-0000-0000C7450000}"/>
    <cellStyle name="Normal 33 2 3 3 2" xfId="9795" xr:uid="{00000000-0005-0000-0000-0000C8450000}"/>
    <cellStyle name="Normal 33 2 3 3 2 2" xfId="15365" xr:uid="{00000000-0005-0000-0000-0000C9450000}"/>
    <cellStyle name="Normal 33 2 3 3 2 2 2" xfId="26463" xr:uid="{00000000-0005-0000-0000-0000CA450000}"/>
    <cellStyle name="Normal 33 2 3 3 2 3" xfId="20937" xr:uid="{00000000-0005-0000-0000-0000CB450000}"/>
    <cellStyle name="Normal 33 2 3 3 3" xfId="12832" xr:uid="{00000000-0005-0000-0000-0000CC450000}"/>
    <cellStyle name="Normal 33 2 3 3 3 2" xfId="23931" xr:uid="{00000000-0005-0000-0000-0000CD450000}"/>
    <cellStyle name="Normal 33 2 3 3 4" xfId="18406" xr:uid="{00000000-0005-0000-0000-0000CE450000}"/>
    <cellStyle name="Normal 33 2 3 4" xfId="7838" xr:uid="{00000000-0005-0000-0000-0000CF450000}"/>
    <cellStyle name="Normal 33 2 3 4 2" xfId="13442" xr:uid="{00000000-0005-0000-0000-0000D0450000}"/>
    <cellStyle name="Normal 33 2 3 4 2 2" xfId="24541" xr:uid="{00000000-0005-0000-0000-0000D1450000}"/>
    <cellStyle name="Normal 33 2 3 4 3" xfId="19016" xr:uid="{00000000-0005-0000-0000-0000D2450000}"/>
    <cellStyle name="Normal 33 2 3 5" xfId="10345" xr:uid="{00000000-0005-0000-0000-0000D3450000}"/>
    <cellStyle name="Normal 33 2 3 5 2" xfId="15891" xr:uid="{00000000-0005-0000-0000-0000D4450000}"/>
    <cellStyle name="Normal 33 2 3 5 2 2" xfId="26989" xr:uid="{00000000-0005-0000-0000-0000D5450000}"/>
    <cellStyle name="Normal 33 2 3 5 3" xfId="21463" xr:uid="{00000000-0005-0000-0000-0000D6450000}"/>
    <cellStyle name="Normal 33 2 3 6" xfId="11140" xr:uid="{00000000-0005-0000-0000-0000D7450000}"/>
    <cellStyle name="Normal 33 2 3 6 2" xfId="22247" xr:uid="{00000000-0005-0000-0000-0000D8450000}"/>
    <cellStyle name="Normal 33 2 3 7" xfId="16721" xr:uid="{00000000-0005-0000-0000-0000D9450000}"/>
    <cellStyle name="Normal 33 2 3 8" xfId="27420" xr:uid="{00000000-0005-0000-0000-0000DA450000}"/>
    <cellStyle name="Normal 33 2 4" xfId="4555" xr:uid="{00000000-0005-0000-0000-0000DB450000}"/>
    <cellStyle name="Normal 33 2 4 2" xfId="6584" xr:uid="{00000000-0005-0000-0000-0000DC450000}"/>
    <cellStyle name="Normal 33 2 4 2 2" xfId="9247" xr:uid="{00000000-0005-0000-0000-0000DD450000}"/>
    <cellStyle name="Normal 33 2 4 2 2 2" xfId="14817" xr:uid="{00000000-0005-0000-0000-0000DE450000}"/>
    <cellStyle name="Normal 33 2 4 2 2 2 2" xfId="25915" xr:uid="{00000000-0005-0000-0000-0000DF450000}"/>
    <cellStyle name="Normal 33 2 4 2 2 3" xfId="20389" xr:uid="{00000000-0005-0000-0000-0000E0450000}"/>
    <cellStyle name="Normal 33 2 4 2 3" xfId="12284" xr:uid="{00000000-0005-0000-0000-0000E1450000}"/>
    <cellStyle name="Normal 33 2 4 2 3 2" xfId="23383" xr:uid="{00000000-0005-0000-0000-0000E2450000}"/>
    <cellStyle name="Normal 33 2 4 2 4" xfId="17858" xr:uid="{00000000-0005-0000-0000-0000E3450000}"/>
    <cellStyle name="Normal 33 2 4 3" xfId="7759" xr:uid="{00000000-0005-0000-0000-0000E4450000}"/>
    <cellStyle name="Normal 33 2 4 3 2" xfId="13364" xr:uid="{00000000-0005-0000-0000-0000E5450000}"/>
    <cellStyle name="Normal 33 2 4 3 2 2" xfId="24463" xr:uid="{00000000-0005-0000-0000-0000E6450000}"/>
    <cellStyle name="Normal 33 2 4 3 3" xfId="18938" xr:uid="{00000000-0005-0000-0000-0000E7450000}"/>
    <cellStyle name="Normal 33 2 4 4" xfId="10258" xr:uid="{00000000-0005-0000-0000-0000E8450000}"/>
    <cellStyle name="Normal 33 2 4 4 2" xfId="15804" xr:uid="{00000000-0005-0000-0000-0000E9450000}"/>
    <cellStyle name="Normal 33 2 4 4 2 2" xfId="26902" xr:uid="{00000000-0005-0000-0000-0000EA450000}"/>
    <cellStyle name="Normal 33 2 4 4 3" xfId="21376" xr:uid="{00000000-0005-0000-0000-0000EB450000}"/>
    <cellStyle name="Normal 33 2 4 5" xfId="11141" xr:uid="{00000000-0005-0000-0000-0000EC450000}"/>
    <cellStyle name="Normal 33 2 4 5 2" xfId="22248" xr:uid="{00000000-0005-0000-0000-0000ED450000}"/>
    <cellStyle name="Normal 33 2 4 6" xfId="16722" xr:uid="{00000000-0005-0000-0000-0000EE450000}"/>
    <cellStyle name="Normal 33 2 5" xfId="4556" xr:uid="{00000000-0005-0000-0000-0000EF450000}"/>
    <cellStyle name="Normal 33 2 5 2" xfId="6475" xr:uid="{00000000-0005-0000-0000-0000F0450000}"/>
    <cellStyle name="Normal 33 2 5 2 2" xfId="9138" xr:uid="{00000000-0005-0000-0000-0000F1450000}"/>
    <cellStyle name="Normal 33 2 5 2 2 2" xfId="14708" xr:uid="{00000000-0005-0000-0000-0000F2450000}"/>
    <cellStyle name="Normal 33 2 5 2 2 2 2" xfId="25806" xr:uid="{00000000-0005-0000-0000-0000F3450000}"/>
    <cellStyle name="Normal 33 2 5 2 2 3" xfId="20280" xr:uid="{00000000-0005-0000-0000-0000F4450000}"/>
    <cellStyle name="Normal 33 2 5 2 3" xfId="12175" xr:uid="{00000000-0005-0000-0000-0000F5450000}"/>
    <cellStyle name="Normal 33 2 5 2 3 2" xfId="23274" xr:uid="{00000000-0005-0000-0000-0000F6450000}"/>
    <cellStyle name="Normal 33 2 5 2 4" xfId="17749" xr:uid="{00000000-0005-0000-0000-0000F7450000}"/>
    <cellStyle name="Normal 33 2 5 3" xfId="8226" xr:uid="{00000000-0005-0000-0000-0000F8450000}"/>
    <cellStyle name="Normal 33 2 5 3 2" xfId="13796" xr:uid="{00000000-0005-0000-0000-0000F9450000}"/>
    <cellStyle name="Normal 33 2 5 3 2 2" xfId="24894" xr:uid="{00000000-0005-0000-0000-0000FA450000}"/>
    <cellStyle name="Normal 33 2 5 3 3" xfId="19368" xr:uid="{00000000-0005-0000-0000-0000FB450000}"/>
    <cellStyle name="Normal 33 2 5 4" xfId="11142" xr:uid="{00000000-0005-0000-0000-0000FC450000}"/>
    <cellStyle name="Normal 33 2 5 4 2" xfId="22249" xr:uid="{00000000-0005-0000-0000-0000FD450000}"/>
    <cellStyle name="Normal 33 2 5 5" xfId="16723" xr:uid="{00000000-0005-0000-0000-0000FE450000}"/>
    <cellStyle name="Normal 33 2 6" xfId="4958" xr:uid="{00000000-0005-0000-0000-0000FF450000}"/>
    <cellStyle name="Normal 33 2 6 2" xfId="8323" xr:uid="{00000000-0005-0000-0000-000000460000}"/>
    <cellStyle name="Normal 33 2 6 2 2" xfId="13893" xr:uid="{00000000-0005-0000-0000-000001460000}"/>
    <cellStyle name="Normal 33 2 6 2 2 2" xfId="24991" xr:uid="{00000000-0005-0000-0000-000002460000}"/>
    <cellStyle name="Normal 33 2 6 2 3" xfId="19465" xr:uid="{00000000-0005-0000-0000-000003460000}"/>
    <cellStyle name="Normal 33 2 6 3" xfId="11350" xr:uid="{00000000-0005-0000-0000-000004460000}"/>
    <cellStyle name="Normal 33 2 6 3 2" xfId="22457" xr:uid="{00000000-0005-0000-0000-000005460000}"/>
    <cellStyle name="Normal 33 2 6 4" xfId="16931" xr:uid="{00000000-0005-0000-0000-000006460000}"/>
    <cellStyle name="Normal 33 2 7" xfId="6143" xr:uid="{00000000-0005-0000-0000-000007460000}"/>
    <cellStyle name="Normal 33 2 7 2" xfId="8808" xr:uid="{00000000-0005-0000-0000-000008460000}"/>
    <cellStyle name="Normal 33 2 7 2 2" xfId="14378" xr:uid="{00000000-0005-0000-0000-000009460000}"/>
    <cellStyle name="Normal 33 2 7 2 2 2" xfId="25476" xr:uid="{00000000-0005-0000-0000-00000A460000}"/>
    <cellStyle name="Normal 33 2 7 2 3" xfId="19950" xr:uid="{00000000-0005-0000-0000-00000B460000}"/>
    <cellStyle name="Normal 33 2 7 3" xfId="11845" xr:uid="{00000000-0005-0000-0000-00000C460000}"/>
    <cellStyle name="Normal 33 2 7 3 2" xfId="22944" xr:uid="{00000000-0005-0000-0000-00000D460000}"/>
    <cellStyle name="Normal 33 2 7 4" xfId="17419" xr:uid="{00000000-0005-0000-0000-00000E460000}"/>
    <cellStyle name="Normal 33 2 8" xfId="7054" xr:uid="{00000000-0005-0000-0000-00000F460000}"/>
    <cellStyle name="Normal 33 2 8 2" xfId="9708" xr:uid="{00000000-0005-0000-0000-000010460000}"/>
    <cellStyle name="Normal 33 2 8 2 2" xfId="15278" xr:uid="{00000000-0005-0000-0000-000011460000}"/>
    <cellStyle name="Normal 33 2 8 2 2 2" xfId="26376" xr:uid="{00000000-0005-0000-0000-000012460000}"/>
    <cellStyle name="Normal 33 2 8 2 3" xfId="20850" xr:uid="{00000000-0005-0000-0000-000013460000}"/>
    <cellStyle name="Normal 33 2 8 3" xfId="12745" xr:uid="{00000000-0005-0000-0000-000014460000}"/>
    <cellStyle name="Normal 33 2 8 3 2" xfId="23844" xr:uid="{00000000-0005-0000-0000-000015460000}"/>
    <cellStyle name="Normal 33 2 8 4" xfId="18319" xr:uid="{00000000-0005-0000-0000-000016460000}"/>
    <cellStyle name="Normal 33 2 9" xfId="7536" xr:uid="{00000000-0005-0000-0000-000017460000}"/>
    <cellStyle name="Normal 33 2 9 2" xfId="13190" xr:uid="{00000000-0005-0000-0000-000018460000}"/>
    <cellStyle name="Normal 33 2 9 2 2" xfId="24289" xr:uid="{00000000-0005-0000-0000-000019460000}"/>
    <cellStyle name="Normal 33 2 9 3" xfId="18764" xr:uid="{00000000-0005-0000-0000-00001A460000}"/>
    <cellStyle name="Normal 33 3" xfId="1039" xr:uid="{00000000-0005-0000-0000-00001B460000}"/>
    <cellStyle name="Normal 33 3 10" xfId="27634" xr:uid="{00000000-0005-0000-0000-00001C460000}"/>
    <cellStyle name="Normal 33 3 2" xfId="4557" xr:uid="{00000000-0005-0000-0000-00001D460000}"/>
    <cellStyle name="Normal 33 3 2 2" xfId="6885" xr:uid="{00000000-0005-0000-0000-00001E460000}"/>
    <cellStyle name="Normal 33 3 2 2 2" xfId="9548" xr:uid="{00000000-0005-0000-0000-00001F460000}"/>
    <cellStyle name="Normal 33 3 2 2 2 2" xfId="15118" xr:uid="{00000000-0005-0000-0000-000020460000}"/>
    <cellStyle name="Normal 33 3 2 2 2 2 2" xfId="26216" xr:uid="{00000000-0005-0000-0000-000021460000}"/>
    <cellStyle name="Normal 33 3 2 2 2 3" xfId="20690" xr:uid="{00000000-0005-0000-0000-000022460000}"/>
    <cellStyle name="Normal 33 3 2 2 3" xfId="12585" xr:uid="{00000000-0005-0000-0000-000023460000}"/>
    <cellStyle name="Normal 33 3 2 2 3 2" xfId="23684" xr:uid="{00000000-0005-0000-0000-000024460000}"/>
    <cellStyle name="Normal 33 3 2 2 4" xfId="18159" xr:uid="{00000000-0005-0000-0000-000025460000}"/>
    <cellStyle name="Normal 33 3 2 3" xfId="8227" xr:uid="{00000000-0005-0000-0000-000026460000}"/>
    <cellStyle name="Normal 33 3 2 3 2" xfId="13797" xr:uid="{00000000-0005-0000-0000-000027460000}"/>
    <cellStyle name="Normal 33 3 2 3 2 2" xfId="24895" xr:uid="{00000000-0005-0000-0000-000028460000}"/>
    <cellStyle name="Normal 33 3 2 3 3" xfId="19369" xr:uid="{00000000-0005-0000-0000-000029460000}"/>
    <cellStyle name="Normal 33 3 2 4" xfId="11143" xr:uid="{00000000-0005-0000-0000-00002A460000}"/>
    <cellStyle name="Normal 33 3 2 4 2" xfId="22250" xr:uid="{00000000-0005-0000-0000-00002B460000}"/>
    <cellStyle name="Normal 33 3 2 5" xfId="16724" xr:uid="{00000000-0005-0000-0000-00002C460000}"/>
    <cellStyle name="Normal 33 3 3" xfId="5637" xr:uid="{00000000-0005-0000-0000-00002D460000}"/>
    <cellStyle name="Normal 33 3 3 2" xfId="8643" xr:uid="{00000000-0005-0000-0000-00002E460000}"/>
    <cellStyle name="Normal 33 3 3 2 2" xfId="14213" xr:uid="{00000000-0005-0000-0000-00002F460000}"/>
    <cellStyle name="Normal 33 3 3 2 2 2" xfId="25311" xr:uid="{00000000-0005-0000-0000-000030460000}"/>
    <cellStyle name="Normal 33 3 3 2 3" xfId="19785" xr:uid="{00000000-0005-0000-0000-000031460000}"/>
    <cellStyle name="Normal 33 3 3 3" xfId="11674" xr:uid="{00000000-0005-0000-0000-000032460000}"/>
    <cellStyle name="Normal 33 3 3 3 2" xfId="22777" xr:uid="{00000000-0005-0000-0000-000033460000}"/>
    <cellStyle name="Normal 33 3 3 4" xfId="17251" xr:uid="{00000000-0005-0000-0000-000034460000}"/>
    <cellStyle name="Normal 33 3 4" xfId="6317" xr:uid="{00000000-0005-0000-0000-000035460000}"/>
    <cellStyle name="Normal 33 3 4 2" xfId="8982" xr:uid="{00000000-0005-0000-0000-000036460000}"/>
    <cellStyle name="Normal 33 3 4 2 2" xfId="14552" xr:uid="{00000000-0005-0000-0000-000037460000}"/>
    <cellStyle name="Normal 33 3 4 2 2 2" xfId="25650" xr:uid="{00000000-0005-0000-0000-000038460000}"/>
    <cellStyle name="Normal 33 3 4 2 3" xfId="20124" xr:uid="{00000000-0005-0000-0000-000039460000}"/>
    <cellStyle name="Normal 33 3 4 3" xfId="12019" xr:uid="{00000000-0005-0000-0000-00003A460000}"/>
    <cellStyle name="Normal 33 3 4 3 2" xfId="23118" xr:uid="{00000000-0005-0000-0000-00003B460000}"/>
    <cellStyle name="Normal 33 3 4 4" xfId="17593" xr:uid="{00000000-0005-0000-0000-00003C460000}"/>
    <cellStyle name="Normal 33 3 5" xfId="7356" xr:uid="{00000000-0005-0000-0000-00003D460000}"/>
    <cellStyle name="Normal 33 3 5 2" xfId="10009" xr:uid="{00000000-0005-0000-0000-00003E460000}"/>
    <cellStyle name="Normal 33 3 5 2 2" xfId="15579" xr:uid="{00000000-0005-0000-0000-00003F460000}"/>
    <cellStyle name="Normal 33 3 5 2 2 2" xfId="26677" xr:uid="{00000000-0005-0000-0000-000040460000}"/>
    <cellStyle name="Normal 33 3 5 2 3" xfId="21151" xr:uid="{00000000-0005-0000-0000-000041460000}"/>
    <cellStyle name="Normal 33 3 5 3" xfId="13046" xr:uid="{00000000-0005-0000-0000-000042460000}"/>
    <cellStyle name="Normal 33 3 5 3 2" xfId="24145" xr:uid="{00000000-0005-0000-0000-000043460000}"/>
    <cellStyle name="Normal 33 3 5 4" xfId="18620" xr:uid="{00000000-0005-0000-0000-000044460000}"/>
    <cellStyle name="Normal 33 3 6" xfId="8044" xr:uid="{00000000-0005-0000-0000-000045460000}"/>
    <cellStyle name="Normal 33 3 6 2" xfId="13647" xr:uid="{00000000-0005-0000-0000-000046460000}"/>
    <cellStyle name="Normal 33 3 6 2 2" xfId="24746" xr:uid="{00000000-0005-0000-0000-000047460000}"/>
    <cellStyle name="Normal 33 3 6 3" xfId="19221" xr:uid="{00000000-0005-0000-0000-000048460000}"/>
    <cellStyle name="Normal 33 3 7" xfId="10559" xr:uid="{00000000-0005-0000-0000-000049460000}"/>
    <cellStyle name="Normal 33 3 7 2" xfId="16105" xr:uid="{00000000-0005-0000-0000-00004A460000}"/>
    <cellStyle name="Normal 33 3 7 2 2" xfId="27203" xr:uid="{00000000-0005-0000-0000-00004B460000}"/>
    <cellStyle name="Normal 33 3 7 3" xfId="21677" xr:uid="{00000000-0005-0000-0000-00004C460000}"/>
    <cellStyle name="Normal 33 3 8" xfId="10835" xr:uid="{00000000-0005-0000-0000-00004D460000}"/>
    <cellStyle name="Normal 33 3 8 2" xfId="21950" xr:uid="{00000000-0005-0000-0000-00004E460000}"/>
    <cellStyle name="Normal 33 3 9" xfId="16430" xr:uid="{00000000-0005-0000-0000-00004F460000}"/>
    <cellStyle name="Normal 33 4" xfId="903" xr:uid="{00000000-0005-0000-0000-000050460000}"/>
    <cellStyle name="Normal 33 4 2" xfId="5183" xr:uid="{00000000-0005-0000-0000-000051460000}"/>
    <cellStyle name="Normal 33 4 2 2" xfId="6762" xr:uid="{00000000-0005-0000-0000-000052460000}"/>
    <cellStyle name="Normal 33 4 2 2 2" xfId="9425" xr:uid="{00000000-0005-0000-0000-000053460000}"/>
    <cellStyle name="Normal 33 4 2 2 2 2" xfId="14995" xr:uid="{00000000-0005-0000-0000-000054460000}"/>
    <cellStyle name="Normal 33 4 2 2 2 2 2" xfId="26093" xr:uid="{00000000-0005-0000-0000-000055460000}"/>
    <cellStyle name="Normal 33 4 2 2 2 3" xfId="20567" xr:uid="{00000000-0005-0000-0000-000056460000}"/>
    <cellStyle name="Normal 33 4 2 2 3" xfId="12462" xr:uid="{00000000-0005-0000-0000-000057460000}"/>
    <cellStyle name="Normal 33 4 2 2 3 2" xfId="23561" xr:uid="{00000000-0005-0000-0000-000058460000}"/>
    <cellStyle name="Normal 33 4 2 2 4" xfId="18036" xr:uid="{00000000-0005-0000-0000-000059460000}"/>
    <cellStyle name="Normal 33 4 2 3" xfId="8416" xr:uid="{00000000-0005-0000-0000-00005A460000}"/>
    <cellStyle name="Normal 33 4 2 3 2" xfId="13986" xr:uid="{00000000-0005-0000-0000-00005B460000}"/>
    <cellStyle name="Normal 33 4 2 3 2 2" xfId="25084" xr:uid="{00000000-0005-0000-0000-00005C460000}"/>
    <cellStyle name="Normal 33 4 2 3 3" xfId="19558" xr:uid="{00000000-0005-0000-0000-00005D460000}"/>
    <cellStyle name="Normal 33 4 2 4" xfId="11447" xr:uid="{00000000-0005-0000-0000-00005E460000}"/>
    <cellStyle name="Normal 33 4 2 4 2" xfId="22550" xr:uid="{00000000-0005-0000-0000-00005F460000}"/>
    <cellStyle name="Normal 33 4 2 5" xfId="17024" xr:uid="{00000000-0005-0000-0000-000060460000}"/>
    <cellStyle name="Normal 33 4 3" xfId="6193" xr:uid="{00000000-0005-0000-0000-000061460000}"/>
    <cellStyle name="Normal 33 4 3 2" xfId="8858" xr:uid="{00000000-0005-0000-0000-000062460000}"/>
    <cellStyle name="Normal 33 4 3 2 2" xfId="14428" xr:uid="{00000000-0005-0000-0000-000063460000}"/>
    <cellStyle name="Normal 33 4 3 2 2 2" xfId="25526" xr:uid="{00000000-0005-0000-0000-000064460000}"/>
    <cellStyle name="Normal 33 4 3 2 3" xfId="20000" xr:uid="{00000000-0005-0000-0000-000065460000}"/>
    <cellStyle name="Normal 33 4 3 3" xfId="11895" xr:uid="{00000000-0005-0000-0000-000066460000}"/>
    <cellStyle name="Normal 33 4 3 3 2" xfId="22994" xr:uid="{00000000-0005-0000-0000-000067460000}"/>
    <cellStyle name="Normal 33 4 3 4" xfId="17469" xr:uid="{00000000-0005-0000-0000-000068460000}"/>
    <cellStyle name="Normal 33 4 4" xfId="7233" xr:uid="{00000000-0005-0000-0000-000069460000}"/>
    <cellStyle name="Normal 33 4 4 2" xfId="9886" xr:uid="{00000000-0005-0000-0000-00006A460000}"/>
    <cellStyle name="Normal 33 4 4 2 2" xfId="15456" xr:uid="{00000000-0005-0000-0000-00006B460000}"/>
    <cellStyle name="Normal 33 4 4 2 2 2" xfId="26554" xr:uid="{00000000-0005-0000-0000-00006C460000}"/>
    <cellStyle name="Normal 33 4 4 2 3" xfId="21028" xr:uid="{00000000-0005-0000-0000-00006D460000}"/>
    <cellStyle name="Normal 33 4 4 3" xfId="12923" xr:uid="{00000000-0005-0000-0000-00006E460000}"/>
    <cellStyle name="Normal 33 4 4 3 2" xfId="24022" xr:uid="{00000000-0005-0000-0000-00006F460000}"/>
    <cellStyle name="Normal 33 4 4 4" xfId="18497" xr:uid="{00000000-0005-0000-0000-000070460000}"/>
    <cellStyle name="Normal 33 4 5" xfId="7921" xr:uid="{00000000-0005-0000-0000-000071460000}"/>
    <cellStyle name="Normal 33 4 5 2" xfId="13524" xr:uid="{00000000-0005-0000-0000-000072460000}"/>
    <cellStyle name="Normal 33 4 5 2 2" xfId="24623" xr:uid="{00000000-0005-0000-0000-000073460000}"/>
    <cellStyle name="Normal 33 4 5 3" xfId="19098" xr:uid="{00000000-0005-0000-0000-000074460000}"/>
    <cellStyle name="Normal 33 4 6" xfId="10436" xr:uid="{00000000-0005-0000-0000-000075460000}"/>
    <cellStyle name="Normal 33 4 6 2" xfId="15982" xr:uid="{00000000-0005-0000-0000-000076460000}"/>
    <cellStyle name="Normal 33 4 6 2 2" xfId="27080" xr:uid="{00000000-0005-0000-0000-000077460000}"/>
    <cellStyle name="Normal 33 4 6 3" xfId="21554" xr:uid="{00000000-0005-0000-0000-000078460000}"/>
    <cellStyle name="Normal 33 4 7" xfId="10711" xr:uid="{00000000-0005-0000-0000-000079460000}"/>
    <cellStyle name="Normal 33 4 7 2" xfId="21826" xr:uid="{00000000-0005-0000-0000-00007A460000}"/>
    <cellStyle name="Normal 33 4 8" xfId="16306" xr:uid="{00000000-0005-0000-0000-00007B460000}"/>
    <cellStyle name="Normal 33 4 9" xfId="27511" xr:uid="{00000000-0005-0000-0000-00007C460000}"/>
    <cellStyle name="Normal 33 5" xfId="4558" xr:uid="{00000000-0005-0000-0000-00007D460000}"/>
    <cellStyle name="Normal 33 5 2" xfId="6670" xr:uid="{00000000-0005-0000-0000-00007E460000}"/>
    <cellStyle name="Normal 33 5 2 2" xfId="9333" xr:uid="{00000000-0005-0000-0000-00007F460000}"/>
    <cellStyle name="Normal 33 5 2 2 2" xfId="14903" xr:uid="{00000000-0005-0000-0000-000080460000}"/>
    <cellStyle name="Normal 33 5 2 2 2 2" xfId="26001" xr:uid="{00000000-0005-0000-0000-000081460000}"/>
    <cellStyle name="Normal 33 5 2 2 3" xfId="20475" xr:uid="{00000000-0005-0000-0000-000082460000}"/>
    <cellStyle name="Normal 33 5 2 3" xfId="12370" xr:uid="{00000000-0005-0000-0000-000083460000}"/>
    <cellStyle name="Normal 33 5 2 3 2" xfId="23469" xr:uid="{00000000-0005-0000-0000-000084460000}"/>
    <cellStyle name="Normal 33 5 2 4" xfId="17944" xr:uid="{00000000-0005-0000-0000-000085460000}"/>
    <cellStyle name="Normal 33 5 3" xfId="7141" xr:uid="{00000000-0005-0000-0000-000086460000}"/>
    <cellStyle name="Normal 33 5 3 2" xfId="9794" xr:uid="{00000000-0005-0000-0000-000087460000}"/>
    <cellStyle name="Normal 33 5 3 2 2" xfId="15364" xr:uid="{00000000-0005-0000-0000-000088460000}"/>
    <cellStyle name="Normal 33 5 3 2 2 2" xfId="26462" xr:uid="{00000000-0005-0000-0000-000089460000}"/>
    <cellStyle name="Normal 33 5 3 2 3" xfId="20936" xr:uid="{00000000-0005-0000-0000-00008A460000}"/>
    <cellStyle name="Normal 33 5 3 3" xfId="12831" xr:uid="{00000000-0005-0000-0000-00008B460000}"/>
    <cellStyle name="Normal 33 5 3 3 2" xfId="23930" xr:uid="{00000000-0005-0000-0000-00008C460000}"/>
    <cellStyle name="Normal 33 5 3 4" xfId="18405" xr:uid="{00000000-0005-0000-0000-00008D460000}"/>
    <cellStyle name="Normal 33 5 4" xfId="7837" xr:uid="{00000000-0005-0000-0000-00008E460000}"/>
    <cellStyle name="Normal 33 5 4 2" xfId="13441" xr:uid="{00000000-0005-0000-0000-00008F460000}"/>
    <cellStyle name="Normal 33 5 4 2 2" xfId="24540" xr:uid="{00000000-0005-0000-0000-000090460000}"/>
    <cellStyle name="Normal 33 5 4 3" xfId="19015" xr:uid="{00000000-0005-0000-0000-000091460000}"/>
    <cellStyle name="Normal 33 5 5" xfId="10344" xr:uid="{00000000-0005-0000-0000-000092460000}"/>
    <cellStyle name="Normal 33 5 5 2" xfId="15890" xr:uid="{00000000-0005-0000-0000-000093460000}"/>
    <cellStyle name="Normal 33 5 5 2 2" xfId="26988" xr:uid="{00000000-0005-0000-0000-000094460000}"/>
    <cellStyle name="Normal 33 5 5 3" xfId="21462" xr:uid="{00000000-0005-0000-0000-000095460000}"/>
    <cellStyle name="Normal 33 5 6" xfId="11144" xr:uid="{00000000-0005-0000-0000-000096460000}"/>
    <cellStyle name="Normal 33 5 6 2" xfId="22251" xr:uid="{00000000-0005-0000-0000-000097460000}"/>
    <cellStyle name="Normal 33 5 7" xfId="16725" xr:uid="{00000000-0005-0000-0000-000098460000}"/>
    <cellStyle name="Normal 33 5 8" xfId="27419" xr:uid="{00000000-0005-0000-0000-000099460000}"/>
    <cellStyle name="Normal 33 6" xfId="4559" xr:uid="{00000000-0005-0000-0000-00009A460000}"/>
    <cellStyle name="Normal 33 6 2" xfId="6530" xr:uid="{00000000-0005-0000-0000-00009B460000}"/>
    <cellStyle name="Normal 33 6 2 2" xfId="9193" xr:uid="{00000000-0005-0000-0000-00009C460000}"/>
    <cellStyle name="Normal 33 6 2 2 2" xfId="14763" xr:uid="{00000000-0005-0000-0000-00009D460000}"/>
    <cellStyle name="Normal 33 6 2 2 2 2" xfId="25861" xr:uid="{00000000-0005-0000-0000-00009E460000}"/>
    <cellStyle name="Normal 33 6 2 2 3" xfId="20335" xr:uid="{00000000-0005-0000-0000-00009F460000}"/>
    <cellStyle name="Normal 33 6 2 3" xfId="12230" xr:uid="{00000000-0005-0000-0000-0000A0460000}"/>
    <cellStyle name="Normal 33 6 2 3 2" xfId="23329" xr:uid="{00000000-0005-0000-0000-0000A1460000}"/>
    <cellStyle name="Normal 33 6 2 4" xfId="17804" xr:uid="{00000000-0005-0000-0000-0000A2460000}"/>
    <cellStyle name="Normal 33 6 3" xfId="7704" xr:uid="{00000000-0005-0000-0000-0000A3460000}"/>
    <cellStyle name="Normal 33 6 3 2" xfId="13310" xr:uid="{00000000-0005-0000-0000-0000A4460000}"/>
    <cellStyle name="Normal 33 6 3 2 2" xfId="24409" xr:uid="{00000000-0005-0000-0000-0000A5460000}"/>
    <cellStyle name="Normal 33 6 3 3" xfId="18884" xr:uid="{00000000-0005-0000-0000-0000A6460000}"/>
    <cellStyle name="Normal 33 6 4" xfId="10204" xr:uid="{00000000-0005-0000-0000-0000A7460000}"/>
    <cellStyle name="Normal 33 6 4 2" xfId="15750" xr:uid="{00000000-0005-0000-0000-0000A8460000}"/>
    <cellStyle name="Normal 33 6 4 2 2" xfId="26848" xr:uid="{00000000-0005-0000-0000-0000A9460000}"/>
    <cellStyle name="Normal 33 6 4 3" xfId="21322" xr:uid="{00000000-0005-0000-0000-0000AA460000}"/>
    <cellStyle name="Normal 33 6 5" xfId="11145" xr:uid="{00000000-0005-0000-0000-0000AB460000}"/>
    <cellStyle name="Normal 33 6 5 2" xfId="22252" xr:uid="{00000000-0005-0000-0000-0000AC460000}"/>
    <cellStyle name="Normal 33 6 6" xfId="16726" xr:uid="{00000000-0005-0000-0000-0000AD460000}"/>
    <cellStyle name="Normal 33 7" xfId="4560" xr:uid="{00000000-0005-0000-0000-0000AE460000}"/>
    <cellStyle name="Normal 33 7 2" xfId="6418" xr:uid="{00000000-0005-0000-0000-0000AF460000}"/>
    <cellStyle name="Normal 33 7 2 2" xfId="9081" xr:uid="{00000000-0005-0000-0000-0000B0460000}"/>
    <cellStyle name="Normal 33 7 2 2 2" xfId="14651" xr:uid="{00000000-0005-0000-0000-0000B1460000}"/>
    <cellStyle name="Normal 33 7 2 2 2 2" xfId="25749" xr:uid="{00000000-0005-0000-0000-0000B2460000}"/>
    <cellStyle name="Normal 33 7 2 2 3" xfId="20223" xr:uid="{00000000-0005-0000-0000-0000B3460000}"/>
    <cellStyle name="Normal 33 7 2 3" xfId="12118" xr:uid="{00000000-0005-0000-0000-0000B4460000}"/>
    <cellStyle name="Normal 33 7 2 3 2" xfId="23217" xr:uid="{00000000-0005-0000-0000-0000B5460000}"/>
    <cellStyle name="Normal 33 7 2 4" xfId="17692" xr:uid="{00000000-0005-0000-0000-0000B6460000}"/>
    <cellStyle name="Normal 33 7 3" xfId="8228" xr:uid="{00000000-0005-0000-0000-0000B7460000}"/>
    <cellStyle name="Normal 33 7 3 2" xfId="13798" xr:uid="{00000000-0005-0000-0000-0000B8460000}"/>
    <cellStyle name="Normal 33 7 3 2 2" xfId="24896" xr:uid="{00000000-0005-0000-0000-0000B9460000}"/>
    <cellStyle name="Normal 33 7 3 3" xfId="19370" xr:uid="{00000000-0005-0000-0000-0000BA460000}"/>
    <cellStyle name="Normal 33 7 4" xfId="11146" xr:uid="{00000000-0005-0000-0000-0000BB460000}"/>
    <cellStyle name="Normal 33 7 4 2" xfId="22253" xr:uid="{00000000-0005-0000-0000-0000BC460000}"/>
    <cellStyle name="Normal 33 7 5" xfId="16727" xr:uid="{00000000-0005-0000-0000-0000BD460000}"/>
    <cellStyle name="Normal 33 8" xfId="5356" xr:uid="{00000000-0005-0000-0000-0000BE460000}"/>
    <cellStyle name="Normal 33 8 2" xfId="8515" xr:uid="{00000000-0005-0000-0000-0000BF460000}"/>
    <cellStyle name="Normal 33 8 2 2" xfId="14085" xr:uid="{00000000-0005-0000-0000-0000C0460000}"/>
    <cellStyle name="Normal 33 8 2 2 2" xfId="25183" xr:uid="{00000000-0005-0000-0000-0000C1460000}"/>
    <cellStyle name="Normal 33 8 2 3" xfId="19657" xr:uid="{00000000-0005-0000-0000-0000C2460000}"/>
    <cellStyle name="Normal 33 8 3" xfId="11546" xr:uid="{00000000-0005-0000-0000-0000C3460000}"/>
    <cellStyle name="Normal 33 8 3 2" xfId="22649" xr:uid="{00000000-0005-0000-0000-0000C4460000}"/>
    <cellStyle name="Normal 33 8 4" xfId="17123" xr:uid="{00000000-0005-0000-0000-0000C5460000}"/>
    <cellStyle name="Normal 33 9" xfId="6089" xr:uid="{00000000-0005-0000-0000-0000C6460000}"/>
    <cellStyle name="Normal 33 9 2" xfId="8754" xr:uid="{00000000-0005-0000-0000-0000C7460000}"/>
    <cellStyle name="Normal 33 9 2 2" xfId="14324" xr:uid="{00000000-0005-0000-0000-0000C8460000}"/>
    <cellStyle name="Normal 33 9 2 2 2" xfId="25422" xr:uid="{00000000-0005-0000-0000-0000C9460000}"/>
    <cellStyle name="Normal 33 9 2 3" xfId="19896" xr:uid="{00000000-0005-0000-0000-0000CA460000}"/>
    <cellStyle name="Normal 33 9 3" xfId="11791" xr:uid="{00000000-0005-0000-0000-0000CB460000}"/>
    <cellStyle name="Normal 33 9 3 2" xfId="22890" xr:uid="{00000000-0005-0000-0000-0000CC460000}"/>
    <cellStyle name="Normal 33 9 4" xfId="17365" xr:uid="{00000000-0005-0000-0000-0000CD460000}"/>
    <cellStyle name="Normal 34" xfId="611" xr:uid="{00000000-0005-0000-0000-0000CE460000}"/>
    <cellStyle name="Normal 34 10" xfId="6998" xr:uid="{00000000-0005-0000-0000-0000CF460000}"/>
    <cellStyle name="Normal 34 10 2" xfId="9652" xr:uid="{00000000-0005-0000-0000-0000D0460000}"/>
    <cellStyle name="Normal 34 10 2 2" xfId="15222" xr:uid="{00000000-0005-0000-0000-0000D1460000}"/>
    <cellStyle name="Normal 34 10 2 2 2" xfId="26320" xr:uid="{00000000-0005-0000-0000-0000D2460000}"/>
    <cellStyle name="Normal 34 10 2 3" xfId="20794" xr:uid="{00000000-0005-0000-0000-0000D3460000}"/>
    <cellStyle name="Normal 34 10 3" xfId="12689" xr:uid="{00000000-0005-0000-0000-0000D4460000}"/>
    <cellStyle name="Normal 34 10 3 2" xfId="23788" xr:uid="{00000000-0005-0000-0000-0000D5460000}"/>
    <cellStyle name="Normal 34 10 4" xfId="18263" xr:uid="{00000000-0005-0000-0000-0000D6460000}"/>
    <cellStyle name="Normal 34 11" xfId="7537" xr:uid="{00000000-0005-0000-0000-0000D7460000}"/>
    <cellStyle name="Normal 34 11 2" xfId="13191" xr:uid="{00000000-0005-0000-0000-0000D8460000}"/>
    <cellStyle name="Normal 34 11 2 2" xfId="24290" xr:uid="{00000000-0005-0000-0000-0000D9460000}"/>
    <cellStyle name="Normal 34 11 3" xfId="18765" xr:uid="{00000000-0005-0000-0000-0000DA460000}"/>
    <cellStyle name="Normal 34 12" xfId="10074" xr:uid="{00000000-0005-0000-0000-0000DB460000}"/>
    <cellStyle name="Normal 34 12 2" xfId="15627" xr:uid="{00000000-0005-0000-0000-0000DC460000}"/>
    <cellStyle name="Normal 34 12 2 2" xfId="26725" xr:uid="{00000000-0005-0000-0000-0000DD460000}"/>
    <cellStyle name="Normal 34 12 3" xfId="21199" xr:uid="{00000000-0005-0000-0000-0000DE460000}"/>
    <cellStyle name="Normal 34 13" xfId="10618" xr:uid="{00000000-0005-0000-0000-0000DF460000}"/>
    <cellStyle name="Normal 34 13 2" xfId="21734" xr:uid="{00000000-0005-0000-0000-0000E0460000}"/>
    <cellStyle name="Normal 34 14" xfId="16215" xr:uid="{00000000-0005-0000-0000-0000E1460000}"/>
    <cellStyle name="Normal 34 15" xfId="27280" xr:uid="{00000000-0005-0000-0000-0000E2460000}"/>
    <cellStyle name="Normal 34 2" xfId="807" xr:uid="{00000000-0005-0000-0000-0000E3460000}"/>
    <cellStyle name="Normal 34 2 10" xfId="10133" xr:uid="{00000000-0005-0000-0000-0000E4460000}"/>
    <cellStyle name="Normal 34 2 10 2" xfId="15684" xr:uid="{00000000-0005-0000-0000-0000E5460000}"/>
    <cellStyle name="Normal 34 2 10 2 2" xfId="26782" xr:uid="{00000000-0005-0000-0000-0000E6460000}"/>
    <cellStyle name="Normal 34 2 10 3" xfId="21256" xr:uid="{00000000-0005-0000-0000-0000E7460000}"/>
    <cellStyle name="Normal 34 2 11" xfId="10674" xr:uid="{00000000-0005-0000-0000-0000E8460000}"/>
    <cellStyle name="Normal 34 2 11 2" xfId="21790" xr:uid="{00000000-0005-0000-0000-0000E9460000}"/>
    <cellStyle name="Normal 34 2 12" xfId="16270" xr:uid="{00000000-0005-0000-0000-0000EA460000}"/>
    <cellStyle name="Normal 34 2 13" xfId="27335" xr:uid="{00000000-0005-0000-0000-0000EB460000}"/>
    <cellStyle name="Normal 34 2 2" xfId="985" xr:uid="{00000000-0005-0000-0000-0000EC460000}"/>
    <cellStyle name="Normal 34 2 2 2" xfId="5239" xr:uid="{00000000-0005-0000-0000-0000ED460000}"/>
    <cellStyle name="Normal 34 2 2 2 2" xfId="6831" xr:uid="{00000000-0005-0000-0000-0000EE460000}"/>
    <cellStyle name="Normal 34 2 2 2 2 2" xfId="9494" xr:uid="{00000000-0005-0000-0000-0000EF460000}"/>
    <cellStyle name="Normal 34 2 2 2 2 2 2" xfId="15064" xr:uid="{00000000-0005-0000-0000-0000F0460000}"/>
    <cellStyle name="Normal 34 2 2 2 2 2 2 2" xfId="26162" xr:uid="{00000000-0005-0000-0000-0000F1460000}"/>
    <cellStyle name="Normal 34 2 2 2 2 2 3" xfId="20636" xr:uid="{00000000-0005-0000-0000-0000F2460000}"/>
    <cellStyle name="Normal 34 2 2 2 2 3" xfId="12531" xr:uid="{00000000-0005-0000-0000-0000F3460000}"/>
    <cellStyle name="Normal 34 2 2 2 2 3 2" xfId="23630" xr:uid="{00000000-0005-0000-0000-0000F4460000}"/>
    <cellStyle name="Normal 34 2 2 2 2 4" xfId="18105" xr:uid="{00000000-0005-0000-0000-0000F5460000}"/>
    <cellStyle name="Normal 34 2 2 2 3" xfId="8472" xr:uid="{00000000-0005-0000-0000-0000F6460000}"/>
    <cellStyle name="Normal 34 2 2 2 3 2" xfId="14042" xr:uid="{00000000-0005-0000-0000-0000F7460000}"/>
    <cellStyle name="Normal 34 2 2 2 3 2 2" xfId="25140" xr:uid="{00000000-0005-0000-0000-0000F8460000}"/>
    <cellStyle name="Normal 34 2 2 2 3 3" xfId="19614" xr:uid="{00000000-0005-0000-0000-0000F9460000}"/>
    <cellStyle name="Normal 34 2 2 2 4" xfId="11503" xr:uid="{00000000-0005-0000-0000-0000FA460000}"/>
    <cellStyle name="Normal 34 2 2 2 4 2" xfId="22606" xr:uid="{00000000-0005-0000-0000-0000FB460000}"/>
    <cellStyle name="Normal 34 2 2 2 5" xfId="17080" xr:uid="{00000000-0005-0000-0000-0000FC460000}"/>
    <cellStyle name="Normal 34 2 2 3" xfId="6263" xr:uid="{00000000-0005-0000-0000-0000FD460000}"/>
    <cellStyle name="Normal 34 2 2 3 2" xfId="8928" xr:uid="{00000000-0005-0000-0000-0000FE460000}"/>
    <cellStyle name="Normal 34 2 2 3 2 2" xfId="14498" xr:uid="{00000000-0005-0000-0000-0000FF460000}"/>
    <cellStyle name="Normal 34 2 2 3 2 2 2" xfId="25596" xr:uid="{00000000-0005-0000-0000-000000470000}"/>
    <cellStyle name="Normal 34 2 2 3 2 3" xfId="20070" xr:uid="{00000000-0005-0000-0000-000001470000}"/>
    <cellStyle name="Normal 34 2 2 3 3" xfId="11965" xr:uid="{00000000-0005-0000-0000-000002470000}"/>
    <cellStyle name="Normal 34 2 2 3 3 2" xfId="23064" xr:uid="{00000000-0005-0000-0000-000003470000}"/>
    <cellStyle name="Normal 34 2 2 3 4" xfId="17539" xr:uid="{00000000-0005-0000-0000-000004470000}"/>
    <cellStyle name="Normal 34 2 2 4" xfId="7302" xr:uid="{00000000-0005-0000-0000-000005470000}"/>
    <cellStyle name="Normal 34 2 2 4 2" xfId="9955" xr:uid="{00000000-0005-0000-0000-000006470000}"/>
    <cellStyle name="Normal 34 2 2 4 2 2" xfId="15525" xr:uid="{00000000-0005-0000-0000-000007470000}"/>
    <cellStyle name="Normal 34 2 2 4 2 2 2" xfId="26623" xr:uid="{00000000-0005-0000-0000-000008470000}"/>
    <cellStyle name="Normal 34 2 2 4 2 3" xfId="21097" xr:uid="{00000000-0005-0000-0000-000009470000}"/>
    <cellStyle name="Normal 34 2 2 4 3" xfId="12992" xr:uid="{00000000-0005-0000-0000-00000A470000}"/>
    <cellStyle name="Normal 34 2 2 4 3 2" xfId="24091" xr:uid="{00000000-0005-0000-0000-00000B470000}"/>
    <cellStyle name="Normal 34 2 2 4 4" xfId="18566" xr:uid="{00000000-0005-0000-0000-00000C470000}"/>
    <cellStyle name="Normal 34 2 2 5" xfId="7990" xr:uid="{00000000-0005-0000-0000-00000D470000}"/>
    <cellStyle name="Normal 34 2 2 5 2" xfId="13593" xr:uid="{00000000-0005-0000-0000-00000E470000}"/>
    <cellStyle name="Normal 34 2 2 5 2 2" xfId="24692" xr:uid="{00000000-0005-0000-0000-00000F470000}"/>
    <cellStyle name="Normal 34 2 2 5 3" xfId="19167" xr:uid="{00000000-0005-0000-0000-000010470000}"/>
    <cellStyle name="Normal 34 2 2 6" xfId="10505" xr:uid="{00000000-0005-0000-0000-000011470000}"/>
    <cellStyle name="Normal 34 2 2 6 2" xfId="16051" xr:uid="{00000000-0005-0000-0000-000012470000}"/>
    <cellStyle name="Normal 34 2 2 6 2 2" xfId="27149" xr:uid="{00000000-0005-0000-0000-000013470000}"/>
    <cellStyle name="Normal 34 2 2 6 3" xfId="21623" xr:uid="{00000000-0005-0000-0000-000014470000}"/>
    <cellStyle name="Normal 34 2 2 7" xfId="10781" xr:uid="{00000000-0005-0000-0000-000015470000}"/>
    <cellStyle name="Normal 34 2 2 7 2" xfId="21896" xr:uid="{00000000-0005-0000-0000-000016470000}"/>
    <cellStyle name="Normal 34 2 2 8" xfId="16376" xr:uid="{00000000-0005-0000-0000-000017470000}"/>
    <cellStyle name="Normal 34 2 2 9" xfId="27580" xr:uid="{00000000-0005-0000-0000-000018470000}"/>
    <cellStyle name="Normal 34 2 3" xfId="4561" xr:uid="{00000000-0005-0000-0000-000019470000}"/>
    <cellStyle name="Normal 34 2 3 2" xfId="6673" xr:uid="{00000000-0005-0000-0000-00001A470000}"/>
    <cellStyle name="Normal 34 2 3 2 2" xfId="9336" xr:uid="{00000000-0005-0000-0000-00001B470000}"/>
    <cellStyle name="Normal 34 2 3 2 2 2" xfId="14906" xr:uid="{00000000-0005-0000-0000-00001C470000}"/>
    <cellStyle name="Normal 34 2 3 2 2 2 2" xfId="26004" xr:uid="{00000000-0005-0000-0000-00001D470000}"/>
    <cellStyle name="Normal 34 2 3 2 2 3" xfId="20478" xr:uid="{00000000-0005-0000-0000-00001E470000}"/>
    <cellStyle name="Normal 34 2 3 2 3" xfId="12373" xr:uid="{00000000-0005-0000-0000-00001F470000}"/>
    <cellStyle name="Normal 34 2 3 2 3 2" xfId="23472" xr:uid="{00000000-0005-0000-0000-000020470000}"/>
    <cellStyle name="Normal 34 2 3 2 4" xfId="17947" xr:uid="{00000000-0005-0000-0000-000021470000}"/>
    <cellStyle name="Normal 34 2 3 3" xfId="7144" xr:uid="{00000000-0005-0000-0000-000022470000}"/>
    <cellStyle name="Normal 34 2 3 3 2" xfId="9797" xr:uid="{00000000-0005-0000-0000-000023470000}"/>
    <cellStyle name="Normal 34 2 3 3 2 2" xfId="15367" xr:uid="{00000000-0005-0000-0000-000024470000}"/>
    <cellStyle name="Normal 34 2 3 3 2 2 2" xfId="26465" xr:uid="{00000000-0005-0000-0000-000025470000}"/>
    <cellStyle name="Normal 34 2 3 3 2 3" xfId="20939" xr:uid="{00000000-0005-0000-0000-000026470000}"/>
    <cellStyle name="Normal 34 2 3 3 3" xfId="12834" xr:uid="{00000000-0005-0000-0000-000027470000}"/>
    <cellStyle name="Normal 34 2 3 3 3 2" xfId="23933" xr:uid="{00000000-0005-0000-0000-000028470000}"/>
    <cellStyle name="Normal 34 2 3 3 4" xfId="18408" xr:uid="{00000000-0005-0000-0000-000029470000}"/>
    <cellStyle name="Normal 34 2 3 4" xfId="7840" xr:uid="{00000000-0005-0000-0000-00002A470000}"/>
    <cellStyle name="Normal 34 2 3 4 2" xfId="13444" xr:uid="{00000000-0005-0000-0000-00002B470000}"/>
    <cellStyle name="Normal 34 2 3 4 2 2" xfId="24543" xr:uid="{00000000-0005-0000-0000-00002C470000}"/>
    <cellStyle name="Normal 34 2 3 4 3" xfId="19018" xr:uid="{00000000-0005-0000-0000-00002D470000}"/>
    <cellStyle name="Normal 34 2 3 5" xfId="10347" xr:uid="{00000000-0005-0000-0000-00002E470000}"/>
    <cellStyle name="Normal 34 2 3 5 2" xfId="15893" xr:uid="{00000000-0005-0000-0000-00002F470000}"/>
    <cellStyle name="Normal 34 2 3 5 2 2" xfId="26991" xr:uid="{00000000-0005-0000-0000-000030470000}"/>
    <cellStyle name="Normal 34 2 3 5 3" xfId="21465" xr:uid="{00000000-0005-0000-0000-000031470000}"/>
    <cellStyle name="Normal 34 2 3 6" xfId="11147" xr:uid="{00000000-0005-0000-0000-000032470000}"/>
    <cellStyle name="Normal 34 2 3 6 2" xfId="22254" xr:uid="{00000000-0005-0000-0000-000033470000}"/>
    <cellStyle name="Normal 34 2 3 7" xfId="16728" xr:uid="{00000000-0005-0000-0000-000034470000}"/>
    <cellStyle name="Normal 34 2 3 8" xfId="27422" xr:uid="{00000000-0005-0000-0000-000035470000}"/>
    <cellStyle name="Normal 34 2 4" xfId="4562" xr:uid="{00000000-0005-0000-0000-000036470000}"/>
    <cellStyle name="Normal 34 2 4 2" xfId="6586" xr:uid="{00000000-0005-0000-0000-000037470000}"/>
    <cellStyle name="Normal 34 2 4 2 2" xfId="9249" xr:uid="{00000000-0005-0000-0000-000038470000}"/>
    <cellStyle name="Normal 34 2 4 2 2 2" xfId="14819" xr:uid="{00000000-0005-0000-0000-000039470000}"/>
    <cellStyle name="Normal 34 2 4 2 2 2 2" xfId="25917" xr:uid="{00000000-0005-0000-0000-00003A470000}"/>
    <cellStyle name="Normal 34 2 4 2 2 3" xfId="20391" xr:uid="{00000000-0005-0000-0000-00003B470000}"/>
    <cellStyle name="Normal 34 2 4 2 3" xfId="12286" xr:uid="{00000000-0005-0000-0000-00003C470000}"/>
    <cellStyle name="Normal 34 2 4 2 3 2" xfId="23385" xr:uid="{00000000-0005-0000-0000-00003D470000}"/>
    <cellStyle name="Normal 34 2 4 2 4" xfId="17860" xr:uid="{00000000-0005-0000-0000-00003E470000}"/>
    <cellStyle name="Normal 34 2 4 3" xfId="7761" xr:uid="{00000000-0005-0000-0000-00003F470000}"/>
    <cellStyle name="Normal 34 2 4 3 2" xfId="13366" xr:uid="{00000000-0005-0000-0000-000040470000}"/>
    <cellStyle name="Normal 34 2 4 3 2 2" xfId="24465" xr:uid="{00000000-0005-0000-0000-000041470000}"/>
    <cellStyle name="Normal 34 2 4 3 3" xfId="18940" xr:uid="{00000000-0005-0000-0000-000042470000}"/>
    <cellStyle name="Normal 34 2 4 4" xfId="10260" xr:uid="{00000000-0005-0000-0000-000043470000}"/>
    <cellStyle name="Normal 34 2 4 4 2" xfId="15806" xr:uid="{00000000-0005-0000-0000-000044470000}"/>
    <cellStyle name="Normal 34 2 4 4 2 2" xfId="26904" xr:uid="{00000000-0005-0000-0000-000045470000}"/>
    <cellStyle name="Normal 34 2 4 4 3" xfId="21378" xr:uid="{00000000-0005-0000-0000-000046470000}"/>
    <cellStyle name="Normal 34 2 4 5" xfId="11148" xr:uid="{00000000-0005-0000-0000-000047470000}"/>
    <cellStyle name="Normal 34 2 4 5 2" xfId="22255" xr:uid="{00000000-0005-0000-0000-000048470000}"/>
    <cellStyle name="Normal 34 2 4 6" xfId="16729" xr:uid="{00000000-0005-0000-0000-000049470000}"/>
    <cellStyle name="Normal 34 2 5" xfId="4563" xr:uid="{00000000-0005-0000-0000-00004A470000}"/>
    <cellStyle name="Normal 34 2 5 2" xfId="6476" xr:uid="{00000000-0005-0000-0000-00004B470000}"/>
    <cellStyle name="Normal 34 2 5 2 2" xfId="9139" xr:uid="{00000000-0005-0000-0000-00004C470000}"/>
    <cellStyle name="Normal 34 2 5 2 2 2" xfId="14709" xr:uid="{00000000-0005-0000-0000-00004D470000}"/>
    <cellStyle name="Normal 34 2 5 2 2 2 2" xfId="25807" xr:uid="{00000000-0005-0000-0000-00004E470000}"/>
    <cellStyle name="Normal 34 2 5 2 2 3" xfId="20281" xr:uid="{00000000-0005-0000-0000-00004F470000}"/>
    <cellStyle name="Normal 34 2 5 2 3" xfId="12176" xr:uid="{00000000-0005-0000-0000-000050470000}"/>
    <cellStyle name="Normal 34 2 5 2 3 2" xfId="23275" xr:uid="{00000000-0005-0000-0000-000051470000}"/>
    <cellStyle name="Normal 34 2 5 2 4" xfId="17750" xr:uid="{00000000-0005-0000-0000-000052470000}"/>
    <cellStyle name="Normal 34 2 5 3" xfId="8229" xr:uid="{00000000-0005-0000-0000-000053470000}"/>
    <cellStyle name="Normal 34 2 5 3 2" xfId="13799" xr:uid="{00000000-0005-0000-0000-000054470000}"/>
    <cellStyle name="Normal 34 2 5 3 2 2" xfId="24897" xr:uid="{00000000-0005-0000-0000-000055470000}"/>
    <cellStyle name="Normal 34 2 5 3 3" xfId="19371" xr:uid="{00000000-0005-0000-0000-000056470000}"/>
    <cellStyle name="Normal 34 2 5 4" xfId="11149" xr:uid="{00000000-0005-0000-0000-000057470000}"/>
    <cellStyle name="Normal 34 2 5 4 2" xfId="22256" xr:uid="{00000000-0005-0000-0000-000058470000}"/>
    <cellStyle name="Normal 34 2 5 5" xfId="16730" xr:uid="{00000000-0005-0000-0000-000059470000}"/>
    <cellStyle name="Normal 34 2 6" xfId="5107" xr:uid="{00000000-0005-0000-0000-00005A470000}"/>
    <cellStyle name="Normal 34 2 6 2" xfId="8368" xr:uid="{00000000-0005-0000-0000-00005B470000}"/>
    <cellStyle name="Normal 34 2 6 2 2" xfId="13938" xr:uid="{00000000-0005-0000-0000-00005C470000}"/>
    <cellStyle name="Normal 34 2 6 2 2 2" xfId="25036" xr:uid="{00000000-0005-0000-0000-00005D470000}"/>
    <cellStyle name="Normal 34 2 6 2 3" xfId="19510" xr:uid="{00000000-0005-0000-0000-00005E470000}"/>
    <cellStyle name="Normal 34 2 6 3" xfId="11398" xr:uid="{00000000-0005-0000-0000-00005F470000}"/>
    <cellStyle name="Normal 34 2 6 3 2" xfId="22502" xr:uid="{00000000-0005-0000-0000-000060470000}"/>
    <cellStyle name="Normal 34 2 6 4" xfId="16976" xr:uid="{00000000-0005-0000-0000-000061470000}"/>
    <cellStyle name="Normal 34 2 7" xfId="6145" xr:uid="{00000000-0005-0000-0000-000062470000}"/>
    <cellStyle name="Normal 34 2 7 2" xfId="8810" xr:uid="{00000000-0005-0000-0000-000063470000}"/>
    <cellStyle name="Normal 34 2 7 2 2" xfId="14380" xr:uid="{00000000-0005-0000-0000-000064470000}"/>
    <cellStyle name="Normal 34 2 7 2 2 2" xfId="25478" xr:uid="{00000000-0005-0000-0000-000065470000}"/>
    <cellStyle name="Normal 34 2 7 2 3" xfId="19952" xr:uid="{00000000-0005-0000-0000-000066470000}"/>
    <cellStyle name="Normal 34 2 7 3" xfId="11847" xr:uid="{00000000-0005-0000-0000-000067470000}"/>
    <cellStyle name="Normal 34 2 7 3 2" xfId="22946" xr:uid="{00000000-0005-0000-0000-000068470000}"/>
    <cellStyle name="Normal 34 2 7 4" xfId="17421" xr:uid="{00000000-0005-0000-0000-000069470000}"/>
    <cellStyle name="Normal 34 2 8" xfId="7056" xr:uid="{00000000-0005-0000-0000-00006A470000}"/>
    <cellStyle name="Normal 34 2 8 2" xfId="9710" xr:uid="{00000000-0005-0000-0000-00006B470000}"/>
    <cellStyle name="Normal 34 2 8 2 2" xfId="15280" xr:uid="{00000000-0005-0000-0000-00006C470000}"/>
    <cellStyle name="Normal 34 2 8 2 2 2" xfId="26378" xr:uid="{00000000-0005-0000-0000-00006D470000}"/>
    <cellStyle name="Normal 34 2 8 2 3" xfId="20852" xr:uid="{00000000-0005-0000-0000-00006E470000}"/>
    <cellStyle name="Normal 34 2 8 3" xfId="12747" xr:uid="{00000000-0005-0000-0000-00006F470000}"/>
    <cellStyle name="Normal 34 2 8 3 2" xfId="23846" xr:uid="{00000000-0005-0000-0000-000070470000}"/>
    <cellStyle name="Normal 34 2 8 4" xfId="18321" xr:uid="{00000000-0005-0000-0000-000071470000}"/>
    <cellStyle name="Normal 34 2 9" xfId="7538" xr:uid="{00000000-0005-0000-0000-000072470000}"/>
    <cellStyle name="Normal 34 2 9 2" xfId="13192" xr:uid="{00000000-0005-0000-0000-000073470000}"/>
    <cellStyle name="Normal 34 2 9 2 2" xfId="24291" xr:uid="{00000000-0005-0000-0000-000074470000}"/>
    <cellStyle name="Normal 34 2 9 3" xfId="18766" xr:uid="{00000000-0005-0000-0000-000075470000}"/>
    <cellStyle name="Normal 34 3" xfId="1041" xr:uid="{00000000-0005-0000-0000-000076470000}"/>
    <cellStyle name="Normal 34 3 10" xfId="27636" xr:uid="{00000000-0005-0000-0000-000077470000}"/>
    <cellStyle name="Normal 34 3 2" xfId="4564" xr:uid="{00000000-0005-0000-0000-000078470000}"/>
    <cellStyle name="Normal 34 3 2 2" xfId="6887" xr:uid="{00000000-0005-0000-0000-000079470000}"/>
    <cellStyle name="Normal 34 3 2 2 2" xfId="9550" xr:uid="{00000000-0005-0000-0000-00007A470000}"/>
    <cellStyle name="Normal 34 3 2 2 2 2" xfId="15120" xr:uid="{00000000-0005-0000-0000-00007B470000}"/>
    <cellStyle name="Normal 34 3 2 2 2 2 2" xfId="26218" xr:uid="{00000000-0005-0000-0000-00007C470000}"/>
    <cellStyle name="Normal 34 3 2 2 2 3" xfId="20692" xr:uid="{00000000-0005-0000-0000-00007D470000}"/>
    <cellStyle name="Normal 34 3 2 2 3" xfId="12587" xr:uid="{00000000-0005-0000-0000-00007E470000}"/>
    <cellStyle name="Normal 34 3 2 2 3 2" xfId="23686" xr:uid="{00000000-0005-0000-0000-00007F470000}"/>
    <cellStyle name="Normal 34 3 2 2 4" xfId="18161" xr:uid="{00000000-0005-0000-0000-000080470000}"/>
    <cellStyle name="Normal 34 3 2 3" xfId="8230" xr:uid="{00000000-0005-0000-0000-000081470000}"/>
    <cellStyle name="Normal 34 3 2 3 2" xfId="13800" xr:uid="{00000000-0005-0000-0000-000082470000}"/>
    <cellStyle name="Normal 34 3 2 3 2 2" xfId="24898" xr:uid="{00000000-0005-0000-0000-000083470000}"/>
    <cellStyle name="Normal 34 3 2 3 3" xfId="19372" xr:uid="{00000000-0005-0000-0000-000084470000}"/>
    <cellStyle name="Normal 34 3 2 4" xfId="11150" xr:uid="{00000000-0005-0000-0000-000085470000}"/>
    <cellStyle name="Normal 34 3 2 4 2" xfId="22257" xr:uid="{00000000-0005-0000-0000-000086470000}"/>
    <cellStyle name="Normal 34 3 2 5" xfId="16731" xr:uid="{00000000-0005-0000-0000-000087470000}"/>
    <cellStyle name="Normal 34 3 3" xfId="5585" xr:uid="{00000000-0005-0000-0000-000088470000}"/>
    <cellStyle name="Normal 34 3 3 2" xfId="8612" xr:uid="{00000000-0005-0000-0000-000089470000}"/>
    <cellStyle name="Normal 34 3 3 2 2" xfId="14182" xr:uid="{00000000-0005-0000-0000-00008A470000}"/>
    <cellStyle name="Normal 34 3 3 2 2 2" xfId="25280" xr:uid="{00000000-0005-0000-0000-00008B470000}"/>
    <cellStyle name="Normal 34 3 3 2 3" xfId="19754" xr:uid="{00000000-0005-0000-0000-00008C470000}"/>
    <cellStyle name="Normal 34 3 3 3" xfId="11643" xr:uid="{00000000-0005-0000-0000-00008D470000}"/>
    <cellStyle name="Normal 34 3 3 3 2" xfId="22746" xr:uid="{00000000-0005-0000-0000-00008E470000}"/>
    <cellStyle name="Normal 34 3 3 4" xfId="17220" xr:uid="{00000000-0005-0000-0000-00008F470000}"/>
    <cellStyle name="Normal 34 3 4" xfId="6319" xr:uid="{00000000-0005-0000-0000-000090470000}"/>
    <cellStyle name="Normal 34 3 4 2" xfId="8984" xr:uid="{00000000-0005-0000-0000-000091470000}"/>
    <cellStyle name="Normal 34 3 4 2 2" xfId="14554" xr:uid="{00000000-0005-0000-0000-000092470000}"/>
    <cellStyle name="Normal 34 3 4 2 2 2" xfId="25652" xr:uid="{00000000-0005-0000-0000-000093470000}"/>
    <cellStyle name="Normal 34 3 4 2 3" xfId="20126" xr:uid="{00000000-0005-0000-0000-000094470000}"/>
    <cellStyle name="Normal 34 3 4 3" xfId="12021" xr:uid="{00000000-0005-0000-0000-000095470000}"/>
    <cellStyle name="Normal 34 3 4 3 2" xfId="23120" xr:uid="{00000000-0005-0000-0000-000096470000}"/>
    <cellStyle name="Normal 34 3 4 4" xfId="17595" xr:uid="{00000000-0005-0000-0000-000097470000}"/>
    <cellStyle name="Normal 34 3 5" xfId="7358" xr:uid="{00000000-0005-0000-0000-000098470000}"/>
    <cellStyle name="Normal 34 3 5 2" xfId="10011" xr:uid="{00000000-0005-0000-0000-000099470000}"/>
    <cellStyle name="Normal 34 3 5 2 2" xfId="15581" xr:uid="{00000000-0005-0000-0000-00009A470000}"/>
    <cellStyle name="Normal 34 3 5 2 2 2" xfId="26679" xr:uid="{00000000-0005-0000-0000-00009B470000}"/>
    <cellStyle name="Normal 34 3 5 2 3" xfId="21153" xr:uid="{00000000-0005-0000-0000-00009C470000}"/>
    <cellStyle name="Normal 34 3 5 3" xfId="13048" xr:uid="{00000000-0005-0000-0000-00009D470000}"/>
    <cellStyle name="Normal 34 3 5 3 2" xfId="24147" xr:uid="{00000000-0005-0000-0000-00009E470000}"/>
    <cellStyle name="Normal 34 3 5 4" xfId="18622" xr:uid="{00000000-0005-0000-0000-00009F470000}"/>
    <cellStyle name="Normal 34 3 6" xfId="8046" xr:uid="{00000000-0005-0000-0000-0000A0470000}"/>
    <cellStyle name="Normal 34 3 6 2" xfId="13649" xr:uid="{00000000-0005-0000-0000-0000A1470000}"/>
    <cellStyle name="Normal 34 3 6 2 2" xfId="24748" xr:uid="{00000000-0005-0000-0000-0000A2470000}"/>
    <cellStyle name="Normal 34 3 6 3" xfId="19223" xr:uid="{00000000-0005-0000-0000-0000A3470000}"/>
    <cellStyle name="Normal 34 3 7" xfId="10561" xr:uid="{00000000-0005-0000-0000-0000A4470000}"/>
    <cellStyle name="Normal 34 3 7 2" xfId="16107" xr:uid="{00000000-0005-0000-0000-0000A5470000}"/>
    <cellStyle name="Normal 34 3 7 2 2" xfId="27205" xr:uid="{00000000-0005-0000-0000-0000A6470000}"/>
    <cellStyle name="Normal 34 3 7 3" xfId="21679" xr:uid="{00000000-0005-0000-0000-0000A7470000}"/>
    <cellStyle name="Normal 34 3 8" xfId="10837" xr:uid="{00000000-0005-0000-0000-0000A8470000}"/>
    <cellStyle name="Normal 34 3 8 2" xfId="21952" xr:uid="{00000000-0005-0000-0000-0000A9470000}"/>
    <cellStyle name="Normal 34 3 9" xfId="16432" xr:uid="{00000000-0005-0000-0000-0000AA470000}"/>
    <cellStyle name="Normal 34 4" xfId="904" xr:uid="{00000000-0005-0000-0000-0000AB470000}"/>
    <cellStyle name="Normal 34 4 2" xfId="5184" xr:uid="{00000000-0005-0000-0000-0000AC470000}"/>
    <cellStyle name="Normal 34 4 2 2" xfId="6763" xr:uid="{00000000-0005-0000-0000-0000AD470000}"/>
    <cellStyle name="Normal 34 4 2 2 2" xfId="9426" xr:uid="{00000000-0005-0000-0000-0000AE470000}"/>
    <cellStyle name="Normal 34 4 2 2 2 2" xfId="14996" xr:uid="{00000000-0005-0000-0000-0000AF470000}"/>
    <cellStyle name="Normal 34 4 2 2 2 2 2" xfId="26094" xr:uid="{00000000-0005-0000-0000-0000B0470000}"/>
    <cellStyle name="Normal 34 4 2 2 2 3" xfId="20568" xr:uid="{00000000-0005-0000-0000-0000B1470000}"/>
    <cellStyle name="Normal 34 4 2 2 3" xfId="12463" xr:uid="{00000000-0005-0000-0000-0000B2470000}"/>
    <cellStyle name="Normal 34 4 2 2 3 2" xfId="23562" xr:uid="{00000000-0005-0000-0000-0000B3470000}"/>
    <cellStyle name="Normal 34 4 2 2 4" xfId="18037" xr:uid="{00000000-0005-0000-0000-0000B4470000}"/>
    <cellStyle name="Normal 34 4 2 3" xfId="8417" xr:uid="{00000000-0005-0000-0000-0000B5470000}"/>
    <cellStyle name="Normal 34 4 2 3 2" xfId="13987" xr:uid="{00000000-0005-0000-0000-0000B6470000}"/>
    <cellStyle name="Normal 34 4 2 3 2 2" xfId="25085" xr:uid="{00000000-0005-0000-0000-0000B7470000}"/>
    <cellStyle name="Normal 34 4 2 3 3" xfId="19559" xr:uid="{00000000-0005-0000-0000-0000B8470000}"/>
    <cellStyle name="Normal 34 4 2 4" xfId="11448" xr:uid="{00000000-0005-0000-0000-0000B9470000}"/>
    <cellStyle name="Normal 34 4 2 4 2" xfId="22551" xr:uid="{00000000-0005-0000-0000-0000BA470000}"/>
    <cellStyle name="Normal 34 4 2 5" xfId="17025" xr:uid="{00000000-0005-0000-0000-0000BB470000}"/>
    <cellStyle name="Normal 34 4 3" xfId="6194" xr:uid="{00000000-0005-0000-0000-0000BC470000}"/>
    <cellStyle name="Normal 34 4 3 2" xfId="8859" xr:uid="{00000000-0005-0000-0000-0000BD470000}"/>
    <cellStyle name="Normal 34 4 3 2 2" xfId="14429" xr:uid="{00000000-0005-0000-0000-0000BE470000}"/>
    <cellStyle name="Normal 34 4 3 2 2 2" xfId="25527" xr:uid="{00000000-0005-0000-0000-0000BF470000}"/>
    <cellStyle name="Normal 34 4 3 2 3" xfId="20001" xr:uid="{00000000-0005-0000-0000-0000C0470000}"/>
    <cellStyle name="Normal 34 4 3 3" xfId="11896" xr:uid="{00000000-0005-0000-0000-0000C1470000}"/>
    <cellStyle name="Normal 34 4 3 3 2" xfId="22995" xr:uid="{00000000-0005-0000-0000-0000C2470000}"/>
    <cellStyle name="Normal 34 4 3 4" xfId="17470" xr:uid="{00000000-0005-0000-0000-0000C3470000}"/>
    <cellStyle name="Normal 34 4 4" xfId="7234" xr:uid="{00000000-0005-0000-0000-0000C4470000}"/>
    <cellStyle name="Normal 34 4 4 2" xfId="9887" xr:uid="{00000000-0005-0000-0000-0000C5470000}"/>
    <cellStyle name="Normal 34 4 4 2 2" xfId="15457" xr:uid="{00000000-0005-0000-0000-0000C6470000}"/>
    <cellStyle name="Normal 34 4 4 2 2 2" xfId="26555" xr:uid="{00000000-0005-0000-0000-0000C7470000}"/>
    <cellStyle name="Normal 34 4 4 2 3" xfId="21029" xr:uid="{00000000-0005-0000-0000-0000C8470000}"/>
    <cellStyle name="Normal 34 4 4 3" xfId="12924" xr:uid="{00000000-0005-0000-0000-0000C9470000}"/>
    <cellStyle name="Normal 34 4 4 3 2" xfId="24023" xr:uid="{00000000-0005-0000-0000-0000CA470000}"/>
    <cellStyle name="Normal 34 4 4 4" xfId="18498" xr:uid="{00000000-0005-0000-0000-0000CB470000}"/>
    <cellStyle name="Normal 34 4 5" xfId="7922" xr:uid="{00000000-0005-0000-0000-0000CC470000}"/>
    <cellStyle name="Normal 34 4 5 2" xfId="13525" xr:uid="{00000000-0005-0000-0000-0000CD470000}"/>
    <cellStyle name="Normal 34 4 5 2 2" xfId="24624" xr:uid="{00000000-0005-0000-0000-0000CE470000}"/>
    <cellStyle name="Normal 34 4 5 3" xfId="19099" xr:uid="{00000000-0005-0000-0000-0000CF470000}"/>
    <cellStyle name="Normal 34 4 6" xfId="10437" xr:uid="{00000000-0005-0000-0000-0000D0470000}"/>
    <cellStyle name="Normal 34 4 6 2" xfId="15983" xr:uid="{00000000-0005-0000-0000-0000D1470000}"/>
    <cellStyle name="Normal 34 4 6 2 2" xfId="27081" xr:uid="{00000000-0005-0000-0000-0000D2470000}"/>
    <cellStyle name="Normal 34 4 6 3" xfId="21555" xr:uid="{00000000-0005-0000-0000-0000D3470000}"/>
    <cellStyle name="Normal 34 4 7" xfId="10712" xr:uid="{00000000-0005-0000-0000-0000D4470000}"/>
    <cellStyle name="Normal 34 4 7 2" xfId="21827" xr:uid="{00000000-0005-0000-0000-0000D5470000}"/>
    <cellStyle name="Normal 34 4 8" xfId="16307" xr:uid="{00000000-0005-0000-0000-0000D6470000}"/>
    <cellStyle name="Normal 34 4 9" xfId="27512" xr:uid="{00000000-0005-0000-0000-0000D7470000}"/>
    <cellStyle name="Normal 34 5" xfId="4565" xr:uid="{00000000-0005-0000-0000-0000D8470000}"/>
    <cellStyle name="Normal 34 5 2" xfId="6672" xr:uid="{00000000-0005-0000-0000-0000D9470000}"/>
    <cellStyle name="Normal 34 5 2 2" xfId="9335" xr:uid="{00000000-0005-0000-0000-0000DA470000}"/>
    <cellStyle name="Normal 34 5 2 2 2" xfId="14905" xr:uid="{00000000-0005-0000-0000-0000DB470000}"/>
    <cellStyle name="Normal 34 5 2 2 2 2" xfId="26003" xr:uid="{00000000-0005-0000-0000-0000DC470000}"/>
    <cellStyle name="Normal 34 5 2 2 3" xfId="20477" xr:uid="{00000000-0005-0000-0000-0000DD470000}"/>
    <cellStyle name="Normal 34 5 2 3" xfId="12372" xr:uid="{00000000-0005-0000-0000-0000DE470000}"/>
    <cellStyle name="Normal 34 5 2 3 2" xfId="23471" xr:uid="{00000000-0005-0000-0000-0000DF470000}"/>
    <cellStyle name="Normal 34 5 2 4" xfId="17946" xr:uid="{00000000-0005-0000-0000-0000E0470000}"/>
    <cellStyle name="Normal 34 5 3" xfId="7143" xr:uid="{00000000-0005-0000-0000-0000E1470000}"/>
    <cellStyle name="Normal 34 5 3 2" xfId="9796" xr:uid="{00000000-0005-0000-0000-0000E2470000}"/>
    <cellStyle name="Normal 34 5 3 2 2" xfId="15366" xr:uid="{00000000-0005-0000-0000-0000E3470000}"/>
    <cellStyle name="Normal 34 5 3 2 2 2" xfId="26464" xr:uid="{00000000-0005-0000-0000-0000E4470000}"/>
    <cellStyle name="Normal 34 5 3 2 3" xfId="20938" xr:uid="{00000000-0005-0000-0000-0000E5470000}"/>
    <cellStyle name="Normal 34 5 3 3" xfId="12833" xr:uid="{00000000-0005-0000-0000-0000E6470000}"/>
    <cellStyle name="Normal 34 5 3 3 2" xfId="23932" xr:uid="{00000000-0005-0000-0000-0000E7470000}"/>
    <cellStyle name="Normal 34 5 3 4" xfId="18407" xr:uid="{00000000-0005-0000-0000-0000E8470000}"/>
    <cellStyle name="Normal 34 5 4" xfId="7839" xr:uid="{00000000-0005-0000-0000-0000E9470000}"/>
    <cellStyle name="Normal 34 5 4 2" xfId="13443" xr:uid="{00000000-0005-0000-0000-0000EA470000}"/>
    <cellStyle name="Normal 34 5 4 2 2" xfId="24542" xr:uid="{00000000-0005-0000-0000-0000EB470000}"/>
    <cellStyle name="Normal 34 5 4 3" xfId="19017" xr:uid="{00000000-0005-0000-0000-0000EC470000}"/>
    <cellStyle name="Normal 34 5 5" xfId="10346" xr:uid="{00000000-0005-0000-0000-0000ED470000}"/>
    <cellStyle name="Normal 34 5 5 2" xfId="15892" xr:uid="{00000000-0005-0000-0000-0000EE470000}"/>
    <cellStyle name="Normal 34 5 5 2 2" xfId="26990" xr:uid="{00000000-0005-0000-0000-0000EF470000}"/>
    <cellStyle name="Normal 34 5 5 3" xfId="21464" xr:uid="{00000000-0005-0000-0000-0000F0470000}"/>
    <cellStyle name="Normal 34 5 6" xfId="11151" xr:uid="{00000000-0005-0000-0000-0000F1470000}"/>
    <cellStyle name="Normal 34 5 6 2" xfId="22258" xr:uid="{00000000-0005-0000-0000-0000F2470000}"/>
    <cellStyle name="Normal 34 5 7" xfId="16732" xr:uid="{00000000-0005-0000-0000-0000F3470000}"/>
    <cellStyle name="Normal 34 5 8" xfId="27421" xr:uid="{00000000-0005-0000-0000-0000F4470000}"/>
    <cellStyle name="Normal 34 6" xfId="4566" xr:uid="{00000000-0005-0000-0000-0000F5470000}"/>
    <cellStyle name="Normal 34 6 2" xfId="6531" xr:uid="{00000000-0005-0000-0000-0000F6470000}"/>
    <cellStyle name="Normal 34 6 2 2" xfId="9194" xr:uid="{00000000-0005-0000-0000-0000F7470000}"/>
    <cellStyle name="Normal 34 6 2 2 2" xfId="14764" xr:uid="{00000000-0005-0000-0000-0000F8470000}"/>
    <cellStyle name="Normal 34 6 2 2 2 2" xfId="25862" xr:uid="{00000000-0005-0000-0000-0000F9470000}"/>
    <cellStyle name="Normal 34 6 2 2 3" xfId="20336" xr:uid="{00000000-0005-0000-0000-0000FA470000}"/>
    <cellStyle name="Normal 34 6 2 3" xfId="12231" xr:uid="{00000000-0005-0000-0000-0000FB470000}"/>
    <cellStyle name="Normal 34 6 2 3 2" xfId="23330" xr:uid="{00000000-0005-0000-0000-0000FC470000}"/>
    <cellStyle name="Normal 34 6 2 4" xfId="17805" xr:uid="{00000000-0005-0000-0000-0000FD470000}"/>
    <cellStyle name="Normal 34 6 3" xfId="7705" xr:uid="{00000000-0005-0000-0000-0000FE470000}"/>
    <cellStyle name="Normal 34 6 3 2" xfId="13311" xr:uid="{00000000-0005-0000-0000-0000FF470000}"/>
    <cellStyle name="Normal 34 6 3 2 2" xfId="24410" xr:uid="{00000000-0005-0000-0000-000000480000}"/>
    <cellStyle name="Normal 34 6 3 3" xfId="18885" xr:uid="{00000000-0005-0000-0000-000001480000}"/>
    <cellStyle name="Normal 34 6 4" xfId="10205" xr:uid="{00000000-0005-0000-0000-000002480000}"/>
    <cellStyle name="Normal 34 6 4 2" xfId="15751" xr:uid="{00000000-0005-0000-0000-000003480000}"/>
    <cellStyle name="Normal 34 6 4 2 2" xfId="26849" xr:uid="{00000000-0005-0000-0000-000004480000}"/>
    <cellStyle name="Normal 34 6 4 3" xfId="21323" xr:uid="{00000000-0005-0000-0000-000005480000}"/>
    <cellStyle name="Normal 34 6 5" xfId="11152" xr:uid="{00000000-0005-0000-0000-000006480000}"/>
    <cellStyle name="Normal 34 6 5 2" xfId="22259" xr:uid="{00000000-0005-0000-0000-000007480000}"/>
    <cellStyle name="Normal 34 6 6" xfId="16733" xr:uid="{00000000-0005-0000-0000-000008480000}"/>
    <cellStyle name="Normal 34 7" xfId="4567" xr:uid="{00000000-0005-0000-0000-000009480000}"/>
    <cellStyle name="Normal 34 7 2" xfId="6419" xr:uid="{00000000-0005-0000-0000-00000A480000}"/>
    <cellStyle name="Normal 34 7 2 2" xfId="9082" xr:uid="{00000000-0005-0000-0000-00000B480000}"/>
    <cellStyle name="Normal 34 7 2 2 2" xfId="14652" xr:uid="{00000000-0005-0000-0000-00000C480000}"/>
    <cellStyle name="Normal 34 7 2 2 2 2" xfId="25750" xr:uid="{00000000-0005-0000-0000-00000D480000}"/>
    <cellStyle name="Normal 34 7 2 2 3" xfId="20224" xr:uid="{00000000-0005-0000-0000-00000E480000}"/>
    <cellStyle name="Normal 34 7 2 3" xfId="12119" xr:uid="{00000000-0005-0000-0000-00000F480000}"/>
    <cellStyle name="Normal 34 7 2 3 2" xfId="23218" xr:uid="{00000000-0005-0000-0000-000010480000}"/>
    <cellStyle name="Normal 34 7 2 4" xfId="17693" xr:uid="{00000000-0005-0000-0000-000011480000}"/>
    <cellStyle name="Normal 34 7 3" xfId="8231" xr:uid="{00000000-0005-0000-0000-000012480000}"/>
    <cellStyle name="Normal 34 7 3 2" xfId="13801" xr:uid="{00000000-0005-0000-0000-000013480000}"/>
    <cellStyle name="Normal 34 7 3 2 2" xfId="24899" xr:uid="{00000000-0005-0000-0000-000014480000}"/>
    <cellStyle name="Normal 34 7 3 3" xfId="19373" xr:uid="{00000000-0005-0000-0000-000015480000}"/>
    <cellStyle name="Normal 34 7 4" xfId="11153" xr:uid="{00000000-0005-0000-0000-000016480000}"/>
    <cellStyle name="Normal 34 7 4 2" xfId="22260" xr:uid="{00000000-0005-0000-0000-000017480000}"/>
    <cellStyle name="Normal 34 7 5" xfId="16734" xr:uid="{00000000-0005-0000-0000-000018480000}"/>
    <cellStyle name="Normal 34 8" xfId="5140" xr:uid="{00000000-0005-0000-0000-000019480000}"/>
    <cellStyle name="Normal 34 8 2" xfId="8383" xr:uid="{00000000-0005-0000-0000-00001A480000}"/>
    <cellStyle name="Normal 34 8 2 2" xfId="13953" xr:uid="{00000000-0005-0000-0000-00001B480000}"/>
    <cellStyle name="Normal 34 8 2 2 2" xfId="25051" xr:uid="{00000000-0005-0000-0000-00001C480000}"/>
    <cellStyle name="Normal 34 8 2 3" xfId="19525" xr:uid="{00000000-0005-0000-0000-00001D480000}"/>
    <cellStyle name="Normal 34 8 3" xfId="11413" xr:uid="{00000000-0005-0000-0000-00001E480000}"/>
    <cellStyle name="Normal 34 8 3 2" xfId="22517" xr:uid="{00000000-0005-0000-0000-00001F480000}"/>
    <cellStyle name="Normal 34 8 4" xfId="16991" xr:uid="{00000000-0005-0000-0000-000020480000}"/>
    <cellStyle name="Normal 34 9" xfId="6090" xr:uid="{00000000-0005-0000-0000-000021480000}"/>
    <cellStyle name="Normal 34 9 2" xfId="8755" xr:uid="{00000000-0005-0000-0000-000022480000}"/>
    <cellStyle name="Normal 34 9 2 2" xfId="14325" xr:uid="{00000000-0005-0000-0000-000023480000}"/>
    <cellStyle name="Normal 34 9 2 2 2" xfId="25423" xr:uid="{00000000-0005-0000-0000-000024480000}"/>
    <cellStyle name="Normal 34 9 2 3" xfId="19897" xr:uid="{00000000-0005-0000-0000-000025480000}"/>
    <cellStyle name="Normal 34 9 3" xfId="11792" xr:uid="{00000000-0005-0000-0000-000026480000}"/>
    <cellStyle name="Normal 34 9 3 2" xfId="22891" xr:uid="{00000000-0005-0000-0000-000027480000}"/>
    <cellStyle name="Normal 34 9 4" xfId="17366" xr:uid="{00000000-0005-0000-0000-000028480000}"/>
    <cellStyle name="Normal 35" xfId="612" xr:uid="{00000000-0005-0000-0000-000029480000}"/>
    <cellStyle name="Normal 35 10" xfId="6999" xr:uid="{00000000-0005-0000-0000-00002A480000}"/>
    <cellStyle name="Normal 35 10 2" xfId="9653" xr:uid="{00000000-0005-0000-0000-00002B480000}"/>
    <cellStyle name="Normal 35 10 2 2" xfId="15223" xr:uid="{00000000-0005-0000-0000-00002C480000}"/>
    <cellStyle name="Normal 35 10 2 2 2" xfId="26321" xr:uid="{00000000-0005-0000-0000-00002D480000}"/>
    <cellStyle name="Normal 35 10 2 3" xfId="20795" xr:uid="{00000000-0005-0000-0000-00002E480000}"/>
    <cellStyle name="Normal 35 10 3" xfId="12690" xr:uid="{00000000-0005-0000-0000-00002F480000}"/>
    <cellStyle name="Normal 35 10 3 2" xfId="23789" xr:uid="{00000000-0005-0000-0000-000030480000}"/>
    <cellStyle name="Normal 35 10 4" xfId="18264" xr:uid="{00000000-0005-0000-0000-000031480000}"/>
    <cellStyle name="Normal 35 11" xfId="7539" xr:uid="{00000000-0005-0000-0000-000032480000}"/>
    <cellStyle name="Normal 35 11 2" xfId="13193" xr:uid="{00000000-0005-0000-0000-000033480000}"/>
    <cellStyle name="Normal 35 11 2 2" xfId="24292" xr:uid="{00000000-0005-0000-0000-000034480000}"/>
    <cellStyle name="Normal 35 11 3" xfId="18767" xr:uid="{00000000-0005-0000-0000-000035480000}"/>
    <cellStyle name="Normal 35 12" xfId="10075" xr:uid="{00000000-0005-0000-0000-000036480000}"/>
    <cellStyle name="Normal 35 12 2" xfId="15628" xr:uid="{00000000-0005-0000-0000-000037480000}"/>
    <cellStyle name="Normal 35 12 2 2" xfId="26726" xr:uid="{00000000-0005-0000-0000-000038480000}"/>
    <cellStyle name="Normal 35 12 3" xfId="21200" xr:uid="{00000000-0005-0000-0000-000039480000}"/>
    <cellStyle name="Normal 35 13" xfId="10619" xr:uid="{00000000-0005-0000-0000-00003A480000}"/>
    <cellStyle name="Normal 35 13 2" xfId="21735" xr:uid="{00000000-0005-0000-0000-00003B480000}"/>
    <cellStyle name="Normal 35 14" xfId="16216" xr:uid="{00000000-0005-0000-0000-00003C480000}"/>
    <cellStyle name="Normal 35 15" xfId="27281" xr:uid="{00000000-0005-0000-0000-00003D480000}"/>
    <cellStyle name="Normal 35 2" xfId="808" xr:uid="{00000000-0005-0000-0000-00003E480000}"/>
    <cellStyle name="Normal 35 2 10" xfId="10134" xr:uid="{00000000-0005-0000-0000-00003F480000}"/>
    <cellStyle name="Normal 35 2 10 2" xfId="15685" xr:uid="{00000000-0005-0000-0000-000040480000}"/>
    <cellStyle name="Normal 35 2 10 2 2" xfId="26783" xr:uid="{00000000-0005-0000-0000-000041480000}"/>
    <cellStyle name="Normal 35 2 10 3" xfId="21257" xr:uid="{00000000-0005-0000-0000-000042480000}"/>
    <cellStyle name="Normal 35 2 11" xfId="10675" xr:uid="{00000000-0005-0000-0000-000043480000}"/>
    <cellStyle name="Normal 35 2 11 2" xfId="21791" xr:uid="{00000000-0005-0000-0000-000044480000}"/>
    <cellStyle name="Normal 35 2 12" xfId="16271" xr:uid="{00000000-0005-0000-0000-000045480000}"/>
    <cellStyle name="Normal 35 2 13" xfId="27336" xr:uid="{00000000-0005-0000-0000-000046480000}"/>
    <cellStyle name="Normal 35 2 2" xfId="986" xr:uid="{00000000-0005-0000-0000-000047480000}"/>
    <cellStyle name="Normal 35 2 2 2" xfId="5240" xr:uid="{00000000-0005-0000-0000-000048480000}"/>
    <cellStyle name="Normal 35 2 2 2 2" xfId="6832" xr:uid="{00000000-0005-0000-0000-000049480000}"/>
    <cellStyle name="Normal 35 2 2 2 2 2" xfId="9495" xr:uid="{00000000-0005-0000-0000-00004A480000}"/>
    <cellStyle name="Normal 35 2 2 2 2 2 2" xfId="15065" xr:uid="{00000000-0005-0000-0000-00004B480000}"/>
    <cellStyle name="Normal 35 2 2 2 2 2 2 2" xfId="26163" xr:uid="{00000000-0005-0000-0000-00004C480000}"/>
    <cellStyle name="Normal 35 2 2 2 2 2 3" xfId="20637" xr:uid="{00000000-0005-0000-0000-00004D480000}"/>
    <cellStyle name="Normal 35 2 2 2 2 3" xfId="12532" xr:uid="{00000000-0005-0000-0000-00004E480000}"/>
    <cellStyle name="Normal 35 2 2 2 2 3 2" xfId="23631" xr:uid="{00000000-0005-0000-0000-00004F480000}"/>
    <cellStyle name="Normal 35 2 2 2 2 4" xfId="18106" xr:uid="{00000000-0005-0000-0000-000050480000}"/>
    <cellStyle name="Normal 35 2 2 2 3" xfId="8473" xr:uid="{00000000-0005-0000-0000-000051480000}"/>
    <cellStyle name="Normal 35 2 2 2 3 2" xfId="14043" xr:uid="{00000000-0005-0000-0000-000052480000}"/>
    <cellStyle name="Normal 35 2 2 2 3 2 2" xfId="25141" xr:uid="{00000000-0005-0000-0000-000053480000}"/>
    <cellStyle name="Normal 35 2 2 2 3 3" xfId="19615" xr:uid="{00000000-0005-0000-0000-000054480000}"/>
    <cellStyle name="Normal 35 2 2 2 4" xfId="11504" xr:uid="{00000000-0005-0000-0000-000055480000}"/>
    <cellStyle name="Normal 35 2 2 2 4 2" xfId="22607" xr:uid="{00000000-0005-0000-0000-000056480000}"/>
    <cellStyle name="Normal 35 2 2 2 5" xfId="17081" xr:uid="{00000000-0005-0000-0000-000057480000}"/>
    <cellStyle name="Normal 35 2 2 3" xfId="6264" xr:uid="{00000000-0005-0000-0000-000058480000}"/>
    <cellStyle name="Normal 35 2 2 3 2" xfId="8929" xr:uid="{00000000-0005-0000-0000-000059480000}"/>
    <cellStyle name="Normal 35 2 2 3 2 2" xfId="14499" xr:uid="{00000000-0005-0000-0000-00005A480000}"/>
    <cellStyle name="Normal 35 2 2 3 2 2 2" xfId="25597" xr:uid="{00000000-0005-0000-0000-00005B480000}"/>
    <cellStyle name="Normal 35 2 2 3 2 3" xfId="20071" xr:uid="{00000000-0005-0000-0000-00005C480000}"/>
    <cellStyle name="Normal 35 2 2 3 3" xfId="11966" xr:uid="{00000000-0005-0000-0000-00005D480000}"/>
    <cellStyle name="Normal 35 2 2 3 3 2" xfId="23065" xr:uid="{00000000-0005-0000-0000-00005E480000}"/>
    <cellStyle name="Normal 35 2 2 3 4" xfId="17540" xr:uid="{00000000-0005-0000-0000-00005F480000}"/>
    <cellStyle name="Normal 35 2 2 4" xfId="7303" xr:uid="{00000000-0005-0000-0000-000060480000}"/>
    <cellStyle name="Normal 35 2 2 4 2" xfId="9956" xr:uid="{00000000-0005-0000-0000-000061480000}"/>
    <cellStyle name="Normal 35 2 2 4 2 2" xfId="15526" xr:uid="{00000000-0005-0000-0000-000062480000}"/>
    <cellStyle name="Normal 35 2 2 4 2 2 2" xfId="26624" xr:uid="{00000000-0005-0000-0000-000063480000}"/>
    <cellStyle name="Normal 35 2 2 4 2 3" xfId="21098" xr:uid="{00000000-0005-0000-0000-000064480000}"/>
    <cellStyle name="Normal 35 2 2 4 3" xfId="12993" xr:uid="{00000000-0005-0000-0000-000065480000}"/>
    <cellStyle name="Normal 35 2 2 4 3 2" xfId="24092" xr:uid="{00000000-0005-0000-0000-000066480000}"/>
    <cellStyle name="Normal 35 2 2 4 4" xfId="18567" xr:uid="{00000000-0005-0000-0000-000067480000}"/>
    <cellStyle name="Normal 35 2 2 5" xfId="7991" xr:uid="{00000000-0005-0000-0000-000068480000}"/>
    <cellStyle name="Normal 35 2 2 5 2" xfId="13594" xr:uid="{00000000-0005-0000-0000-000069480000}"/>
    <cellStyle name="Normal 35 2 2 5 2 2" xfId="24693" xr:uid="{00000000-0005-0000-0000-00006A480000}"/>
    <cellStyle name="Normal 35 2 2 5 3" xfId="19168" xr:uid="{00000000-0005-0000-0000-00006B480000}"/>
    <cellStyle name="Normal 35 2 2 6" xfId="10506" xr:uid="{00000000-0005-0000-0000-00006C480000}"/>
    <cellStyle name="Normal 35 2 2 6 2" xfId="16052" xr:uid="{00000000-0005-0000-0000-00006D480000}"/>
    <cellStyle name="Normal 35 2 2 6 2 2" xfId="27150" xr:uid="{00000000-0005-0000-0000-00006E480000}"/>
    <cellStyle name="Normal 35 2 2 6 3" xfId="21624" xr:uid="{00000000-0005-0000-0000-00006F480000}"/>
    <cellStyle name="Normal 35 2 2 7" xfId="10782" xr:uid="{00000000-0005-0000-0000-000070480000}"/>
    <cellStyle name="Normal 35 2 2 7 2" xfId="21897" xr:uid="{00000000-0005-0000-0000-000071480000}"/>
    <cellStyle name="Normal 35 2 2 8" xfId="16377" xr:uid="{00000000-0005-0000-0000-000072480000}"/>
    <cellStyle name="Normal 35 2 2 9" xfId="27581" xr:uid="{00000000-0005-0000-0000-000073480000}"/>
    <cellStyle name="Normal 35 2 3" xfId="4568" xr:uid="{00000000-0005-0000-0000-000074480000}"/>
    <cellStyle name="Normal 35 2 3 2" xfId="6675" xr:uid="{00000000-0005-0000-0000-000075480000}"/>
    <cellStyle name="Normal 35 2 3 2 2" xfId="9338" xr:uid="{00000000-0005-0000-0000-000076480000}"/>
    <cellStyle name="Normal 35 2 3 2 2 2" xfId="14908" xr:uid="{00000000-0005-0000-0000-000077480000}"/>
    <cellStyle name="Normal 35 2 3 2 2 2 2" xfId="26006" xr:uid="{00000000-0005-0000-0000-000078480000}"/>
    <cellStyle name="Normal 35 2 3 2 2 3" xfId="20480" xr:uid="{00000000-0005-0000-0000-000079480000}"/>
    <cellStyle name="Normal 35 2 3 2 3" xfId="12375" xr:uid="{00000000-0005-0000-0000-00007A480000}"/>
    <cellStyle name="Normal 35 2 3 2 3 2" xfId="23474" xr:uid="{00000000-0005-0000-0000-00007B480000}"/>
    <cellStyle name="Normal 35 2 3 2 4" xfId="17949" xr:uid="{00000000-0005-0000-0000-00007C480000}"/>
    <cellStyle name="Normal 35 2 3 3" xfId="7146" xr:uid="{00000000-0005-0000-0000-00007D480000}"/>
    <cellStyle name="Normal 35 2 3 3 2" xfId="9799" xr:uid="{00000000-0005-0000-0000-00007E480000}"/>
    <cellStyle name="Normal 35 2 3 3 2 2" xfId="15369" xr:uid="{00000000-0005-0000-0000-00007F480000}"/>
    <cellStyle name="Normal 35 2 3 3 2 2 2" xfId="26467" xr:uid="{00000000-0005-0000-0000-000080480000}"/>
    <cellStyle name="Normal 35 2 3 3 2 3" xfId="20941" xr:uid="{00000000-0005-0000-0000-000081480000}"/>
    <cellStyle name="Normal 35 2 3 3 3" xfId="12836" xr:uid="{00000000-0005-0000-0000-000082480000}"/>
    <cellStyle name="Normal 35 2 3 3 3 2" xfId="23935" xr:uid="{00000000-0005-0000-0000-000083480000}"/>
    <cellStyle name="Normal 35 2 3 3 4" xfId="18410" xr:uid="{00000000-0005-0000-0000-000084480000}"/>
    <cellStyle name="Normal 35 2 3 4" xfId="7842" xr:uid="{00000000-0005-0000-0000-000085480000}"/>
    <cellStyle name="Normal 35 2 3 4 2" xfId="13446" xr:uid="{00000000-0005-0000-0000-000086480000}"/>
    <cellStyle name="Normal 35 2 3 4 2 2" xfId="24545" xr:uid="{00000000-0005-0000-0000-000087480000}"/>
    <cellStyle name="Normal 35 2 3 4 3" xfId="19020" xr:uid="{00000000-0005-0000-0000-000088480000}"/>
    <cellStyle name="Normal 35 2 3 5" xfId="10349" xr:uid="{00000000-0005-0000-0000-000089480000}"/>
    <cellStyle name="Normal 35 2 3 5 2" xfId="15895" xr:uid="{00000000-0005-0000-0000-00008A480000}"/>
    <cellStyle name="Normal 35 2 3 5 2 2" xfId="26993" xr:uid="{00000000-0005-0000-0000-00008B480000}"/>
    <cellStyle name="Normal 35 2 3 5 3" xfId="21467" xr:uid="{00000000-0005-0000-0000-00008C480000}"/>
    <cellStyle name="Normal 35 2 3 6" xfId="11154" xr:uid="{00000000-0005-0000-0000-00008D480000}"/>
    <cellStyle name="Normal 35 2 3 6 2" xfId="22261" xr:uid="{00000000-0005-0000-0000-00008E480000}"/>
    <cellStyle name="Normal 35 2 3 7" xfId="16735" xr:uid="{00000000-0005-0000-0000-00008F480000}"/>
    <cellStyle name="Normal 35 2 3 8" xfId="27424" xr:uid="{00000000-0005-0000-0000-000090480000}"/>
    <cellStyle name="Normal 35 2 4" xfId="4569" xr:uid="{00000000-0005-0000-0000-000091480000}"/>
    <cellStyle name="Normal 35 2 4 2" xfId="6587" xr:uid="{00000000-0005-0000-0000-000092480000}"/>
    <cellStyle name="Normal 35 2 4 2 2" xfId="9250" xr:uid="{00000000-0005-0000-0000-000093480000}"/>
    <cellStyle name="Normal 35 2 4 2 2 2" xfId="14820" xr:uid="{00000000-0005-0000-0000-000094480000}"/>
    <cellStyle name="Normal 35 2 4 2 2 2 2" xfId="25918" xr:uid="{00000000-0005-0000-0000-000095480000}"/>
    <cellStyle name="Normal 35 2 4 2 2 3" xfId="20392" xr:uid="{00000000-0005-0000-0000-000096480000}"/>
    <cellStyle name="Normal 35 2 4 2 3" xfId="12287" xr:uid="{00000000-0005-0000-0000-000097480000}"/>
    <cellStyle name="Normal 35 2 4 2 3 2" xfId="23386" xr:uid="{00000000-0005-0000-0000-000098480000}"/>
    <cellStyle name="Normal 35 2 4 2 4" xfId="17861" xr:uid="{00000000-0005-0000-0000-000099480000}"/>
    <cellStyle name="Normal 35 2 4 3" xfId="7762" xr:uid="{00000000-0005-0000-0000-00009A480000}"/>
    <cellStyle name="Normal 35 2 4 3 2" xfId="13367" xr:uid="{00000000-0005-0000-0000-00009B480000}"/>
    <cellStyle name="Normal 35 2 4 3 2 2" xfId="24466" xr:uid="{00000000-0005-0000-0000-00009C480000}"/>
    <cellStyle name="Normal 35 2 4 3 3" xfId="18941" xr:uid="{00000000-0005-0000-0000-00009D480000}"/>
    <cellStyle name="Normal 35 2 4 4" xfId="10261" xr:uid="{00000000-0005-0000-0000-00009E480000}"/>
    <cellStyle name="Normal 35 2 4 4 2" xfId="15807" xr:uid="{00000000-0005-0000-0000-00009F480000}"/>
    <cellStyle name="Normal 35 2 4 4 2 2" xfId="26905" xr:uid="{00000000-0005-0000-0000-0000A0480000}"/>
    <cellStyle name="Normal 35 2 4 4 3" xfId="21379" xr:uid="{00000000-0005-0000-0000-0000A1480000}"/>
    <cellStyle name="Normal 35 2 4 5" xfId="11155" xr:uid="{00000000-0005-0000-0000-0000A2480000}"/>
    <cellStyle name="Normal 35 2 4 5 2" xfId="22262" xr:uid="{00000000-0005-0000-0000-0000A3480000}"/>
    <cellStyle name="Normal 35 2 4 6" xfId="16736" xr:uid="{00000000-0005-0000-0000-0000A4480000}"/>
    <cellStyle name="Normal 35 2 5" xfId="4570" xr:uid="{00000000-0005-0000-0000-0000A5480000}"/>
    <cellStyle name="Normal 35 2 5 2" xfId="6477" xr:uid="{00000000-0005-0000-0000-0000A6480000}"/>
    <cellStyle name="Normal 35 2 5 2 2" xfId="9140" xr:uid="{00000000-0005-0000-0000-0000A7480000}"/>
    <cellStyle name="Normal 35 2 5 2 2 2" xfId="14710" xr:uid="{00000000-0005-0000-0000-0000A8480000}"/>
    <cellStyle name="Normal 35 2 5 2 2 2 2" xfId="25808" xr:uid="{00000000-0005-0000-0000-0000A9480000}"/>
    <cellStyle name="Normal 35 2 5 2 2 3" xfId="20282" xr:uid="{00000000-0005-0000-0000-0000AA480000}"/>
    <cellStyle name="Normal 35 2 5 2 3" xfId="12177" xr:uid="{00000000-0005-0000-0000-0000AB480000}"/>
    <cellStyle name="Normal 35 2 5 2 3 2" xfId="23276" xr:uid="{00000000-0005-0000-0000-0000AC480000}"/>
    <cellStyle name="Normal 35 2 5 2 4" xfId="17751" xr:uid="{00000000-0005-0000-0000-0000AD480000}"/>
    <cellStyle name="Normal 35 2 5 3" xfId="8232" xr:uid="{00000000-0005-0000-0000-0000AE480000}"/>
    <cellStyle name="Normal 35 2 5 3 2" xfId="13802" xr:uid="{00000000-0005-0000-0000-0000AF480000}"/>
    <cellStyle name="Normal 35 2 5 3 2 2" xfId="24900" xr:uid="{00000000-0005-0000-0000-0000B0480000}"/>
    <cellStyle name="Normal 35 2 5 3 3" xfId="19374" xr:uid="{00000000-0005-0000-0000-0000B1480000}"/>
    <cellStyle name="Normal 35 2 5 4" xfId="11156" xr:uid="{00000000-0005-0000-0000-0000B2480000}"/>
    <cellStyle name="Normal 35 2 5 4 2" xfId="22263" xr:uid="{00000000-0005-0000-0000-0000B3480000}"/>
    <cellStyle name="Normal 35 2 5 5" xfId="16737" xr:uid="{00000000-0005-0000-0000-0000B4480000}"/>
    <cellStyle name="Normal 35 2 6" xfId="5133" xr:uid="{00000000-0005-0000-0000-0000B5480000}"/>
    <cellStyle name="Normal 35 2 6 2" xfId="8379" xr:uid="{00000000-0005-0000-0000-0000B6480000}"/>
    <cellStyle name="Normal 35 2 6 2 2" xfId="13949" xr:uid="{00000000-0005-0000-0000-0000B7480000}"/>
    <cellStyle name="Normal 35 2 6 2 2 2" xfId="25047" xr:uid="{00000000-0005-0000-0000-0000B8480000}"/>
    <cellStyle name="Normal 35 2 6 2 3" xfId="19521" xr:uid="{00000000-0005-0000-0000-0000B9480000}"/>
    <cellStyle name="Normal 35 2 6 3" xfId="11409" xr:uid="{00000000-0005-0000-0000-0000BA480000}"/>
    <cellStyle name="Normal 35 2 6 3 2" xfId="22513" xr:uid="{00000000-0005-0000-0000-0000BB480000}"/>
    <cellStyle name="Normal 35 2 6 4" xfId="16987" xr:uid="{00000000-0005-0000-0000-0000BC480000}"/>
    <cellStyle name="Normal 35 2 7" xfId="6146" xr:uid="{00000000-0005-0000-0000-0000BD480000}"/>
    <cellStyle name="Normal 35 2 7 2" xfId="8811" xr:uid="{00000000-0005-0000-0000-0000BE480000}"/>
    <cellStyle name="Normal 35 2 7 2 2" xfId="14381" xr:uid="{00000000-0005-0000-0000-0000BF480000}"/>
    <cellStyle name="Normal 35 2 7 2 2 2" xfId="25479" xr:uid="{00000000-0005-0000-0000-0000C0480000}"/>
    <cellStyle name="Normal 35 2 7 2 3" xfId="19953" xr:uid="{00000000-0005-0000-0000-0000C1480000}"/>
    <cellStyle name="Normal 35 2 7 3" xfId="11848" xr:uid="{00000000-0005-0000-0000-0000C2480000}"/>
    <cellStyle name="Normal 35 2 7 3 2" xfId="22947" xr:uid="{00000000-0005-0000-0000-0000C3480000}"/>
    <cellStyle name="Normal 35 2 7 4" xfId="17422" xr:uid="{00000000-0005-0000-0000-0000C4480000}"/>
    <cellStyle name="Normal 35 2 8" xfId="7057" xr:uid="{00000000-0005-0000-0000-0000C5480000}"/>
    <cellStyle name="Normal 35 2 8 2" xfId="9711" xr:uid="{00000000-0005-0000-0000-0000C6480000}"/>
    <cellStyle name="Normal 35 2 8 2 2" xfId="15281" xr:uid="{00000000-0005-0000-0000-0000C7480000}"/>
    <cellStyle name="Normal 35 2 8 2 2 2" xfId="26379" xr:uid="{00000000-0005-0000-0000-0000C8480000}"/>
    <cellStyle name="Normal 35 2 8 2 3" xfId="20853" xr:uid="{00000000-0005-0000-0000-0000C9480000}"/>
    <cellStyle name="Normal 35 2 8 3" xfId="12748" xr:uid="{00000000-0005-0000-0000-0000CA480000}"/>
    <cellStyle name="Normal 35 2 8 3 2" xfId="23847" xr:uid="{00000000-0005-0000-0000-0000CB480000}"/>
    <cellStyle name="Normal 35 2 8 4" xfId="18322" xr:uid="{00000000-0005-0000-0000-0000CC480000}"/>
    <cellStyle name="Normal 35 2 9" xfId="7540" xr:uid="{00000000-0005-0000-0000-0000CD480000}"/>
    <cellStyle name="Normal 35 2 9 2" xfId="13194" xr:uid="{00000000-0005-0000-0000-0000CE480000}"/>
    <cellStyle name="Normal 35 2 9 2 2" xfId="24293" xr:uid="{00000000-0005-0000-0000-0000CF480000}"/>
    <cellStyle name="Normal 35 2 9 3" xfId="18768" xr:uid="{00000000-0005-0000-0000-0000D0480000}"/>
    <cellStyle name="Normal 35 3" xfId="1042" xr:uid="{00000000-0005-0000-0000-0000D1480000}"/>
    <cellStyle name="Normal 35 3 10" xfId="27637" xr:uid="{00000000-0005-0000-0000-0000D2480000}"/>
    <cellStyle name="Normal 35 3 2" xfId="4571" xr:uid="{00000000-0005-0000-0000-0000D3480000}"/>
    <cellStyle name="Normal 35 3 2 2" xfId="6888" xr:uid="{00000000-0005-0000-0000-0000D4480000}"/>
    <cellStyle name="Normal 35 3 2 2 2" xfId="9551" xr:uid="{00000000-0005-0000-0000-0000D5480000}"/>
    <cellStyle name="Normal 35 3 2 2 2 2" xfId="15121" xr:uid="{00000000-0005-0000-0000-0000D6480000}"/>
    <cellStyle name="Normal 35 3 2 2 2 2 2" xfId="26219" xr:uid="{00000000-0005-0000-0000-0000D7480000}"/>
    <cellStyle name="Normal 35 3 2 2 2 3" xfId="20693" xr:uid="{00000000-0005-0000-0000-0000D8480000}"/>
    <cellStyle name="Normal 35 3 2 2 3" xfId="12588" xr:uid="{00000000-0005-0000-0000-0000D9480000}"/>
    <cellStyle name="Normal 35 3 2 2 3 2" xfId="23687" xr:uid="{00000000-0005-0000-0000-0000DA480000}"/>
    <cellStyle name="Normal 35 3 2 2 4" xfId="18162" xr:uid="{00000000-0005-0000-0000-0000DB480000}"/>
    <cellStyle name="Normal 35 3 2 3" xfId="8233" xr:uid="{00000000-0005-0000-0000-0000DC480000}"/>
    <cellStyle name="Normal 35 3 2 3 2" xfId="13803" xr:uid="{00000000-0005-0000-0000-0000DD480000}"/>
    <cellStyle name="Normal 35 3 2 3 2 2" xfId="24901" xr:uid="{00000000-0005-0000-0000-0000DE480000}"/>
    <cellStyle name="Normal 35 3 2 3 3" xfId="19375" xr:uid="{00000000-0005-0000-0000-0000DF480000}"/>
    <cellStyle name="Normal 35 3 2 4" xfId="11157" xr:uid="{00000000-0005-0000-0000-0000E0480000}"/>
    <cellStyle name="Normal 35 3 2 4 2" xfId="22264" xr:uid="{00000000-0005-0000-0000-0000E1480000}"/>
    <cellStyle name="Normal 35 3 2 5" xfId="16738" xr:uid="{00000000-0005-0000-0000-0000E2480000}"/>
    <cellStyle name="Normal 35 3 3" xfId="5446" xr:uid="{00000000-0005-0000-0000-0000E3480000}"/>
    <cellStyle name="Normal 35 3 3 2" xfId="8554" xr:uid="{00000000-0005-0000-0000-0000E4480000}"/>
    <cellStyle name="Normal 35 3 3 2 2" xfId="14124" xr:uid="{00000000-0005-0000-0000-0000E5480000}"/>
    <cellStyle name="Normal 35 3 3 2 2 2" xfId="25222" xr:uid="{00000000-0005-0000-0000-0000E6480000}"/>
    <cellStyle name="Normal 35 3 3 2 3" xfId="19696" xr:uid="{00000000-0005-0000-0000-0000E7480000}"/>
    <cellStyle name="Normal 35 3 3 3" xfId="11585" xr:uid="{00000000-0005-0000-0000-0000E8480000}"/>
    <cellStyle name="Normal 35 3 3 3 2" xfId="22688" xr:uid="{00000000-0005-0000-0000-0000E9480000}"/>
    <cellStyle name="Normal 35 3 3 4" xfId="17162" xr:uid="{00000000-0005-0000-0000-0000EA480000}"/>
    <cellStyle name="Normal 35 3 4" xfId="6320" xr:uid="{00000000-0005-0000-0000-0000EB480000}"/>
    <cellStyle name="Normal 35 3 4 2" xfId="8985" xr:uid="{00000000-0005-0000-0000-0000EC480000}"/>
    <cellStyle name="Normal 35 3 4 2 2" xfId="14555" xr:uid="{00000000-0005-0000-0000-0000ED480000}"/>
    <cellStyle name="Normal 35 3 4 2 2 2" xfId="25653" xr:uid="{00000000-0005-0000-0000-0000EE480000}"/>
    <cellStyle name="Normal 35 3 4 2 3" xfId="20127" xr:uid="{00000000-0005-0000-0000-0000EF480000}"/>
    <cellStyle name="Normal 35 3 4 3" xfId="12022" xr:uid="{00000000-0005-0000-0000-0000F0480000}"/>
    <cellStyle name="Normal 35 3 4 3 2" xfId="23121" xr:uid="{00000000-0005-0000-0000-0000F1480000}"/>
    <cellStyle name="Normal 35 3 4 4" xfId="17596" xr:uid="{00000000-0005-0000-0000-0000F2480000}"/>
    <cellStyle name="Normal 35 3 5" xfId="7359" xr:uid="{00000000-0005-0000-0000-0000F3480000}"/>
    <cellStyle name="Normal 35 3 5 2" xfId="10012" xr:uid="{00000000-0005-0000-0000-0000F4480000}"/>
    <cellStyle name="Normal 35 3 5 2 2" xfId="15582" xr:uid="{00000000-0005-0000-0000-0000F5480000}"/>
    <cellStyle name="Normal 35 3 5 2 2 2" xfId="26680" xr:uid="{00000000-0005-0000-0000-0000F6480000}"/>
    <cellStyle name="Normal 35 3 5 2 3" xfId="21154" xr:uid="{00000000-0005-0000-0000-0000F7480000}"/>
    <cellStyle name="Normal 35 3 5 3" xfId="13049" xr:uid="{00000000-0005-0000-0000-0000F8480000}"/>
    <cellStyle name="Normal 35 3 5 3 2" xfId="24148" xr:uid="{00000000-0005-0000-0000-0000F9480000}"/>
    <cellStyle name="Normal 35 3 5 4" xfId="18623" xr:uid="{00000000-0005-0000-0000-0000FA480000}"/>
    <cellStyle name="Normal 35 3 6" xfId="8047" xr:uid="{00000000-0005-0000-0000-0000FB480000}"/>
    <cellStyle name="Normal 35 3 6 2" xfId="13650" xr:uid="{00000000-0005-0000-0000-0000FC480000}"/>
    <cellStyle name="Normal 35 3 6 2 2" xfId="24749" xr:uid="{00000000-0005-0000-0000-0000FD480000}"/>
    <cellStyle name="Normal 35 3 6 3" xfId="19224" xr:uid="{00000000-0005-0000-0000-0000FE480000}"/>
    <cellStyle name="Normal 35 3 7" xfId="10562" xr:uid="{00000000-0005-0000-0000-0000FF480000}"/>
    <cellStyle name="Normal 35 3 7 2" xfId="16108" xr:uid="{00000000-0005-0000-0000-000000490000}"/>
    <cellStyle name="Normal 35 3 7 2 2" xfId="27206" xr:uid="{00000000-0005-0000-0000-000001490000}"/>
    <cellStyle name="Normal 35 3 7 3" xfId="21680" xr:uid="{00000000-0005-0000-0000-000002490000}"/>
    <cellStyle name="Normal 35 3 8" xfId="10838" xr:uid="{00000000-0005-0000-0000-000003490000}"/>
    <cellStyle name="Normal 35 3 8 2" xfId="21953" xr:uid="{00000000-0005-0000-0000-000004490000}"/>
    <cellStyle name="Normal 35 3 9" xfId="16433" xr:uid="{00000000-0005-0000-0000-000005490000}"/>
    <cellStyle name="Normal 35 4" xfId="905" xr:uid="{00000000-0005-0000-0000-000006490000}"/>
    <cellStyle name="Normal 35 4 2" xfId="5185" xr:uid="{00000000-0005-0000-0000-000007490000}"/>
    <cellStyle name="Normal 35 4 2 2" xfId="6764" xr:uid="{00000000-0005-0000-0000-000008490000}"/>
    <cellStyle name="Normal 35 4 2 2 2" xfId="9427" xr:uid="{00000000-0005-0000-0000-000009490000}"/>
    <cellStyle name="Normal 35 4 2 2 2 2" xfId="14997" xr:uid="{00000000-0005-0000-0000-00000A490000}"/>
    <cellStyle name="Normal 35 4 2 2 2 2 2" xfId="26095" xr:uid="{00000000-0005-0000-0000-00000B490000}"/>
    <cellStyle name="Normal 35 4 2 2 2 3" xfId="20569" xr:uid="{00000000-0005-0000-0000-00000C490000}"/>
    <cellStyle name="Normal 35 4 2 2 3" xfId="12464" xr:uid="{00000000-0005-0000-0000-00000D490000}"/>
    <cellStyle name="Normal 35 4 2 2 3 2" xfId="23563" xr:uid="{00000000-0005-0000-0000-00000E490000}"/>
    <cellStyle name="Normal 35 4 2 2 4" xfId="18038" xr:uid="{00000000-0005-0000-0000-00000F490000}"/>
    <cellStyle name="Normal 35 4 2 3" xfId="8418" xr:uid="{00000000-0005-0000-0000-000010490000}"/>
    <cellStyle name="Normal 35 4 2 3 2" xfId="13988" xr:uid="{00000000-0005-0000-0000-000011490000}"/>
    <cellStyle name="Normal 35 4 2 3 2 2" xfId="25086" xr:uid="{00000000-0005-0000-0000-000012490000}"/>
    <cellStyle name="Normal 35 4 2 3 3" xfId="19560" xr:uid="{00000000-0005-0000-0000-000013490000}"/>
    <cellStyle name="Normal 35 4 2 4" xfId="11449" xr:uid="{00000000-0005-0000-0000-000014490000}"/>
    <cellStyle name="Normal 35 4 2 4 2" xfId="22552" xr:uid="{00000000-0005-0000-0000-000015490000}"/>
    <cellStyle name="Normal 35 4 2 5" xfId="17026" xr:uid="{00000000-0005-0000-0000-000016490000}"/>
    <cellStyle name="Normal 35 4 3" xfId="6195" xr:uid="{00000000-0005-0000-0000-000017490000}"/>
    <cellStyle name="Normal 35 4 3 2" xfId="8860" xr:uid="{00000000-0005-0000-0000-000018490000}"/>
    <cellStyle name="Normal 35 4 3 2 2" xfId="14430" xr:uid="{00000000-0005-0000-0000-000019490000}"/>
    <cellStyle name="Normal 35 4 3 2 2 2" xfId="25528" xr:uid="{00000000-0005-0000-0000-00001A490000}"/>
    <cellStyle name="Normal 35 4 3 2 3" xfId="20002" xr:uid="{00000000-0005-0000-0000-00001B490000}"/>
    <cellStyle name="Normal 35 4 3 3" xfId="11897" xr:uid="{00000000-0005-0000-0000-00001C490000}"/>
    <cellStyle name="Normal 35 4 3 3 2" xfId="22996" xr:uid="{00000000-0005-0000-0000-00001D490000}"/>
    <cellStyle name="Normal 35 4 3 4" xfId="17471" xr:uid="{00000000-0005-0000-0000-00001E490000}"/>
    <cellStyle name="Normal 35 4 4" xfId="7235" xr:uid="{00000000-0005-0000-0000-00001F490000}"/>
    <cellStyle name="Normal 35 4 4 2" xfId="9888" xr:uid="{00000000-0005-0000-0000-000020490000}"/>
    <cellStyle name="Normal 35 4 4 2 2" xfId="15458" xr:uid="{00000000-0005-0000-0000-000021490000}"/>
    <cellStyle name="Normal 35 4 4 2 2 2" xfId="26556" xr:uid="{00000000-0005-0000-0000-000022490000}"/>
    <cellStyle name="Normal 35 4 4 2 3" xfId="21030" xr:uid="{00000000-0005-0000-0000-000023490000}"/>
    <cellStyle name="Normal 35 4 4 3" xfId="12925" xr:uid="{00000000-0005-0000-0000-000024490000}"/>
    <cellStyle name="Normal 35 4 4 3 2" xfId="24024" xr:uid="{00000000-0005-0000-0000-000025490000}"/>
    <cellStyle name="Normal 35 4 4 4" xfId="18499" xr:uid="{00000000-0005-0000-0000-000026490000}"/>
    <cellStyle name="Normal 35 4 5" xfId="7923" xr:uid="{00000000-0005-0000-0000-000027490000}"/>
    <cellStyle name="Normal 35 4 5 2" xfId="13526" xr:uid="{00000000-0005-0000-0000-000028490000}"/>
    <cellStyle name="Normal 35 4 5 2 2" xfId="24625" xr:uid="{00000000-0005-0000-0000-000029490000}"/>
    <cellStyle name="Normal 35 4 5 3" xfId="19100" xr:uid="{00000000-0005-0000-0000-00002A490000}"/>
    <cellStyle name="Normal 35 4 6" xfId="10438" xr:uid="{00000000-0005-0000-0000-00002B490000}"/>
    <cellStyle name="Normal 35 4 6 2" xfId="15984" xr:uid="{00000000-0005-0000-0000-00002C490000}"/>
    <cellStyle name="Normal 35 4 6 2 2" xfId="27082" xr:uid="{00000000-0005-0000-0000-00002D490000}"/>
    <cellStyle name="Normal 35 4 6 3" xfId="21556" xr:uid="{00000000-0005-0000-0000-00002E490000}"/>
    <cellStyle name="Normal 35 4 7" xfId="10713" xr:uid="{00000000-0005-0000-0000-00002F490000}"/>
    <cellStyle name="Normal 35 4 7 2" xfId="21828" xr:uid="{00000000-0005-0000-0000-000030490000}"/>
    <cellStyle name="Normal 35 4 8" xfId="16308" xr:uid="{00000000-0005-0000-0000-000031490000}"/>
    <cellStyle name="Normal 35 4 9" xfId="27513" xr:uid="{00000000-0005-0000-0000-000032490000}"/>
    <cellStyle name="Normal 35 5" xfId="4572" xr:uid="{00000000-0005-0000-0000-000033490000}"/>
    <cellStyle name="Normal 35 5 2" xfId="6674" xr:uid="{00000000-0005-0000-0000-000034490000}"/>
    <cellStyle name="Normal 35 5 2 2" xfId="9337" xr:uid="{00000000-0005-0000-0000-000035490000}"/>
    <cellStyle name="Normal 35 5 2 2 2" xfId="14907" xr:uid="{00000000-0005-0000-0000-000036490000}"/>
    <cellStyle name="Normal 35 5 2 2 2 2" xfId="26005" xr:uid="{00000000-0005-0000-0000-000037490000}"/>
    <cellStyle name="Normal 35 5 2 2 3" xfId="20479" xr:uid="{00000000-0005-0000-0000-000038490000}"/>
    <cellStyle name="Normal 35 5 2 3" xfId="12374" xr:uid="{00000000-0005-0000-0000-000039490000}"/>
    <cellStyle name="Normal 35 5 2 3 2" xfId="23473" xr:uid="{00000000-0005-0000-0000-00003A490000}"/>
    <cellStyle name="Normal 35 5 2 4" xfId="17948" xr:uid="{00000000-0005-0000-0000-00003B490000}"/>
    <cellStyle name="Normal 35 5 3" xfId="7145" xr:uid="{00000000-0005-0000-0000-00003C490000}"/>
    <cellStyle name="Normal 35 5 3 2" xfId="9798" xr:uid="{00000000-0005-0000-0000-00003D490000}"/>
    <cellStyle name="Normal 35 5 3 2 2" xfId="15368" xr:uid="{00000000-0005-0000-0000-00003E490000}"/>
    <cellStyle name="Normal 35 5 3 2 2 2" xfId="26466" xr:uid="{00000000-0005-0000-0000-00003F490000}"/>
    <cellStyle name="Normal 35 5 3 2 3" xfId="20940" xr:uid="{00000000-0005-0000-0000-000040490000}"/>
    <cellStyle name="Normal 35 5 3 3" xfId="12835" xr:uid="{00000000-0005-0000-0000-000041490000}"/>
    <cellStyle name="Normal 35 5 3 3 2" xfId="23934" xr:uid="{00000000-0005-0000-0000-000042490000}"/>
    <cellStyle name="Normal 35 5 3 4" xfId="18409" xr:uid="{00000000-0005-0000-0000-000043490000}"/>
    <cellStyle name="Normal 35 5 4" xfId="7841" xr:uid="{00000000-0005-0000-0000-000044490000}"/>
    <cellStyle name="Normal 35 5 4 2" xfId="13445" xr:uid="{00000000-0005-0000-0000-000045490000}"/>
    <cellStyle name="Normal 35 5 4 2 2" xfId="24544" xr:uid="{00000000-0005-0000-0000-000046490000}"/>
    <cellStyle name="Normal 35 5 4 3" xfId="19019" xr:uid="{00000000-0005-0000-0000-000047490000}"/>
    <cellStyle name="Normal 35 5 5" xfId="10348" xr:uid="{00000000-0005-0000-0000-000048490000}"/>
    <cellStyle name="Normal 35 5 5 2" xfId="15894" xr:uid="{00000000-0005-0000-0000-000049490000}"/>
    <cellStyle name="Normal 35 5 5 2 2" xfId="26992" xr:uid="{00000000-0005-0000-0000-00004A490000}"/>
    <cellStyle name="Normal 35 5 5 3" xfId="21466" xr:uid="{00000000-0005-0000-0000-00004B490000}"/>
    <cellStyle name="Normal 35 5 6" xfId="11158" xr:uid="{00000000-0005-0000-0000-00004C490000}"/>
    <cellStyle name="Normal 35 5 6 2" xfId="22265" xr:uid="{00000000-0005-0000-0000-00004D490000}"/>
    <cellStyle name="Normal 35 5 7" xfId="16739" xr:uid="{00000000-0005-0000-0000-00004E490000}"/>
    <cellStyle name="Normal 35 5 8" xfId="27423" xr:uid="{00000000-0005-0000-0000-00004F490000}"/>
    <cellStyle name="Normal 35 6" xfId="4573" xr:uid="{00000000-0005-0000-0000-000050490000}"/>
    <cellStyle name="Normal 35 6 2" xfId="6532" xr:uid="{00000000-0005-0000-0000-000051490000}"/>
    <cellStyle name="Normal 35 6 2 2" xfId="9195" xr:uid="{00000000-0005-0000-0000-000052490000}"/>
    <cellStyle name="Normal 35 6 2 2 2" xfId="14765" xr:uid="{00000000-0005-0000-0000-000053490000}"/>
    <cellStyle name="Normal 35 6 2 2 2 2" xfId="25863" xr:uid="{00000000-0005-0000-0000-000054490000}"/>
    <cellStyle name="Normal 35 6 2 2 3" xfId="20337" xr:uid="{00000000-0005-0000-0000-000055490000}"/>
    <cellStyle name="Normal 35 6 2 3" xfId="12232" xr:uid="{00000000-0005-0000-0000-000056490000}"/>
    <cellStyle name="Normal 35 6 2 3 2" xfId="23331" xr:uid="{00000000-0005-0000-0000-000057490000}"/>
    <cellStyle name="Normal 35 6 2 4" xfId="17806" xr:uid="{00000000-0005-0000-0000-000058490000}"/>
    <cellStyle name="Normal 35 6 3" xfId="7706" xr:uid="{00000000-0005-0000-0000-000059490000}"/>
    <cellStyle name="Normal 35 6 3 2" xfId="13312" xr:uid="{00000000-0005-0000-0000-00005A490000}"/>
    <cellStyle name="Normal 35 6 3 2 2" xfId="24411" xr:uid="{00000000-0005-0000-0000-00005B490000}"/>
    <cellStyle name="Normal 35 6 3 3" xfId="18886" xr:uid="{00000000-0005-0000-0000-00005C490000}"/>
    <cellStyle name="Normal 35 6 4" xfId="10206" xr:uid="{00000000-0005-0000-0000-00005D490000}"/>
    <cellStyle name="Normal 35 6 4 2" xfId="15752" xr:uid="{00000000-0005-0000-0000-00005E490000}"/>
    <cellStyle name="Normal 35 6 4 2 2" xfId="26850" xr:uid="{00000000-0005-0000-0000-00005F490000}"/>
    <cellStyle name="Normal 35 6 4 3" xfId="21324" xr:uid="{00000000-0005-0000-0000-000060490000}"/>
    <cellStyle name="Normal 35 6 5" xfId="11159" xr:uid="{00000000-0005-0000-0000-000061490000}"/>
    <cellStyle name="Normal 35 6 5 2" xfId="22266" xr:uid="{00000000-0005-0000-0000-000062490000}"/>
    <cellStyle name="Normal 35 6 6" xfId="16740" xr:uid="{00000000-0005-0000-0000-000063490000}"/>
    <cellStyle name="Normal 35 7" xfId="4574" xr:uid="{00000000-0005-0000-0000-000064490000}"/>
    <cellStyle name="Normal 35 7 2" xfId="6420" xr:uid="{00000000-0005-0000-0000-000065490000}"/>
    <cellStyle name="Normal 35 7 2 2" xfId="9083" xr:uid="{00000000-0005-0000-0000-000066490000}"/>
    <cellStyle name="Normal 35 7 2 2 2" xfId="14653" xr:uid="{00000000-0005-0000-0000-000067490000}"/>
    <cellStyle name="Normal 35 7 2 2 2 2" xfId="25751" xr:uid="{00000000-0005-0000-0000-000068490000}"/>
    <cellStyle name="Normal 35 7 2 2 3" xfId="20225" xr:uid="{00000000-0005-0000-0000-000069490000}"/>
    <cellStyle name="Normal 35 7 2 3" xfId="12120" xr:uid="{00000000-0005-0000-0000-00006A490000}"/>
    <cellStyle name="Normal 35 7 2 3 2" xfId="23219" xr:uid="{00000000-0005-0000-0000-00006B490000}"/>
    <cellStyle name="Normal 35 7 2 4" xfId="17694" xr:uid="{00000000-0005-0000-0000-00006C490000}"/>
    <cellStyle name="Normal 35 7 3" xfId="8234" xr:uid="{00000000-0005-0000-0000-00006D490000}"/>
    <cellStyle name="Normal 35 7 3 2" xfId="13804" xr:uid="{00000000-0005-0000-0000-00006E490000}"/>
    <cellStyle name="Normal 35 7 3 2 2" xfId="24902" xr:uid="{00000000-0005-0000-0000-00006F490000}"/>
    <cellStyle name="Normal 35 7 3 3" xfId="19376" xr:uid="{00000000-0005-0000-0000-000070490000}"/>
    <cellStyle name="Normal 35 7 4" xfId="11160" xr:uid="{00000000-0005-0000-0000-000071490000}"/>
    <cellStyle name="Normal 35 7 4 2" xfId="22267" xr:uid="{00000000-0005-0000-0000-000072490000}"/>
    <cellStyle name="Normal 35 7 5" xfId="16741" xr:uid="{00000000-0005-0000-0000-000073490000}"/>
    <cellStyle name="Normal 35 8" xfId="5577" xr:uid="{00000000-0005-0000-0000-000074490000}"/>
    <cellStyle name="Normal 35 8 2" xfId="8606" xr:uid="{00000000-0005-0000-0000-000075490000}"/>
    <cellStyle name="Normal 35 8 2 2" xfId="14176" xr:uid="{00000000-0005-0000-0000-000076490000}"/>
    <cellStyle name="Normal 35 8 2 2 2" xfId="25274" xr:uid="{00000000-0005-0000-0000-000077490000}"/>
    <cellStyle name="Normal 35 8 2 3" xfId="19748" xr:uid="{00000000-0005-0000-0000-000078490000}"/>
    <cellStyle name="Normal 35 8 3" xfId="11637" xr:uid="{00000000-0005-0000-0000-000079490000}"/>
    <cellStyle name="Normal 35 8 3 2" xfId="22740" xr:uid="{00000000-0005-0000-0000-00007A490000}"/>
    <cellStyle name="Normal 35 8 4" xfId="17214" xr:uid="{00000000-0005-0000-0000-00007B490000}"/>
    <cellStyle name="Normal 35 9" xfId="6091" xr:uid="{00000000-0005-0000-0000-00007C490000}"/>
    <cellStyle name="Normal 35 9 2" xfId="8756" xr:uid="{00000000-0005-0000-0000-00007D490000}"/>
    <cellStyle name="Normal 35 9 2 2" xfId="14326" xr:uid="{00000000-0005-0000-0000-00007E490000}"/>
    <cellStyle name="Normal 35 9 2 2 2" xfId="25424" xr:uid="{00000000-0005-0000-0000-00007F490000}"/>
    <cellStyle name="Normal 35 9 2 3" xfId="19898" xr:uid="{00000000-0005-0000-0000-000080490000}"/>
    <cellStyle name="Normal 35 9 3" xfId="11793" xr:uid="{00000000-0005-0000-0000-000081490000}"/>
    <cellStyle name="Normal 35 9 3 2" xfId="22892" xr:uid="{00000000-0005-0000-0000-000082490000}"/>
    <cellStyle name="Normal 35 9 4" xfId="17367" xr:uid="{00000000-0005-0000-0000-000083490000}"/>
    <cellStyle name="Normal 36" xfId="613" xr:uid="{00000000-0005-0000-0000-000084490000}"/>
    <cellStyle name="Normal 36 10" xfId="7000" xr:uid="{00000000-0005-0000-0000-000085490000}"/>
    <cellStyle name="Normal 36 10 2" xfId="9654" xr:uid="{00000000-0005-0000-0000-000086490000}"/>
    <cellStyle name="Normal 36 10 2 2" xfId="15224" xr:uid="{00000000-0005-0000-0000-000087490000}"/>
    <cellStyle name="Normal 36 10 2 2 2" xfId="26322" xr:uid="{00000000-0005-0000-0000-000088490000}"/>
    <cellStyle name="Normal 36 10 2 3" xfId="20796" xr:uid="{00000000-0005-0000-0000-000089490000}"/>
    <cellStyle name="Normal 36 10 3" xfId="12691" xr:uid="{00000000-0005-0000-0000-00008A490000}"/>
    <cellStyle name="Normal 36 10 3 2" xfId="23790" xr:uid="{00000000-0005-0000-0000-00008B490000}"/>
    <cellStyle name="Normal 36 10 4" xfId="18265" xr:uid="{00000000-0005-0000-0000-00008C490000}"/>
    <cellStyle name="Normal 36 11" xfId="7541" xr:uid="{00000000-0005-0000-0000-00008D490000}"/>
    <cellStyle name="Normal 36 11 2" xfId="13195" xr:uid="{00000000-0005-0000-0000-00008E490000}"/>
    <cellStyle name="Normal 36 11 2 2" xfId="24294" xr:uid="{00000000-0005-0000-0000-00008F490000}"/>
    <cellStyle name="Normal 36 11 3" xfId="18769" xr:uid="{00000000-0005-0000-0000-000090490000}"/>
    <cellStyle name="Normal 36 12" xfId="10076" xr:uid="{00000000-0005-0000-0000-000091490000}"/>
    <cellStyle name="Normal 36 12 2" xfId="15629" xr:uid="{00000000-0005-0000-0000-000092490000}"/>
    <cellStyle name="Normal 36 12 2 2" xfId="26727" xr:uid="{00000000-0005-0000-0000-000093490000}"/>
    <cellStyle name="Normal 36 12 3" xfId="21201" xr:uid="{00000000-0005-0000-0000-000094490000}"/>
    <cellStyle name="Normal 36 13" xfId="10620" xr:uid="{00000000-0005-0000-0000-000095490000}"/>
    <cellStyle name="Normal 36 13 2" xfId="21736" xr:uid="{00000000-0005-0000-0000-000096490000}"/>
    <cellStyle name="Normal 36 14" xfId="16217" xr:uid="{00000000-0005-0000-0000-000097490000}"/>
    <cellStyle name="Normal 36 15" xfId="27282" xr:uid="{00000000-0005-0000-0000-000098490000}"/>
    <cellStyle name="Normal 36 2" xfId="810" xr:uid="{00000000-0005-0000-0000-000099490000}"/>
    <cellStyle name="Normal 36 2 10" xfId="10135" xr:uid="{00000000-0005-0000-0000-00009A490000}"/>
    <cellStyle name="Normal 36 2 10 2" xfId="15686" xr:uid="{00000000-0005-0000-0000-00009B490000}"/>
    <cellStyle name="Normal 36 2 10 2 2" xfId="26784" xr:uid="{00000000-0005-0000-0000-00009C490000}"/>
    <cellStyle name="Normal 36 2 10 3" xfId="21258" xr:uid="{00000000-0005-0000-0000-00009D490000}"/>
    <cellStyle name="Normal 36 2 11" xfId="10677" xr:uid="{00000000-0005-0000-0000-00009E490000}"/>
    <cellStyle name="Normal 36 2 11 2" xfId="21793" xr:uid="{00000000-0005-0000-0000-00009F490000}"/>
    <cellStyle name="Normal 36 2 12" xfId="16273" xr:uid="{00000000-0005-0000-0000-0000A0490000}"/>
    <cellStyle name="Normal 36 2 13" xfId="27338" xr:uid="{00000000-0005-0000-0000-0000A1490000}"/>
    <cellStyle name="Normal 36 2 2" xfId="988" xr:uid="{00000000-0005-0000-0000-0000A2490000}"/>
    <cellStyle name="Normal 36 2 2 2" xfId="5242" xr:uid="{00000000-0005-0000-0000-0000A3490000}"/>
    <cellStyle name="Normal 36 2 2 2 2" xfId="6834" xr:uid="{00000000-0005-0000-0000-0000A4490000}"/>
    <cellStyle name="Normal 36 2 2 2 2 2" xfId="9497" xr:uid="{00000000-0005-0000-0000-0000A5490000}"/>
    <cellStyle name="Normal 36 2 2 2 2 2 2" xfId="15067" xr:uid="{00000000-0005-0000-0000-0000A6490000}"/>
    <cellStyle name="Normal 36 2 2 2 2 2 2 2" xfId="26165" xr:uid="{00000000-0005-0000-0000-0000A7490000}"/>
    <cellStyle name="Normal 36 2 2 2 2 2 3" xfId="20639" xr:uid="{00000000-0005-0000-0000-0000A8490000}"/>
    <cellStyle name="Normal 36 2 2 2 2 3" xfId="12534" xr:uid="{00000000-0005-0000-0000-0000A9490000}"/>
    <cellStyle name="Normal 36 2 2 2 2 3 2" xfId="23633" xr:uid="{00000000-0005-0000-0000-0000AA490000}"/>
    <cellStyle name="Normal 36 2 2 2 2 4" xfId="18108" xr:uid="{00000000-0005-0000-0000-0000AB490000}"/>
    <cellStyle name="Normal 36 2 2 2 3" xfId="8475" xr:uid="{00000000-0005-0000-0000-0000AC490000}"/>
    <cellStyle name="Normal 36 2 2 2 3 2" xfId="14045" xr:uid="{00000000-0005-0000-0000-0000AD490000}"/>
    <cellStyle name="Normal 36 2 2 2 3 2 2" xfId="25143" xr:uid="{00000000-0005-0000-0000-0000AE490000}"/>
    <cellStyle name="Normal 36 2 2 2 3 3" xfId="19617" xr:uid="{00000000-0005-0000-0000-0000AF490000}"/>
    <cellStyle name="Normal 36 2 2 2 4" xfId="11506" xr:uid="{00000000-0005-0000-0000-0000B0490000}"/>
    <cellStyle name="Normal 36 2 2 2 4 2" xfId="22609" xr:uid="{00000000-0005-0000-0000-0000B1490000}"/>
    <cellStyle name="Normal 36 2 2 2 5" xfId="17083" xr:uid="{00000000-0005-0000-0000-0000B2490000}"/>
    <cellStyle name="Normal 36 2 2 3" xfId="6266" xr:uid="{00000000-0005-0000-0000-0000B3490000}"/>
    <cellStyle name="Normal 36 2 2 3 2" xfId="8931" xr:uid="{00000000-0005-0000-0000-0000B4490000}"/>
    <cellStyle name="Normal 36 2 2 3 2 2" xfId="14501" xr:uid="{00000000-0005-0000-0000-0000B5490000}"/>
    <cellStyle name="Normal 36 2 2 3 2 2 2" xfId="25599" xr:uid="{00000000-0005-0000-0000-0000B6490000}"/>
    <cellStyle name="Normal 36 2 2 3 2 3" xfId="20073" xr:uid="{00000000-0005-0000-0000-0000B7490000}"/>
    <cellStyle name="Normal 36 2 2 3 3" xfId="11968" xr:uid="{00000000-0005-0000-0000-0000B8490000}"/>
    <cellStyle name="Normal 36 2 2 3 3 2" xfId="23067" xr:uid="{00000000-0005-0000-0000-0000B9490000}"/>
    <cellStyle name="Normal 36 2 2 3 4" xfId="17542" xr:uid="{00000000-0005-0000-0000-0000BA490000}"/>
    <cellStyle name="Normal 36 2 2 4" xfId="7305" xr:uid="{00000000-0005-0000-0000-0000BB490000}"/>
    <cellStyle name="Normal 36 2 2 4 2" xfId="9958" xr:uid="{00000000-0005-0000-0000-0000BC490000}"/>
    <cellStyle name="Normal 36 2 2 4 2 2" xfId="15528" xr:uid="{00000000-0005-0000-0000-0000BD490000}"/>
    <cellStyle name="Normal 36 2 2 4 2 2 2" xfId="26626" xr:uid="{00000000-0005-0000-0000-0000BE490000}"/>
    <cellStyle name="Normal 36 2 2 4 2 3" xfId="21100" xr:uid="{00000000-0005-0000-0000-0000BF490000}"/>
    <cellStyle name="Normal 36 2 2 4 3" xfId="12995" xr:uid="{00000000-0005-0000-0000-0000C0490000}"/>
    <cellStyle name="Normal 36 2 2 4 3 2" xfId="24094" xr:uid="{00000000-0005-0000-0000-0000C1490000}"/>
    <cellStyle name="Normal 36 2 2 4 4" xfId="18569" xr:uid="{00000000-0005-0000-0000-0000C2490000}"/>
    <cellStyle name="Normal 36 2 2 5" xfId="7993" xr:uid="{00000000-0005-0000-0000-0000C3490000}"/>
    <cellStyle name="Normal 36 2 2 5 2" xfId="13596" xr:uid="{00000000-0005-0000-0000-0000C4490000}"/>
    <cellStyle name="Normal 36 2 2 5 2 2" xfId="24695" xr:uid="{00000000-0005-0000-0000-0000C5490000}"/>
    <cellStyle name="Normal 36 2 2 5 3" xfId="19170" xr:uid="{00000000-0005-0000-0000-0000C6490000}"/>
    <cellStyle name="Normal 36 2 2 6" xfId="10508" xr:uid="{00000000-0005-0000-0000-0000C7490000}"/>
    <cellStyle name="Normal 36 2 2 6 2" xfId="16054" xr:uid="{00000000-0005-0000-0000-0000C8490000}"/>
    <cellStyle name="Normal 36 2 2 6 2 2" xfId="27152" xr:uid="{00000000-0005-0000-0000-0000C9490000}"/>
    <cellStyle name="Normal 36 2 2 6 3" xfId="21626" xr:uid="{00000000-0005-0000-0000-0000CA490000}"/>
    <cellStyle name="Normal 36 2 2 7" xfId="10784" xr:uid="{00000000-0005-0000-0000-0000CB490000}"/>
    <cellStyle name="Normal 36 2 2 7 2" xfId="21899" xr:uid="{00000000-0005-0000-0000-0000CC490000}"/>
    <cellStyle name="Normal 36 2 2 8" xfId="16379" xr:uid="{00000000-0005-0000-0000-0000CD490000}"/>
    <cellStyle name="Normal 36 2 2 9" xfId="27583" xr:uid="{00000000-0005-0000-0000-0000CE490000}"/>
    <cellStyle name="Normal 36 2 3" xfId="4575" xr:uid="{00000000-0005-0000-0000-0000CF490000}"/>
    <cellStyle name="Normal 36 2 3 2" xfId="6677" xr:uid="{00000000-0005-0000-0000-0000D0490000}"/>
    <cellStyle name="Normal 36 2 3 2 2" xfId="9340" xr:uid="{00000000-0005-0000-0000-0000D1490000}"/>
    <cellStyle name="Normal 36 2 3 2 2 2" xfId="14910" xr:uid="{00000000-0005-0000-0000-0000D2490000}"/>
    <cellStyle name="Normal 36 2 3 2 2 2 2" xfId="26008" xr:uid="{00000000-0005-0000-0000-0000D3490000}"/>
    <cellStyle name="Normal 36 2 3 2 2 3" xfId="20482" xr:uid="{00000000-0005-0000-0000-0000D4490000}"/>
    <cellStyle name="Normal 36 2 3 2 3" xfId="12377" xr:uid="{00000000-0005-0000-0000-0000D5490000}"/>
    <cellStyle name="Normal 36 2 3 2 3 2" xfId="23476" xr:uid="{00000000-0005-0000-0000-0000D6490000}"/>
    <cellStyle name="Normal 36 2 3 2 4" xfId="17951" xr:uid="{00000000-0005-0000-0000-0000D7490000}"/>
    <cellStyle name="Normal 36 2 3 3" xfId="7148" xr:uid="{00000000-0005-0000-0000-0000D8490000}"/>
    <cellStyle name="Normal 36 2 3 3 2" xfId="9801" xr:uid="{00000000-0005-0000-0000-0000D9490000}"/>
    <cellStyle name="Normal 36 2 3 3 2 2" xfId="15371" xr:uid="{00000000-0005-0000-0000-0000DA490000}"/>
    <cellStyle name="Normal 36 2 3 3 2 2 2" xfId="26469" xr:uid="{00000000-0005-0000-0000-0000DB490000}"/>
    <cellStyle name="Normal 36 2 3 3 2 3" xfId="20943" xr:uid="{00000000-0005-0000-0000-0000DC490000}"/>
    <cellStyle name="Normal 36 2 3 3 3" xfId="12838" xr:uid="{00000000-0005-0000-0000-0000DD490000}"/>
    <cellStyle name="Normal 36 2 3 3 3 2" xfId="23937" xr:uid="{00000000-0005-0000-0000-0000DE490000}"/>
    <cellStyle name="Normal 36 2 3 3 4" xfId="18412" xr:uid="{00000000-0005-0000-0000-0000DF490000}"/>
    <cellStyle name="Normal 36 2 3 4" xfId="7844" xr:uid="{00000000-0005-0000-0000-0000E0490000}"/>
    <cellStyle name="Normal 36 2 3 4 2" xfId="13448" xr:uid="{00000000-0005-0000-0000-0000E1490000}"/>
    <cellStyle name="Normal 36 2 3 4 2 2" xfId="24547" xr:uid="{00000000-0005-0000-0000-0000E2490000}"/>
    <cellStyle name="Normal 36 2 3 4 3" xfId="19022" xr:uid="{00000000-0005-0000-0000-0000E3490000}"/>
    <cellStyle name="Normal 36 2 3 5" xfId="10351" xr:uid="{00000000-0005-0000-0000-0000E4490000}"/>
    <cellStyle name="Normal 36 2 3 5 2" xfId="15897" xr:uid="{00000000-0005-0000-0000-0000E5490000}"/>
    <cellStyle name="Normal 36 2 3 5 2 2" xfId="26995" xr:uid="{00000000-0005-0000-0000-0000E6490000}"/>
    <cellStyle name="Normal 36 2 3 5 3" xfId="21469" xr:uid="{00000000-0005-0000-0000-0000E7490000}"/>
    <cellStyle name="Normal 36 2 3 6" xfId="11161" xr:uid="{00000000-0005-0000-0000-0000E8490000}"/>
    <cellStyle name="Normal 36 2 3 6 2" xfId="22268" xr:uid="{00000000-0005-0000-0000-0000E9490000}"/>
    <cellStyle name="Normal 36 2 3 7" xfId="16742" xr:uid="{00000000-0005-0000-0000-0000EA490000}"/>
    <cellStyle name="Normal 36 2 3 8" xfId="27426" xr:uid="{00000000-0005-0000-0000-0000EB490000}"/>
    <cellStyle name="Normal 36 2 4" xfId="4576" xr:uid="{00000000-0005-0000-0000-0000EC490000}"/>
    <cellStyle name="Normal 36 2 4 2" xfId="6589" xr:uid="{00000000-0005-0000-0000-0000ED490000}"/>
    <cellStyle name="Normal 36 2 4 2 2" xfId="9252" xr:uid="{00000000-0005-0000-0000-0000EE490000}"/>
    <cellStyle name="Normal 36 2 4 2 2 2" xfId="14822" xr:uid="{00000000-0005-0000-0000-0000EF490000}"/>
    <cellStyle name="Normal 36 2 4 2 2 2 2" xfId="25920" xr:uid="{00000000-0005-0000-0000-0000F0490000}"/>
    <cellStyle name="Normal 36 2 4 2 2 3" xfId="20394" xr:uid="{00000000-0005-0000-0000-0000F1490000}"/>
    <cellStyle name="Normal 36 2 4 2 3" xfId="12289" xr:uid="{00000000-0005-0000-0000-0000F2490000}"/>
    <cellStyle name="Normal 36 2 4 2 3 2" xfId="23388" xr:uid="{00000000-0005-0000-0000-0000F3490000}"/>
    <cellStyle name="Normal 36 2 4 2 4" xfId="17863" xr:uid="{00000000-0005-0000-0000-0000F4490000}"/>
    <cellStyle name="Normal 36 2 4 3" xfId="7764" xr:uid="{00000000-0005-0000-0000-0000F5490000}"/>
    <cellStyle name="Normal 36 2 4 3 2" xfId="13369" xr:uid="{00000000-0005-0000-0000-0000F6490000}"/>
    <cellStyle name="Normal 36 2 4 3 2 2" xfId="24468" xr:uid="{00000000-0005-0000-0000-0000F7490000}"/>
    <cellStyle name="Normal 36 2 4 3 3" xfId="18943" xr:uid="{00000000-0005-0000-0000-0000F8490000}"/>
    <cellStyle name="Normal 36 2 4 4" xfId="10263" xr:uid="{00000000-0005-0000-0000-0000F9490000}"/>
    <cellStyle name="Normal 36 2 4 4 2" xfId="15809" xr:uid="{00000000-0005-0000-0000-0000FA490000}"/>
    <cellStyle name="Normal 36 2 4 4 2 2" xfId="26907" xr:uid="{00000000-0005-0000-0000-0000FB490000}"/>
    <cellStyle name="Normal 36 2 4 4 3" xfId="21381" xr:uid="{00000000-0005-0000-0000-0000FC490000}"/>
    <cellStyle name="Normal 36 2 4 5" xfId="11162" xr:uid="{00000000-0005-0000-0000-0000FD490000}"/>
    <cellStyle name="Normal 36 2 4 5 2" xfId="22269" xr:uid="{00000000-0005-0000-0000-0000FE490000}"/>
    <cellStyle name="Normal 36 2 4 6" xfId="16743" xr:uid="{00000000-0005-0000-0000-0000FF490000}"/>
    <cellStyle name="Normal 36 2 5" xfId="4577" xr:uid="{00000000-0005-0000-0000-0000004A0000}"/>
    <cellStyle name="Normal 36 2 5 2" xfId="6478" xr:uid="{00000000-0005-0000-0000-0000014A0000}"/>
    <cellStyle name="Normal 36 2 5 2 2" xfId="9141" xr:uid="{00000000-0005-0000-0000-0000024A0000}"/>
    <cellStyle name="Normal 36 2 5 2 2 2" xfId="14711" xr:uid="{00000000-0005-0000-0000-0000034A0000}"/>
    <cellStyle name="Normal 36 2 5 2 2 2 2" xfId="25809" xr:uid="{00000000-0005-0000-0000-0000044A0000}"/>
    <cellStyle name="Normal 36 2 5 2 2 3" xfId="20283" xr:uid="{00000000-0005-0000-0000-0000054A0000}"/>
    <cellStyle name="Normal 36 2 5 2 3" xfId="12178" xr:uid="{00000000-0005-0000-0000-0000064A0000}"/>
    <cellStyle name="Normal 36 2 5 2 3 2" xfId="23277" xr:uid="{00000000-0005-0000-0000-0000074A0000}"/>
    <cellStyle name="Normal 36 2 5 2 4" xfId="17752" xr:uid="{00000000-0005-0000-0000-0000084A0000}"/>
    <cellStyle name="Normal 36 2 5 3" xfId="8235" xr:uid="{00000000-0005-0000-0000-0000094A0000}"/>
    <cellStyle name="Normal 36 2 5 3 2" xfId="13805" xr:uid="{00000000-0005-0000-0000-00000A4A0000}"/>
    <cellStyle name="Normal 36 2 5 3 2 2" xfId="24903" xr:uid="{00000000-0005-0000-0000-00000B4A0000}"/>
    <cellStyle name="Normal 36 2 5 3 3" xfId="19377" xr:uid="{00000000-0005-0000-0000-00000C4A0000}"/>
    <cellStyle name="Normal 36 2 5 4" xfId="11163" xr:uid="{00000000-0005-0000-0000-00000D4A0000}"/>
    <cellStyle name="Normal 36 2 5 4 2" xfId="22270" xr:uid="{00000000-0005-0000-0000-00000E4A0000}"/>
    <cellStyle name="Normal 36 2 5 5" xfId="16744" xr:uid="{00000000-0005-0000-0000-00000F4A0000}"/>
    <cellStyle name="Normal 36 2 6" xfId="5531" xr:uid="{00000000-0005-0000-0000-0000104A0000}"/>
    <cellStyle name="Normal 36 2 6 2" xfId="8586" xr:uid="{00000000-0005-0000-0000-0000114A0000}"/>
    <cellStyle name="Normal 36 2 6 2 2" xfId="14156" xr:uid="{00000000-0005-0000-0000-0000124A0000}"/>
    <cellStyle name="Normal 36 2 6 2 2 2" xfId="25254" xr:uid="{00000000-0005-0000-0000-0000134A0000}"/>
    <cellStyle name="Normal 36 2 6 2 3" xfId="19728" xr:uid="{00000000-0005-0000-0000-0000144A0000}"/>
    <cellStyle name="Normal 36 2 6 3" xfId="11617" xr:uid="{00000000-0005-0000-0000-0000154A0000}"/>
    <cellStyle name="Normal 36 2 6 3 2" xfId="22720" xr:uid="{00000000-0005-0000-0000-0000164A0000}"/>
    <cellStyle name="Normal 36 2 6 4" xfId="17194" xr:uid="{00000000-0005-0000-0000-0000174A0000}"/>
    <cellStyle name="Normal 36 2 7" xfId="6148" xr:uid="{00000000-0005-0000-0000-0000184A0000}"/>
    <cellStyle name="Normal 36 2 7 2" xfId="8813" xr:uid="{00000000-0005-0000-0000-0000194A0000}"/>
    <cellStyle name="Normal 36 2 7 2 2" xfId="14383" xr:uid="{00000000-0005-0000-0000-00001A4A0000}"/>
    <cellStyle name="Normal 36 2 7 2 2 2" xfId="25481" xr:uid="{00000000-0005-0000-0000-00001B4A0000}"/>
    <cellStyle name="Normal 36 2 7 2 3" xfId="19955" xr:uid="{00000000-0005-0000-0000-00001C4A0000}"/>
    <cellStyle name="Normal 36 2 7 3" xfId="11850" xr:uid="{00000000-0005-0000-0000-00001D4A0000}"/>
    <cellStyle name="Normal 36 2 7 3 2" xfId="22949" xr:uid="{00000000-0005-0000-0000-00001E4A0000}"/>
    <cellStyle name="Normal 36 2 7 4" xfId="17424" xr:uid="{00000000-0005-0000-0000-00001F4A0000}"/>
    <cellStyle name="Normal 36 2 8" xfId="7059" xr:uid="{00000000-0005-0000-0000-0000204A0000}"/>
    <cellStyle name="Normal 36 2 8 2" xfId="9713" xr:uid="{00000000-0005-0000-0000-0000214A0000}"/>
    <cellStyle name="Normal 36 2 8 2 2" xfId="15283" xr:uid="{00000000-0005-0000-0000-0000224A0000}"/>
    <cellStyle name="Normal 36 2 8 2 2 2" xfId="26381" xr:uid="{00000000-0005-0000-0000-0000234A0000}"/>
    <cellStyle name="Normal 36 2 8 2 3" xfId="20855" xr:uid="{00000000-0005-0000-0000-0000244A0000}"/>
    <cellStyle name="Normal 36 2 8 3" xfId="12750" xr:uid="{00000000-0005-0000-0000-0000254A0000}"/>
    <cellStyle name="Normal 36 2 8 3 2" xfId="23849" xr:uid="{00000000-0005-0000-0000-0000264A0000}"/>
    <cellStyle name="Normal 36 2 8 4" xfId="18324" xr:uid="{00000000-0005-0000-0000-0000274A0000}"/>
    <cellStyle name="Normal 36 2 9" xfId="7542" xr:uid="{00000000-0005-0000-0000-0000284A0000}"/>
    <cellStyle name="Normal 36 2 9 2" xfId="13196" xr:uid="{00000000-0005-0000-0000-0000294A0000}"/>
    <cellStyle name="Normal 36 2 9 2 2" xfId="24295" xr:uid="{00000000-0005-0000-0000-00002A4A0000}"/>
    <cellStyle name="Normal 36 2 9 3" xfId="18770" xr:uid="{00000000-0005-0000-0000-00002B4A0000}"/>
    <cellStyle name="Normal 36 3" xfId="1044" xr:uid="{00000000-0005-0000-0000-00002C4A0000}"/>
    <cellStyle name="Normal 36 3 10" xfId="27639" xr:uid="{00000000-0005-0000-0000-00002D4A0000}"/>
    <cellStyle name="Normal 36 3 2" xfId="4578" xr:uid="{00000000-0005-0000-0000-00002E4A0000}"/>
    <cellStyle name="Normal 36 3 2 2" xfId="6890" xr:uid="{00000000-0005-0000-0000-00002F4A0000}"/>
    <cellStyle name="Normal 36 3 2 2 2" xfId="9553" xr:uid="{00000000-0005-0000-0000-0000304A0000}"/>
    <cellStyle name="Normal 36 3 2 2 2 2" xfId="15123" xr:uid="{00000000-0005-0000-0000-0000314A0000}"/>
    <cellStyle name="Normal 36 3 2 2 2 2 2" xfId="26221" xr:uid="{00000000-0005-0000-0000-0000324A0000}"/>
    <cellStyle name="Normal 36 3 2 2 2 3" xfId="20695" xr:uid="{00000000-0005-0000-0000-0000334A0000}"/>
    <cellStyle name="Normal 36 3 2 2 3" xfId="12590" xr:uid="{00000000-0005-0000-0000-0000344A0000}"/>
    <cellStyle name="Normal 36 3 2 2 3 2" xfId="23689" xr:uid="{00000000-0005-0000-0000-0000354A0000}"/>
    <cellStyle name="Normal 36 3 2 2 4" xfId="18164" xr:uid="{00000000-0005-0000-0000-0000364A0000}"/>
    <cellStyle name="Normal 36 3 2 3" xfId="8236" xr:uid="{00000000-0005-0000-0000-0000374A0000}"/>
    <cellStyle name="Normal 36 3 2 3 2" xfId="13806" xr:uid="{00000000-0005-0000-0000-0000384A0000}"/>
    <cellStyle name="Normal 36 3 2 3 2 2" xfId="24904" xr:uid="{00000000-0005-0000-0000-0000394A0000}"/>
    <cellStyle name="Normal 36 3 2 3 3" xfId="19378" xr:uid="{00000000-0005-0000-0000-00003A4A0000}"/>
    <cellStyle name="Normal 36 3 2 4" xfId="11164" xr:uid="{00000000-0005-0000-0000-00003B4A0000}"/>
    <cellStyle name="Normal 36 3 2 4 2" xfId="22271" xr:uid="{00000000-0005-0000-0000-00003C4A0000}"/>
    <cellStyle name="Normal 36 3 2 5" xfId="16745" xr:uid="{00000000-0005-0000-0000-00003D4A0000}"/>
    <cellStyle name="Normal 36 3 3" xfId="5627" xr:uid="{00000000-0005-0000-0000-00003E4A0000}"/>
    <cellStyle name="Normal 36 3 3 2" xfId="8636" xr:uid="{00000000-0005-0000-0000-00003F4A0000}"/>
    <cellStyle name="Normal 36 3 3 2 2" xfId="14206" xr:uid="{00000000-0005-0000-0000-0000404A0000}"/>
    <cellStyle name="Normal 36 3 3 2 2 2" xfId="25304" xr:uid="{00000000-0005-0000-0000-0000414A0000}"/>
    <cellStyle name="Normal 36 3 3 2 3" xfId="19778" xr:uid="{00000000-0005-0000-0000-0000424A0000}"/>
    <cellStyle name="Normal 36 3 3 3" xfId="11667" xr:uid="{00000000-0005-0000-0000-0000434A0000}"/>
    <cellStyle name="Normal 36 3 3 3 2" xfId="22770" xr:uid="{00000000-0005-0000-0000-0000444A0000}"/>
    <cellStyle name="Normal 36 3 3 4" xfId="17244" xr:uid="{00000000-0005-0000-0000-0000454A0000}"/>
    <cellStyle name="Normal 36 3 4" xfId="6322" xr:uid="{00000000-0005-0000-0000-0000464A0000}"/>
    <cellStyle name="Normal 36 3 4 2" xfId="8987" xr:uid="{00000000-0005-0000-0000-0000474A0000}"/>
    <cellStyle name="Normal 36 3 4 2 2" xfId="14557" xr:uid="{00000000-0005-0000-0000-0000484A0000}"/>
    <cellStyle name="Normal 36 3 4 2 2 2" xfId="25655" xr:uid="{00000000-0005-0000-0000-0000494A0000}"/>
    <cellStyle name="Normal 36 3 4 2 3" xfId="20129" xr:uid="{00000000-0005-0000-0000-00004A4A0000}"/>
    <cellStyle name="Normal 36 3 4 3" xfId="12024" xr:uid="{00000000-0005-0000-0000-00004B4A0000}"/>
    <cellStyle name="Normal 36 3 4 3 2" xfId="23123" xr:uid="{00000000-0005-0000-0000-00004C4A0000}"/>
    <cellStyle name="Normal 36 3 4 4" xfId="17598" xr:uid="{00000000-0005-0000-0000-00004D4A0000}"/>
    <cellStyle name="Normal 36 3 5" xfId="7361" xr:uid="{00000000-0005-0000-0000-00004E4A0000}"/>
    <cellStyle name="Normal 36 3 5 2" xfId="10014" xr:uid="{00000000-0005-0000-0000-00004F4A0000}"/>
    <cellStyle name="Normal 36 3 5 2 2" xfId="15584" xr:uid="{00000000-0005-0000-0000-0000504A0000}"/>
    <cellStyle name="Normal 36 3 5 2 2 2" xfId="26682" xr:uid="{00000000-0005-0000-0000-0000514A0000}"/>
    <cellStyle name="Normal 36 3 5 2 3" xfId="21156" xr:uid="{00000000-0005-0000-0000-0000524A0000}"/>
    <cellStyle name="Normal 36 3 5 3" xfId="13051" xr:uid="{00000000-0005-0000-0000-0000534A0000}"/>
    <cellStyle name="Normal 36 3 5 3 2" xfId="24150" xr:uid="{00000000-0005-0000-0000-0000544A0000}"/>
    <cellStyle name="Normal 36 3 5 4" xfId="18625" xr:uid="{00000000-0005-0000-0000-0000554A0000}"/>
    <cellStyle name="Normal 36 3 6" xfId="8049" xr:uid="{00000000-0005-0000-0000-0000564A0000}"/>
    <cellStyle name="Normal 36 3 6 2" xfId="13652" xr:uid="{00000000-0005-0000-0000-0000574A0000}"/>
    <cellStyle name="Normal 36 3 6 2 2" xfId="24751" xr:uid="{00000000-0005-0000-0000-0000584A0000}"/>
    <cellStyle name="Normal 36 3 6 3" xfId="19226" xr:uid="{00000000-0005-0000-0000-0000594A0000}"/>
    <cellStyle name="Normal 36 3 7" xfId="10564" xr:uid="{00000000-0005-0000-0000-00005A4A0000}"/>
    <cellStyle name="Normal 36 3 7 2" xfId="16110" xr:uid="{00000000-0005-0000-0000-00005B4A0000}"/>
    <cellStyle name="Normal 36 3 7 2 2" xfId="27208" xr:uid="{00000000-0005-0000-0000-00005C4A0000}"/>
    <cellStyle name="Normal 36 3 7 3" xfId="21682" xr:uid="{00000000-0005-0000-0000-00005D4A0000}"/>
    <cellStyle name="Normal 36 3 8" xfId="10840" xr:uid="{00000000-0005-0000-0000-00005E4A0000}"/>
    <cellStyle name="Normal 36 3 8 2" xfId="21955" xr:uid="{00000000-0005-0000-0000-00005F4A0000}"/>
    <cellStyle name="Normal 36 3 9" xfId="16435" xr:uid="{00000000-0005-0000-0000-0000604A0000}"/>
    <cellStyle name="Normal 36 4" xfId="906" xr:uid="{00000000-0005-0000-0000-0000614A0000}"/>
    <cellStyle name="Normal 36 4 2" xfId="5186" xr:uid="{00000000-0005-0000-0000-0000624A0000}"/>
    <cellStyle name="Normal 36 4 2 2" xfId="6765" xr:uid="{00000000-0005-0000-0000-0000634A0000}"/>
    <cellStyle name="Normal 36 4 2 2 2" xfId="9428" xr:uid="{00000000-0005-0000-0000-0000644A0000}"/>
    <cellStyle name="Normal 36 4 2 2 2 2" xfId="14998" xr:uid="{00000000-0005-0000-0000-0000654A0000}"/>
    <cellStyle name="Normal 36 4 2 2 2 2 2" xfId="26096" xr:uid="{00000000-0005-0000-0000-0000664A0000}"/>
    <cellStyle name="Normal 36 4 2 2 2 3" xfId="20570" xr:uid="{00000000-0005-0000-0000-0000674A0000}"/>
    <cellStyle name="Normal 36 4 2 2 3" xfId="12465" xr:uid="{00000000-0005-0000-0000-0000684A0000}"/>
    <cellStyle name="Normal 36 4 2 2 3 2" xfId="23564" xr:uid="{00000000-0005-0000-0000-0000694A0000}"/>
    <cellStyle name="Normal 36 4 2 2 4" xfId="18039" xr:uid="{00000000-0005-0000-0000-00006A4A0000}"/>
    <cellStyle name="Normal 36 4 2 3" xfId="8419" xr:uid="{00000000-0005-0000-0000-00006B4A0000}"/>
    <cellStyle name="Normal 36 4 2 3 2" xfId="13989" xr:uid="{00000000-0005-0000-0000-00006C4A0000}"/>
    <cellStyle name="Normal 36 4 2 3 2 2" xfId="25087" xr:uid="{00000000-0005-0000-0000-00006D4A0000}"/>
    <cellStyle name="Normal 36 4 2 3 3" xfId="19561" xr:uid="{00000000-0005-0000-0000-00006E4A0000}"/>
    <cellStyle name="Normal 36 4 2 4" xfId="11450" xr:uid="{00000000-0005-0000-0000-00006F4A0000}"/>
    <cellStyle name="Normal 36 4 2 4 2" xfId="22553" xr:uid="{00000000-0005-0000-0000-0000704A0000}"/>
    <cellStyle name="Normal 36 4 2 5" xfId="17027" xr:uid="{00000000-0005-0000-0000-0000714A0000}"/>
    <cellStyle name="Normal 36 4 3" xfId="6196" xr:uid="{00000000-0005-0000-0000-0000724A0000}"/>
    <cellStyle name="Normal 36 4 3 2" xfId="8861" xr:uid="{00000000-0005-0000-0000-0000734A0000}"/>
    <cellStyle name="Normal 36 4 3 2 2" xfId="14431" xr:uid="{00000000-0005-0000-0000-0000744A0000}"/>
    <cellStyle name="Normal 36 4 3 2 2 2" xfId="25529" xr:uid="{00000000-0005-0000-0000-0000754A0000}"/>
    <cellStyle name="Normal 36 4 3 2 3" xfId="20003" xr:uid="{00000000-0005-0000-0000-0000764A0000}"/>
    <cellStyle name="Normal 36 4 3 3" xfId="11898" xr:uid="{00000000-0005-0000-0000-0000774A0000}"/>
    <cellStyle name="Normal 36 4 3 3 2" xfId="22997" xr:uid="{00000000-0005-0000-0000-0000784A0000}"/>
    <cellStyle name="Normal 36 4 3 4" xfId="17472" xr:uid="{00000000-0005-0000-0000-0000794A0000}"/>
    <cellStyle name="Normal 36 4 4" xfId="7236" xr:uid="{00000000-0005-0000-0000-00007A4A0000}"/>
    <cellStyle name="Normal 36 4 4 2" xfId="9889" xr:uid="{00000000-0005-0000-0000-00007B4A0000}"/>
    <cellStyle name="Normal 36 4 4 2 2" xfId="15459" xr:uid="{00000000-0005-0000-0000-00007C4A0000}"/>
    <cellStyle name="Normal 36 4 4 2 2 2" xfId="26557" xr:uid="{00000000-0005-0000-0000-00007D4A0000}"/>
    <cellStyle name="Normal 36 4 4 2 3" xfId="21031" xr:uid="{00000000-0005-0000-0000-00007E4A0000}"/>
    <cellStyle name="Normal 36 4 4 3" xfId="12926" xr:uid="{00000000-0005-0000-0000-00007F4A0000}"/>
    <cellStyle name="Normal 36 4 4 3 2" xfId="24025" xr:uid="{00000000-0005-0000-0000-0000804A0000}"/>
    <cellStyle name="Normal 36 4 4 4" xfId="18500" xr:uid="{00000000-0005-0000-0000-0000814A0000}"/>
    <cellStyle name="Normal 36 4 5" xfId="7924" xr:uid="{00000000-0005-0000-0000-0000824A0000}"/>
    <cellStyle name="Normal 36 4 5 2" xfId="13527" xr:uid="{00000000-0005-0000-0000-0000834A0000}"/>
    <cellStyle name="Normal 36 4 5 2 2" xfId="24626" xr:uid="{00000000-0005-0000-0000-0000844A0000}"/>
    <cellStyle name="Normal 36 4 5 3" xfId="19101" xr:uid="{00000000-0005-0000-0000-0000854A0000}"/>
    <cellStyle name="Normal 36 4 6" xfId="10439" xr:uid="{00000000-0005-0000-0000-0000864A0000}"/>
    <cellStyle name="Normal 36 4 6 2" xfId="15985" xr:uid="{00000000-0005-0000-0000-0000874A0000}"/>
    <cellStyle name="Normal 36 4 6 2 2" xfId="27083" xr:uid="{00000000-0005-0000-0000-0000884A0000}"/>
    <cellStyle name="Normal 36 4 6 3" xfId="21557" xr:uid="{00000000-0005-0000-0000-0000894A0000}"/>
    <cellStyle name="Normal 36 4 7" xfId="10714" xr:uid="{00000000-0005-0000-0000-00008A4A0000}"/>
    <cellStyle name="Normal 36 4 7 2" xfId="21829" xr:uid="{00000000-0005-0000-0000-00008B4A0000}"/>
    <cellStyle name="Normal 36 4 8" xfId="16309" xr:uid="{00000000-0005-0000-0000-00008C4A0000}"/>
    <cellStyle name="Normal 36 4 9" xfId="27514" xr:uid="{00000000-0005-0000-0000-00008D4A0000}"/>
    <cellStyle name="Normal 36 5" xfId="4579" xr:uid="{00000000-0005-0000-0000-00008E4A0000}"/>
    <cellStyle name="Normal 36 5 2" xfId="6676" xr:uid="{00000000-0005-0000-0000-00008F4A0000}"/>
    <cellStyle name="Normal 36 5 2 2" xfId="9339" xr:uid="{00000000-0005-0000-0000-0000904A0000}"/>
    <cellStyle name="Normal 36 5 2 2 2" xfId="14909" xr:uid="{00000000-0005-0000-0000-0000914A0000}"/>
    <cellStyle name="Normal 36 5 2 2 2 2" xfId="26007" xr:uid="{00000000-0005-0000-0000-0000924A0000}"/>
    <cellStyle name="Normal 36 5 2 2 3" xfId="20481" xr:uid="{00000000-0005-0000-0000-0000934A0000}"/>
    <cellStyle name="Normal 36 5 2 3" xfId="12376" xr:uid="{00000000-0005-0000-0000-0000944A0000}"/>
    <cellStyle name="Normal 36 5 2 3 2" xfId="23475" xr:uid="{00000000-0005-0000-0000-0000954A0000}"/>
    <cellStyle name="Normal 36 5 2 4" xfId="17950" xr:uid="{00000000-0005-0000-0000-0000964A0000}"/>
    <cellStyle name="Normal 36 5 3" xfId="7147" xr:uid="{00000000-0005-0000-0000-0000974A0000}"/>
    <cellStyle name="Normal 36 5 3 2" xfId="9800" xr:uid="{00000000-0005-0000-0000-0000984A0000}"/>
    <cellStyle name="Normal 36 5 3 2 2" xfId="15370" xr:uid="{00000000-0005-0000-0000-0000994A0000}"/>
    <cellStyle name="Normal 36 5 3 2 2 2" xfId="26468" xr:uid="{00000000-0005-0000-0000-00009A4A0000}"/>
    <cellStyle name="Normal 36 5 3 2 3" xfId="20942" xr:uid="{00000000-0005-0000-0000-00009B4A0000}"/>
    <cellStyle name="Normal 36 5 3 3" xfId="12837" xr:uid="{00000000-0005-0000-0000-00009C4A0000}"/>
    <cellStyle name="Normal 36 5 3 3 2" xfId="23936" xr:uid="{00000000-0005-0000-0000-00009D4A0000}"/>
    <cellStyle name="Normal 36 5 3 4" xfId="18411" xr:uid="{00000000-0005-0000-0000-00009E4A0000}"/>
    <cellStyle name="Normal 36 5 4" xfId="7843" xr:uid="{00000000-0005-0000-0000-00009F4A0000}"/>
    <cellStyle name="Normal 36 5 4 2" xfId="13447" xr:uid="{00000000-0005-0000-0000-0000A04A0000}"/>
    <cellStyle name="Normal 36 5 4 2 2" xfId="24546" xr:uid="{00000000-0005-0000-0000-0000A14A0000}"/>
    <cellStyle name="Normal 36 5 4 3" xfId="19021" xr:uid="{00000000-0005-0000-0000-0000A24A0000}"/>
    <cellStyle name="Normal 36 5 5" xfId="10350" xr:uid="{00000000-0005-0000-0000-0000A34A0000}"/>
    <cellStyle name="Normal 36 5 5 2" xfId="15896" xr:uid="{00000000-0005-0000-0000-0000A44A0000}"/>
    <cellStyle name="Normal 36 5 5 2 2" xfId="26994" xr:uid="{00000000-0005-0000-0000-0000A54A0000}"/>
    <cellStyle name="Normal 36 5 5 3" xfId="21468" xr:uid="{00000000-0005-0000-0000-0000A64A0000}"/>
    <cellStyle name="Normal 36 5 6" xfId="11165" xr:uid="{00000000-0005-0000-0000-0000A74A0000}"/>
    <cellStyle name="Normal 36 5 6 2" xfId="22272" xr:uid="{00000000-0005-0000-0000-0000A84A0000}"/>
    <cellStyle name="Normal 36 5 7" xfId="16746" xr:uid="{00000000-0005-0000-0000-0000A94A0000}"/>
    <cellStyle name="Normal 36 5 8" xfId="27425" xr:uid="{00000000-0005-0000-0000-0000AA4A0000}"/>
    <cellStyle name="Normal 36 6" xfId="4580" xr:uid="{00000000-0005-0000-0000-0000AB4A0000}"/>
    <cellStyle name="Normal 36 6 2" xfId="6533" xr:uid="{00000000-0005-0000-0000-0000AC4A0000}"/>
    <cellStyle name="Normal 36 6 2 2" xfId="9196" xr:uid="{00000000-0005-0000-0000-0000AD4A0000}"/>
    <cellStyle name="Normal 36 6 2 2 2" xfId="14766" xr:uid="{00000000-0005-0000-0000-0000AE4A0000}"/>
    <cellStyle name="Normal 36 6 2 2 2 2" xfId="25864" xr:uid="{00000000-0005-0000-0000-0000AF4A0000}"/>
    <cellStyle name="Normal 36 6 2 2 3" xfId="20338" xr:uid="{00000000-0005-0000-0000-0000B04A0000}"/>
    <cellStyle name="Normal 36 6 2 3" xfId="12233" xr:uid="{00000000-0005-0000-0000-0000B14A0000}"/>
    <cellStyle name="Normal 36 6 2 3 2" xfId="23332" xr:uid="{00000000-0005-0000-0000-0000B24A0000}"/>
    <cellStyle name="Normal 36 6 2 4" xfId="17807" xr:uid="{00000000-0005-0000-0000-0000B34A0000}"/>
    <cellStyle name="Normal 36 6 3" xfId="7707" xr:uid="{00000000-0005-0000-0000-0000B44A0000}"/>
    <cellStyle name="Normal 36 6 3 2" xfId="13313" xr:uid="{00000000-0005-0000-0000-0000B54A0000}"/>
    <cellStyle name="Normal 36 6 3 2 2" xfId="24412" xr:uid="{00000000-0005-0000-0000-0000B64A0000}"/>
    <cellStyle name="Normal 36 6 3 3" xfId="18887" xr:uid="{00000000-0005-0000-0000-0000B74A0000}"/>
    <cellStyle name="Normal 36 6 4" xfId="10207" xr:uid="{00000000-0005-0000-0000-0000B84A0000}"/>
    <cellStyle name="Normal 36 6 4 2" xfId="15753" xr:uid="{00000000-0005-0000-0000-0000B94A0000}"/>
    <cellStyle name="Normal 36 6 4 2 2" xfId="26851" xr:uid="{00000000-0005-0000-0000-0000BA4A0000}"/>
    <cellStyle name="Normal 36 6 4 3" xfId="21325" xr:uid="{00000000-0005-0000-0000-0000BB4A0000}"/>
    <cellStyle name="Normal 36 6 5" xfId="11166" xr:uid="{00000000-0005-0000-0000-0000BC4A0000}"/>
    <cellStyle name="Normal 36 6 5 2" xfId="22273" xr:uid="{00000000-0005-0000-0000-0000BD4A0000}"/>
    <cellStyle name="Normal 36 6 6" xfId="16747" xr:uid="{00000000-0005-0000-0000-0000BE4A0000}"/>
    <cellStyle name="Normal 36 7" xfId="4581" xr:uid="{00000000-0005-0000-0000-0000BF4A0000}"/>
    <cellStyle name="Normal 36 7 2" xfId="6421" xr:uid="{00000000-0005-0000-0000-0000C04A0000}"/>
    <cellStyle name="Normal 36 7 2 2" xfId="9084" xr:uid="{00000000-0005-0000-0000-0000C14A0000}"/>
    <cellStyle name="Normal 36 7 2 2 2" xfId="14654" xr:uid="{00000000-0005-0000-0000-0000C24A0000}"/>
    <cellStyle name="Normal 36 7 2 2 2 2" xfId="25752" xr:uid="{00000000-0005-0000-0000-0000C34A0000}"/>
    <cellStyle name="Normal 36 7 2 2 3" xfId="20226" xr:uid="{00000000-0005-0000-0000-0000C44A0000}"/>
    <cellStyle name="Normal 36 7 2 3" xfId="12121" xr:uid="{00000000-0005-0000-0000-0000C54A0000}"/>
    <cellStyle name="Normal 36 7 2 3 2" xfId="23220" xr:uid="{00000000-0005-0000-0000-0000C64A0000}"/>
    <cellStyle name="Normal 36 7 2 4" xfId="17695" xr:uid="{00000000-0005-0000-0000-0000C74A0000}"/>
    <cellStyle name="Normal 36 7 3" xfId="8237" xr:uid="{00000000-0005-0000-0000-0000C84A0000}"/>
    <cellStyle name="Normal 36 7 3 2" xfId="13807" xr:uid="{00000000-0005-0000-0000-0000C94A0000}"/>
    <cellStyle name="Normal 36 7 3 2 2" xfId="24905" xr:uid="{00000000-0005-0000-0000-0000CA4A0000}"/>
    <cellStyle name="Normal 36 7 3 3" xfId="19379" xr:uid="{00000000-0005-0000-0000-0000CB4A0000}"/>
    <cellStyle name="Normal 36 7 4" xfId="11167" xr:uid="{00000000-0005-0000-0000-0000CC4A0000}"/>
    <cellStyle name="Normal 36 7 4 2" xfId="22274" xr:uid="{00000000-0005-0000-0000-0000CD4A0000}"/>
    <cellStyle name="Normal 36 7 5" xfId="16748" xr:uid="{00000000-0005-0000-0000-0000CE4A0000}"/>
    <cellStyle name="Normal 36 8" xfId="5602" xr:uid="{00000000-0005-0000-0000-0000CF4A0000}"/>
    <cellStyle name="Normal 36 8 2" xfId="8621" xr:uid="{00000000-0005-0000-0000-0000D04A0000}"/>
    <cellStyle name="Normal 36 8 2 2" xfId="14191" xr:uid="{00000000-0005-0000-0000-0000D14A0000}"/>
    <cellStyle name="Normal 36 8 2 2 2" xfId="25289" xr:uid="{00000000-0005-0000-0000-0000D24A0000}"/>
    <cellStyle name="Normal 36 8 2 3" xfId="19763" xr:uid="{00000000-0005-0000-0000-0000D34A0000}"/>
    <cellStyle name="Normal 36 8 3" xfId="11652" xr:uid="{00000000-0005-0000-0000-0000D44A0000}"/>
    <cellStyle name="Normal 36 8 3 2" xfId="22755" xr:uid="{00000000-0005-0000-0000-0000D54A0000}"/>
    <cellStyle name="Normal 36 8 4" xfId="17229" xr:uid="{00000000-0005-0000-0000-0000D64A0000}"/>
    <cellStyle name="Normal 36 9" xfId="6092" xr:uid="{00000000-0005-0000-0000-0000D74A0000}"/>
    <cellStyle name="Normal 36 9 2" xfId="8757" xr:uid="{00000000-0005-0000-0000-0000D84A0000}"/>
    <cellStyle name="Normal 36 9 2 2" xfId="14327" xr:uid="{00000000-0005-0000-0000-0000D94A0000}"/>
    <cellStyle name="Normal 36 9 2 2 2" xfId="25425" xr:uid="{00000000-0005-0000-0000-0000DA4A0000}"/>
    <cellStyle name="Normal 36 9 2 3" xfId="19899" xr:uid="{00000000-0005-0000-0000-0000DB4A0000}"/>
    <cellStyle name="Normal 36 9 3" xfId="11794" xr:uid="{00000000-0005-0000-0000-0000DC4A0000}"/>
    <cellStyle name="Normal 36 9 3 2" xfId="22893" xr:uid="{00000000-0005-0000-0000-0000DD4A0000}"/>
    <cellStyle name="Normal 36 9 4" xfId="17368" xr:uid="{00000000-0005-0000-0000-0000DE4A0000}"/>
    <cellStyle name="Normal 37" xfId="614" xr:uid="{00000000-0005-0000-0000-0000DF4A0000}"/>
    <cellStyle name="Normal 37 2" xfId="4582" xr:uid="{00000000-0005-0000-0000-0000E04A0000}"/>
    <cellStyle name="Normal 37 3" xfId="4583" xr:uid="{00000000-0005-0000-0000-0000E14A0000}"/>
    <cellStyle name="Normal 38" xfId="615" xr:uid="{00000000-0005-0000-0000-0000E24A0000}"/>
    <cellStyle name="Normal 38 2" xfId="4584" xr:uid="{00000000-0005-0000-0000-0000E34A0000}"/>
    <cellStyle name="Normal 38 3" xfId="4585" xr:uid="{00000000-0005-0000-0000-0000E44A0000}"/>
    <cellStyle name="Normal 39" xfId="616" xr:uid="{00000000-0005-0000-0000-0000E54A0000}"/>
    <cellStyle name="Normal 39 2" xfId="4586" xr:uid="{00000000-0005-0000-0000-0000E64A0000}"/>
    <cellStyle name="Normal 39 3" xfId="4587" xr:uid="{00000000-0005-0000-0000-0000E74A0000}"/>
    <cellStyle name="Normal 4" xfId="617" xr:uid="{00000000-0005-0000-0000-0000E84A0000}"/>
    <cellStyle name="Normal 4 2" xfId="618" xr:uid="{00000000-0005-0000-0000-0000E94A0000}"/>
    <cellStyle name="Normal 4 2 2" xfId="4588" xr:uid="{00000000-0005-0000-0000-0000EA4A0000}"/>
    <cellStyle name="Normal 4 2 3" xfId="4589" xr:uid="{00000000-0005-0000-0000-0000EB4A0000}"/>
    <cellStyle name="Normal 4 2 4" xfId="4590" xr:uid="{00000000-0005-0000-0000-0000EC4A0000}"/>
    <cellStyle name="Normal 4 3" xfId="757" xr:uid="{00000000-0005-0000-0000-0000ED4A0000}"/>
    <cellStyle name="Normal 4 3 2" xfId="4591" xr:uid="{00000000-0005-0000-0000-0000EE4A0000}"/>
    <cellStyle name="Normal 4 3 2 2" xfId="5937" xr:uid="{00000000-0005-0000-0000-0000EF4A0000}"/>
    <cellStyle name="Normal 4 3 3" xfId="4954" xr:uid="{00000000-0005-0000-0000-0000F04A0000}"/>
    <cellStyle name="Normal 4 4" xfId="1169" xr:uid="{00000000-0005-0000-0000-0000F14A0000}"/>
    <cellStyle name="Normal 4 4 2" xfId="5058" xr:uid="{00000000-0005-0000-0000-0000F24A0000}"/>
    <cellStyle name="Normal 4 4 2 2" xfId="6501" xr:uid="{00000000-0005-0000-0000-0000F34A0000}"/>
    <cellStyle name="Normal 4 4 2 2 2" xfId="9164" xr:uid="{00000000-0005-0000-0000-0000F44A0000}"/>
    <cellStyle name="Normal 4 4 2 2 2 2" xfId="14734" xr:uid="{00000000-0005-0000-0000-0000F54A0000}"/>
    <cellStyle name="Normal 4 4 2 2 2 2 2" xfId="25832" xr:uid="{00000000-0005-0000-0000-0000F64A0000}"/>
    <cellStyle name="Normal 4 4 2 2 2 3" xfId="20306" xr:uid="{00000000-0005-0000-0000-0000F74A0000}"/>
    <cellStyle name="Normal 4 4 2 2 3" xfId="12201" xr:uid="{00000000-0005-0000-0000-0000F84A0000}"/>
    <cellStyle name="Normal 4 4 2 2 3 2" xfId="23300" xr:uid="{00000000-0005-0000-0000-0000F94A0000}"/>
    <cellStyle name="Normal 4 4 2 2 4" xfId="17775" xr:uid="{00000000-0005-0000-0000-0000FA4A0000}"/>
    <cellStyle name="Normal 4 4 2 3" xfId="8361" xr:uid="{00000000-0005-0000-0000-0000FB4A0000}"/>
    <cellStyle name="Normal 4 4 2 3 2" xfId="13931" xr:uid="{00000000-0005-0000-0000-0000FC4A0000}"/>
    <cellStyle name="Normal 4 4 2 3 2 2" xfId="25029" xr:uid="{00000000-0005-0000-0000-0000FD4A0000}"/>
    <cellStyle name="Normal 4 4 2 3 3" xfId="19503" xr:uid="{00000000-0005-0000-0000-0000FE4A0000}"/>
    <cellStyle name="Normal 4 4 2 4" xfId="11389" xr:uid="{00000000-0005-0000-0000-0000FF4A0000}"/>
    <cellStyle name="Normal 4 4 2 4 2" xfId="22495" xr:uid="{00000000-0005-0000-0000-0000004B0000}"/>
    <cellStyle name="Normal 4 4 2 5" xfId="16969" xr:uid="{00000000-0005-0000-0000-0000014B0000}"/>
    <cellStyle name="Normal 4 4 3" xfId="6965" xr:uid="{00000000-0005-0000-0000-0000024B0000}"/>
    <cellStyle name="Normal 4 4 3 2" xfId="9622" xr:uid="{00000000-0005-0000-0000-0000034B0000}"/>
    <cellStyle name="Normal 4 4 3 2 2" xfId="15192" xr:uid="{00000000-0005-0000-0000-0000044B0000}"/>
    <cellStyle name="Normal 4 4 3 2 2 2" xfId="26290" xr:uid="{00000000-0005-0000-0000-0000054B0000}"/>
    <cellStyle name="Normal 4 4 3 2 3" xfId="20764" xr:uid="{00000000-0005-0000-0000-0000064B0000}"/>
    <cellStyle name="Normal 4 4 3 3" xfId="12659" xr:uid="{00000000-0005-0000-0000-0000074B0000}"/>
    <cellStyle name="Normal 4 4 3 3 2" xfId="23758" xr:uid="{00000000-0005-0000-0000-0000084B0000}"/>
    <cellStyle name="Normal 4 4 3 4" xfId="18233" xr:uid="{00000000-0005-0000-0000-0000094B0000}"/>
    <cellStyle name="Normal 4 4 4" xfId="7625" xr:uid="{00000000-0005-0000-0000-00000A4B0000}"/>
    <cellStyle name="Normal 4 4 4 2" xfId="13263" xr:uid="{00000000-0005-0000-0000-00000B4B0000}"/>
    <cellStyle name="Normal 4 4 4 2 2" xfId="24362" xr:uid="{00000000-0005-0000-0000-00000C4B0000}"/>
    <cellStyle name="Normal 4 4 4 3" xfId="18837" xr:uid="{00000000-0005-0000-0000-00000D4B0000}"/>
    <cellStyle name="Normal 4 4 5" xfId="10173" xr:uid="{00000000-0005-0000-0000-00000E4B0000}"/>
    <cellStyle name="Normal 4 4 5 2" xfId="15721" xr:uid="{00000000-0005-0000-0000-00000F4B0000}"/>
    <cellStyle name="Normal 4 4 5 2 2" xfId="26819" xr:uid="{00000000-0005-0000-0000-0000104B0000}"/>
    <cellStyle name="Normal 4 4 5 3" xfId="21293" xr:uid="{00000000-0005-0000-0000-0000114B0000}"/>
    <cellStyle name="Normal 4 4 6" xfId="27248" xr:uid="{00000000-0005-0000-0000-0000124B0000}"/>
    <cellStyle name="Normal 4 5" xfId="4592" xr:uid="{00000000-0005-0000-0000-0000134B0000}"/>
    <cellStyle name="Normal 4 5 2" xfId="5879" xr:uid="{00000000-0005-0000-0000-0000144B0000}"/>
    <cellStyle name="Normal 4 5 3" xfId="5787" xr:uid="{00000000-0005-0000-0000-0000154B0000}"/>
    <cellStyle name="Normal 4 5 4" xfId="4995" xr:uid="{00000000-0005-0000-0000-0000164B0000}"/>
    <cellStyle name="Normal 4 5 4 2" xfId="8339" xr:uid="{00000000-0005-0000-0000-0000174B0000}"/>
    <cellStyle name="Normal 4 5 4 2 2" xfId="13909" xr:uid="{00000000-0005-0000-0000-0000184B0000}"/>
    <cellStyle name="Normal 4 5 4 2 2 2" xfId="25007" xr:uid="{00000000-0005-0000-0000-0000194B0000}"/>
    <cellStyle name="Normal 4 5 4 2 3" xfId="19481" xr:uid="{00000000-0005-0000-0000-00001A4B0000}"/>
    <cellStyle name="Normal 4 5 4 3" xfId="11367" xr:uid="{00000000-0005-0000-0000-00001B4B0000}"/>
    <cellStyle name="Normal 4 5 4 3 2" xfId="22473" xr:uid="{00000000-0005-0000-0000-00001C4B0000}"/>
    <cellStyle name="Normal 4 5 4 4" xfId="16947" xr:uid="{00000000-0005-0000-0000-00001D4B0000}"/>
    <cellStyle name="Normal 4 6" xfId="4593" xr:uid="{00000000-0005-0000-0000-00001E4B0000}"/>
    <cellStyle name="Normal 4 6 2" xfId="5841" xr:uid="{00000000-0005-0000-0000-00001F4B0000}"/>
    <cellStyle name="Normal 4 7" xfId="4932" xr:uid="{00000000-0005-0000-0000-0000204B0000}"/>
    <cellStyle name="Normal 4 8" xfId="7411" xr:uid="{00000000-0005-0000-0000-0000214B0000}"/>
    <cellStyle name="Normal 40" xfId="760" xr:uid="{00000000-0005-0000-0000-0000224B0000}"/>
    <cellStyle name="Normal 40 10" xfId="27293" xr:uid="{00000000-0005-0000-0000-0000234B0000}"/>
    <cellStyle name="Normal 40 2" xfId="907" xr:uid="{00000000-0005-0000-0000-0000244B0000}"/>
    <cellStyle name="Normal 40 3" xfId="4594" xr:uid="{00000000-0005-0000-0000-0000254B0000}"/>
    <cellStyle name="Normal 40 3 2" xfId="6544" xr:uid="{00000000-0005-0000-0000-0000264B0000}"/>
    <cellStyle name="Normal 40 3 2 2" xfId="9207" xr:uid="{00000000-0005-0000-0000-0000274B0000}"/>
    <cellStyle name="Normal 40 3 2 2 2" xfId="14777" xr:uid="{00000000-0005-0000-0000-0000284B0000}"/>
    <cellStyle name="Normal 40 3 2 2 2 2" xfId="25875" xr:uid="{00000000-0005-0000-0000-0000294B0000}"/>
    <cellStyle name="Normal 40 3 2 2 3" xfId="20349" xr:uid="{00000000-0005-0000-0000-00002A4B0000}"/>
    <cellStyle name="Normal 40 3 2 3" xfId="12244" xr:uid="{00000000-0005-0000-0000-00002B4B0000}"/>
    <cellStyle name="Normal 40 3 2 3 2" xfId="23343" xr:uid="{00000000-0005-0000-0000-00002C4B0000}"/>
    <cellStyle name="Normal 40 3 2 4" xfId="17818" xr:uid="{00000000-0005-0000-0000-00002D4B0000}"/>
    <cellStyle name="Normal 40 3 3" xfId="7719" xr:uid="{00000000-0005-0000-0000-00002E4B0000}"/>
    <cellStyle name="Normal 40 3 3 2" xfId="13324" xr:uid="{00000000-0005-0000-0000-00002F4B0000}"/>
    <cellStyle name="Normal 40 3 3 2 2" xfId="24423" xr:uid="{00000000-0005-0000-0000-0000304B0000}"/>
    <cellStyle name="Normal 40 3 3 3" xfId="18898" xr:uid="{00000000-0005-0000-0000-0000314B0000}"/>
    <cellStyle name="Normal 40 3 4" xfId="10218" xr:uid="{00000000-0005-0000-0000-0000324B0000}"/>
    <cellStyle name="Normal 40 3 4 2" xfId="15764" xr:uid="{00000000-0005-0000-0000-0000334B0000}"/>
    <cellStyle name="Normal 40 3 4 2 2" xfId="26862" xr:uid="{00000000-0005-0000-0000-0000344B0000}"/>
    <cellStyle name="Normal 40 3 4 3" xfId="21336" xr:uid="{00000000-0005-0000-0000-0000354B0000}"/>
    <cellStyle name="Normal 40 3 5" xfId="11168" xr:uid="{00000000-0005-0000-0000-0000364B0000}"/>
    <cellStyle name="Normal 40 3 5 2" xfId="22275" xr:uid="{00000000-0005-0000-0000-0000374B0000}"/>
    <cellStyle name="Normal 40 3 6" xfId="16749" xr:uid="{00000000-0005-0000-0000-0000384B0000}"/>
    <cellStyle name="Normal 40 4" xfId="4595" xr:uid="{00000000-0005-0000-0000-0000394B0000}"/>
    <cellStyle name="Normal 40 4 2" xfId="6431" xr:uid="{00000000-0005-0000-0000-00003A4B0000}"/>
    <cellStyle name="Normal 40 4 2 2" xfId="9094" xr:uid="{00000000-0005-0000-0000-00003B4B0000}"/>
    <cellStyle name="Normal 40 4 2 2 2" xfId="14664" xr:uid="{00000000-0005-0000-0000-00003C4B0000}"/>
    <cellStyle name="Normal 40 4 2 2 2 2" xfId="25762" xr:uid="{00000000-0005-0000-0000-00003D4B0000}"/>
    <cellStyle name="Normal 40 4 2 2 3" xfId="20236" xr:uid="{00000000-0005-0000-0000-00003E4B0000}"/>
    <cellStyle name="Normal 40 4 2 3" xfId="12131" xr:uid="{00000000-0005-0000-0000-00003F4B0000}"/>
    <cellStyle name="Normal 40 4 2 3 2" xfId="23230" xr:uid="{00000000-0005-0000-0000-0000404B0000}"/>
    <cellStyle name="Normal 40 4 2 4" xfId="17705" xr:uid="{00000000-0005-0000-0000-0000414B0000}"/>
    <cellStyle name="Normal 40 4 3" xfId="7659" xr:uid="{00000000-0005-0000-0000-0000424B0000}"/>
    <cellStyle name="Normal 40 4 3 2" xfId="13270" xr:uid="{00000000-0005-0000-0000-0000434B0000}"/>
    <cellStyle name="Normal 40 4 3 2 2" xfId="24369" xr:uid="{00000000-0005-0000-0000-0000444B0000}"/>
    <cellStyle name="Normal 40 4 3 3" xfId="18844" xr:uid="{00000000-0005-0000-0000-0000454B0000}"/>
    <cellStyle name="Normal 40 4 4" xfId="11169" xr:uid="{00000000-0005-0000-0000-0000464B0000}"/>
    <cellStyle name="Normal 40 4 4 2" xfId="22276" xr:uid="{00000000-0005-0000-0000-0000474B0000}"/>
    <cellStyle name="Normal 40 4 5" xfId="16750" xr:uid="{00000000-0005-0000-0000-0000484B0000}"/>
    <cellStyle name="Normal 40 5" xfId="6103" xr:uid="{00000000-0005-0000-0000-0000494B0000}"/>
    <cellStyle name="Normal 40 5 2" xfId="8768" xr:uid="{00000000-0005-0000-0000-00004A4B0000}"/>
    <cellStyle name="Normal 40 5 2 2" xfId="14338" xr:uid="{00000000-0005-0000-0000-00004B4B0000}"/>
    <cellStyle name="Normal 40 5 2 2 2" xfId="25436" xr:uid="{00000000-0005-0000-0000-00004C4B0000}"/>
    <cellStyle name="Normal 40 5 2 3" xfId="19910" xr:uid="{00000000-0005-0000-0000-00004D4B0000}"/>
    <cellStyle name="Normal 40 5 3" xfId="11805" xr:uid="{00000000-0005-0000-0000-00004E4B0000}"/>
    <cellStyle name="Normal 40 5 3 2" xfId="22904" xr:uid="{00000000-0005-0000-0000-00004F4B0000}"/>
    <cellStyle name="Normal 40 5 4" xfId="17379" xr:uid="{00000000-0005-0000-0000-0000504B0000}"/>
    <cellStyle name="Normal 40 6" xfId="7014" xr:uid="{00000000-0005-0000-0000-0000514B0000}"/>
    <cellStyle name="Normal 40 6 2" xfId="9668" xr:uid="{00000000-0005-0000-0000-0000524B0000}"/>
    <cellStyle name="Normal 40 6 2 2" xfId="15238" xr:uid="{00000000-0005-0000-0000-0000534B0000}"/>
    <cellStyle name="Normal 40 6 2 2 2" xfId="26336" xr:uid="{00000000-0005-0000-0000-0000544B0000}"/>
    <cellStyle name="Normal 40 6 2 3" xfId="20810" xr:uid="{00000000-0005-0000-0000-0000554B0000}"/>
    <cellStyle name="Normal 40 6 3" xfId="12705" xr:uid="{00000000-0005-0000-0000-0000564B0000}"/>
    <cellStyle name="Normal 40 6 3 2" xfId="23804" xr:uid="{00000000-0005-0000-0000-0000574B0000}"/>
    <cellStyle name="Normal 40 6 4" xfId="18279" xr:uid="{00000000-0005-0000-0000-0000584B0000}"/>
    <cellStyle name="Normal 40 7" xfId="10088" xr:uid="{00000000-0005-0000-0000-0000594B0000}"/>
    <cellStyle name="Normal 40 7 2" xfId="15639" xr:uid="{00000000-0005-0000-0000-00005A4B0000}"/>
    <cellStyle name="Normal 40 7 2 2" xfId="26737" xr:uid="{00000000-0005-0000-0000-00005B4B0000}"/>
    <cellStyle name="Normal 40 7 3" xfId="21211" xr:uid="{00000000-0005-0000-0000-00005C4B0000}"/>
    <cellStyle name="Normal 40 8" xfId="10632" xr:uid="{00000000-0005-0000-0000-00005D4B0000}"/>
    <cellStyle name="Normal 40 8 2" xfId="21748" xr:uid="{00000000-0005-0000-0000-00005E4B0000}"/>
    <cellStyle name="Normal 40 9" xfId="16228" xr:uid="{00000000-0005-0000-0000-00005F4B0000}"/>
    <cellStyle name="Normal 41" xfId="801" xr:uid="{00000000-0005-0000-0000-0000604B0000}"/>
    <cellStyle name="Normal 41 10" xfId="27330" xr:uid="{00000000-0005-0000-0000-0000614B0000}"/>
    <cellStyle name="Normal 41 2" xfId="908" xr:uid="{00000000-0005-0000-0000-0000624B0000}"/>
    <cellStyle name="Normal 41 2 2" xfId="7845" xr:uid="{00000000-0005-0000-0000-0000634B0000}"/>
    <cellStyle name="Normal 41 2 3" xfId="7595" xr:uid="{00000000-0005-0000-0000-0000644B0000}"/>
    <cellStyle name="Normal 41 2 3 2" xfId="13243" xr:uid="{00000000-0005-0000-0000-0000654B0000}"/>
    <cellStyle name="Normal 41 2 3 2 2" xfId="24342" xr:uid="{00000000-0005-0000-0000-0000664B0000}"/>
    <cellStyle name="Normal 41 2 3 3" xfId="18817" xr:uid="{00000000-0005-0000-0000-0000674B0000}"/>
    <cellStyle name="Normal 41 3" xfId="4596" xr:uid="{00000000-0005-0000-0000-0000684B0000}"/>
    <cellStyle name="Normal 41 3 2" xfId="6581" xr:uid="{00000000-0005-0000-0000-0000694B0000}"/>
    <cellStyle name="Normal 41 3 2 2" xfId="9244" xr:uid="{00000000-0005-0000-0000-00006A4B0000}"/>
    <cellStyle name="Normal 41 3 2 2 2" xfId="14814" xr:uid="{00000000-0005-0000-0000-00006B4B0000}"/>
    <cellStyle name="Normal 41 3 2 2 2 2" xfId="25912" xr:uid="{00000000-0005-0000-0000-00006C4B0000}"/>
    <cellStyle name="Normal 41 3 2 2 3" xfId="20386" xr:uid="{00000000-0005-0000-0000-00006D4B0000}"/>
    <cellStyle name="Normal 41 3 2 3" xfId="12281" xr:uid="{00000000-0005-0000-0000-00006E4B0000}"/>
    <cellStyle name="Normal 41 3 2 3 2" xfId="23380" xr:uid="{00000000-0005-0000-0000-00006F4B0000}"/>
    <cellStyle name="Normal 41 3 2 4" xfId="17855" xr:uid="{00000000-0005-0000-0000-0000704B0000}"/>
    <cellStyle name="Normal 41 3 3" xfId="7756" xr:uid="{00000000-0005-0000-0000-0000714B0000}"/>
    <cellStyle name="Normal 41 3 3 2" xfId="13361" xr:uid="{00000000-0005-0000-0000-0000724B0000}"/>
    <cellStyle name="Normal 41 3 3 2 2" xfId="24460" xr:uid="{00000000-0005-0000-0000-0000734B0000}"/>
    <cellStyle name="Normal 41 3 3 3" xfId="18935" xr:uid="{00000000-0005-0000-0000-0000744B0000}"/>
    <cellStyle name="Normal 41 3 4" xfId="10255" xr:uid="{00000000-0005-0000-0000-0000754B0000}"/>
    <cellStyle name="Normal 41 3 4 2" xfId="15801" xr:uid="{00000000-0005-0000-0000-0000764B0000}"/>
    <cellStyle name="Normal 41 3 4 2 2" xfId="26899" xr:uid="{00000000-0005-0000-0000-0000774B0000}"/>
    <cellStyle name="Normal 41 3 4 3" xfId="21373" xr:uid="{00000000-0005-0000-0000-0000784B0000}"/>
    <cellStyle name="Normal 41 3 5" xfId="11170" xr:uid="{00000000-0005-0000-0000-0000794B0000}"/>
    <cellStyle name="Normal 41 3 5 2" xfId="22277" xr:uid="{00000000-0005-0000-0000-00007A4B0000}"/>
    <cellStyle name="Normal 41 3 6" xfId="16751" xr:uid="{00000000-0005-0000-0000-00007B4B0000}"/>
    <cellStyle name="Normal 41 4" xfId="4597" xr:uid="{00000000-0005-0000-0000-00007C4B0000}"/>
    <cellStyle name="Normal 41 4 2" xfId="6444" xr:uid="{00000000-0005-0000-0000-00007D4B0000}"/>
    <cellStyle name="Normal 41 4 2 2" xfId="9107" xr:uid="{00000000-0005-0000-0000-00007E4B0000}"/>
    <cellStyle name="Normal 41 4 2 2 2" xfId="14677" xr:uid="{00000000-0005-0000-0000-00007F4B0000}"/>
    <cellStyle name="Normal 41 4 2 2 2 2" xfId="25775" xr:uid="{00000000-0005-0000-0000-0000804B0000}"/>
    <cellStyle name="Normal 41 4 2 2 3" xfId="20249" xr:uid="{00000000-0005-0000-0000-0000814B0000}"/>
    <cellStyle name="Normal 41 4 2 3" xfId="12144" xr:uid="{00000000-0005-0000-0000-0000824B0000}"/>
    <cellStyle name="Normal 41 4 2 3 2" xfId="23243" xr:uid="{00000000-0005-0000-0000-0000834B0000}"/>
    <cellStyle name="Normal 41 4 2 4" xfId="17718" xr:uid="{00000000-0005-0000-0000-0000844B0000}"/>
    <cellStyle name="Normal 41 4 3" xfId="8238" xr:uid="{00000000-0005-0000-0000-0000854B0000}"/>
    <cellStyle name="Normal 41 4 3 2" xfId="13808" xr:uid="{00000000-0005-0000-0000-0000864B0000}"/>
    <cellStyle name="Normal 41 4 3 2 2" xfId="24906" xr:uid="{00000000-0005-0000-0000-0000874B0000}"/>
    <cellStyle name="Normal 41 4 3 3" xfId="19380" xr:uid="{00000000-0005-0000-0000-0000884B0000}"/>
    <cellStyle name="Normal 41 4 4" xfId="11171" xr:uid="{00000000-0005-0000-0000-0000894B0000}"/>
    <cellStyle name="Normal 41 4 4 2" xfId="22278" xr:uid="{00000000-0005-0000-0000-00008A4B0000}"/>
    <cellStyle name="Normal 41 4 5" xfId="16752" xr:uid="{00000000-0005-0000-0000-00008B4B0000}"/>
    <cellStyle name="Normal 41 5" xfId="6140" xr:uid="{00000000-0005-0000-0000-00008C4B0000}"/>
    <cellStyle name="Normal 41 5 2" xfId="8805" xr:uid="{00000000-0005-0000-0000-00008D4B0000}"/>
    <cellStyle name="Normal 41 5 2 2" xfId="14375" xr:uid="{00000000-0005-0000-0000-00008E4B0000}"/>
    <cellStyle name="Normal 41 5 2 2 2" xfId="25473" xr:uid="{00000000-0005-0000-0000-00008F4B0000}"/>
    <cellStyle name="Normal 41 5 2 3" xfId="19947" xr:uid="{00000000-0005-0000-0000-0000904B0000}"/>
    <cellStyle name="Normal 41 5 3" xfId="11842" xr:uid="{00000000-0005-0000-0000-0000914B0000}"/>
    <cellStyle name="Normal 41 5 3 2" xfId="22941" xr:uid="{00000000-0005-0000-0000-0000924B0000}"/>
    <cellStyle name="Normal 41 5 4" xfId="17416" xr:uid="{00000000-0005-0000-0000-0000934B0000}"/>
    <cellStyle name="Normal 41 6" xfId="7051" xr:uid="{00000000-0005-0000-0000-0000944B0000}"/>
    <cellStyle name="Normal 41 6 2" xfId="9705" xr:uid="{00000000-0005-0000-0000-0000954B0000}"/>
    <cellStyle name="Normal 41 6 2 2" xfId="15275" xr:uid="{00000000-0005-0000-0000-0000964B0000}"/>
    <cellStyle name="Normal 41 6 2 2 2" xfId="26373" xr:uid="{00000000-0005-0000-0000-0000974B0000}"/>
    <cellStyle name="Normal 41 6 2 3" xfId="20847" xr:uid="{00000000-0005-0000-0000-0000984B0000}"/>
    <cellStyle name="Normal 41 6 3" xfId="12742" xr:uid="{00000000-0005-0000-0000-0000994B0000}"/>
    <cellStyle name="Normal 41 6 3 2" xfId="23841" xr:uid="{00000000-0005-0000-0000-00009A4B0000}"/>
    <cellStyle name="Normal 41 6 4" xfId="18316" xr:uid="{00000000-0005-0000-0000-00009B4B0000}"/>
    <cellStyle name="Normal 41 7" xfId="10101" xr:uid="{00000000-0005-0000-0000-00009C4B0000}"/>
    <cellStyle name="Normal 41 7 2" xfId="15652" xr:uid="{00000000-0005-0000-0000-00009D4B0000}"/>
    <cellStyle name="Normal 41 7 2 2" xfId="26750" xr:uid="{00000000-0005-0000-0000-00009E4B0000}"/>
    <cellStyle name="Normal 41 7 3" xfId="21224" xr:uid="{00000000-0005-0000-0000-00009F4B0000}"/>
    <cellStyle name="Normal 41 8" xfId="10669" xr:uid="{00000000-0005-0000-0000-0000A04B0000}"/>
    <cellStyle name="Normal 41 8 2" xfId="21785" xr:uid="{00000000-0005-0000-0000-0000A14B0000}"/>
    <cellStyle name="Normal 41 9" xfId="16265" xr:uid="{00000000-0005-0000-0000-0000A24B0000}"/>
    <cellStyle name="Normal 42" xfId="762" xr:uid="{00000000-0005-0000-0000-0000A34B0000}"/>
    <cellStyle name="Normal 42 10" xfId="10102" xr:uid="{00000000-0005-0000-0000-0000A44B0000}"/>
    <cellStyle name="Normal 42 10 2" xfId="15653" xr:uid="{00000000-0005-0000-0000-0000A54B0000}"/>
    <cellStyle name="Normal 42 10 2 2" xfId="26751" xr:uid="{00000000-0005-0000-0000-0000A64B0000}"/>
    <cellStyle name="Normal 42 10 3" xfId="21225" xr:uid="{00000000-0005-0000-0000-0000A74B0000}"/>
    <cellStyle name="Normal 42 11" xfId="10633" xr:uid="{00000000-0005-0000-0000-0000A84B0000}"/>
    <cellStyle name="Normal 42 11 2" xfId="21749" xr:uid="{00000000-0005-0000-0000-0000A94B0000}"/>
    <cellStyle name="Normal 42 12" xfId="16229" xr:uid="{00000000-0005-0000-0000-0000AA4B0000}"/>
    <cellStyle name="Normal 42 13" xfId="27294" xr:uid="{00000000-0005-0000-0000-0000AB4B0000}"/>
    <cellStyle name="Normal 42 2" xfId="923" xr:uid="{00000000-0005-0000-0000-0000AC4B0000}"/>
    <cellStyle name="Normal 42 2 2" xfId="5196" xr:uid="{00000000-0005-0000-0000-0000AD4B0000}"/>
    <cellStyle name="Normal 42 2 2 2" xfId="6776" xr:uid="{00000000-0005-0000-0000-0000AE4B0000}"/>
    <cellStyle name="Normal 42 2 2 2 2" xfId="9439" xr:uid="{00000000-0005-0000-0000-0000AF4B0000}"/>
    <cellStyle name="Normal 42 2 2 2 2 2" xfId="15009" xr:uid="{00000000-0005-0000-0000-0000B04B0000}"/>
    <cellStyle name="Normal 42 2 2 2 2 2 2" xfId="26107" xr:uid="{00000000-0005-0000-0000-0000B14B0000}"/>
    <cellStyle name="Normal 42 2 2 2 2 3" xfId="20581" xr:uid="{00000000-0005-0000-0000-0000B24B0000}"/>
    <cellStyle name="Normal 42 2 2 2 3" xfId="12476" xr:uid="{00000000-0005-0000-0000-0000B34B0000}"/>
    <cellStyle name="Normal 42 2 2 2 3 2" xfId="23575" xr:uid="{00000000-0005-0000-0000-0000B44B0000}"/>
    <cellStyle name="Normal 42 2 2 2 4" xfId="18050" xr:uid="{00000000-0005-0000-0000-0000B54B0000}"/>
    <cellStyle name="Normal 42 2 2 3" xfId="8429" xr:uid="{00000000-0005-0000-0000-0000B64B0000}"/>
    <cellStyle name="Normal 42 2 2 3 2" xfId="13999" xr:uid="{00000000-0005-0000-0000-0000B74B0000}"/>
    <cellStyle name="Normal 42 2 2 3 2 2" xfId="25097" xr:uid="{00000000-0005-0000-0000-0000B84B0000}"/>
    <cellStyle name="Normal 42 2 2 3 3" xfId="19571" xr:uid="{00000000-0005-0000-0000-0000B94B0000}"/>
    <cellStyle name="Normal 42 2 2 4" xfId="11460" xr:uid="{00000000-0005-0000-0000-0000BA4B0000}"/>
    <cellStyle name="Normal 42 2 2 4 2" xfId="22563" xr:uid="{00000000-0005-0000-0000-0000BB4B0000}"/>
    <cellStyle name="Normal 42 2 2 5" xfId="17037" xr:uid="{00000000-0005-0000-0000-0000BC4B0000}"/>
    <cellStyle name="Normal 42 2 3" xfId="6208" xr:uid="{00000000-0005-0000-0000-0000BD4B0000}"/>
    <cellStyle name="Normal 42 2 3 2" xfId="8873" xr:uid="{00000000-0005-0000-0000-0000BE4B0000}"/>
    <cellStyle name="Normal 42 2 3 2 2" xfId="14443" xr:uid="{00000000-0005-0000-0000-0000BF4B0000}"/>
    <cellStyle name="Normal 42 2 3 2 2 2" xfId="25541" xr:uid="{00000000-0005-0000-0000-0000C04B0000}"/>
    <cellStyle name="Normal 42 2 3 2 3" xfId="20015" xr:uid="{00000000-0005-0000-0000-0000C14B0000}"/>
    <cellStyle name="Normal 42 2 3 3" xfId="11910" xr:uid="{00000000-0005-0000-0000-0000C24B0000}"/>
    <cellStyle name="Normal 42 2 3 3 2" xfId="23009" xr:uid="{00000000-0005-0000-0000-0000C34B0000}"/>
    <cellStyle name="Normal 42 2 3 4" xfId="17484" xr:uid="{00000000-0005-0000-0000-0000C44B0000}"/>
    <cellStyle name="Normal 42 2 4" xfId="7247" xr:uid="{00000000-0005-0000-0000-0000C54B0000}"/>
    <cellStyle name="Normal 42 2 4 2" xfId="9900" xr:uid="{00000000-0005-0000-0000-0000C64B0000}"/>
    <cellStyle name="Normal 42 2 4 2 2" xfId="15470" xr:uid="{00000000-0005-0000-0000-0000C74B0000}"/>
    <cellStyle name="Normal 42 2 4 2 2 2" xfId="26568" xr:uid="{00000000-0005-0000-0000-0000C84B0000}"/>
    <cellStyle name="Normal 42 2 4 2 3" xfId="21042" xr:uid="{00000000-0005-0000-0000-0000C94B0000}"/>
    <cellStyle name="Normal 42 2 4 3" xfId="12937" xr:uid="{00000000-0005-0000-0000-0000CA4B0000}"/>
    <cellStyle name="Normal 42 2 4 3 2" xfId="24036" xr:uid="{00000000-0005-0000-0000-0000CB4B0000}"/>
    <cellStyle name="Normal 42 2 4 4" xfId="18511" xr:uid="{00000000-0005-0000-0000-0000CC4B0000}"/>
    <cellStyle name="Normal 42 2 5" xfId="7935" xr:uid="{00000000-0005-0000-0000-0000CD4B0000}"/>
    <cellStyle name="Normal 42 2 5 2" xfId="13538" xr:uid="{00000000-0005-0000-0000-0000CE4B0000}"/>
    <cellStyle name="Normal 42 2 5 2 2" xfId="24637" xr:uid="{00000000-0005-0000-0000-0000CF4B0000}"/>
    <cellStyle name="Normal 42 2 5 3" xfId="19112" xr:uid="{00000000-0005-0000-0000-0000D04B0000}"/>
    <cellStyle name="Normal 42 2 6" xfId="10450" xr:uid="{00000000-0005-0000-0000-0000D14B0000}"/>
    <cellStyle name="Normal 42 2 6 2" xfId="15996" xr:uid="{00000000-0005-0000-0000-0000D24B0000}"/>
    <cellStyle name="Normal 42 2 6 2 2" xfId="27094" xr:uid="{00000000-0005-0000-0000-0000D34B0000}"/>
    <cellStyle name="Normal 42 2 6 3" xfId="21568" xr:uid="{00000000-0005-0000-0000-0000D44B0000}"/>
    <cellStyle name="Normal 42 2 7" xfId="10726" xr:uid="{00000000-0005-0000-0000-0000D54B0000}"/>
    <cellStyle name="Normal 42 2 7 2" xfId="21841" xr:uid="{00000000-0005-0000-0000-0000D64B0000}"/>
    <cellStyle name="Normal 42 2 8" xfId="16321" xr:uid="{00000000-0005-0000-0000-0000D74B0000}"/>
    <cellStyle name="Normal 42 2 9" xfId="27525" xr:uid="{00000000-0005-0000-0000-0000D84B0000}"/>
    <cellStyle name="Normal 42 3" xfId="4598" xr:uid="{00000000-0005-0000-0000-0000D94B0000}"/>
    <cellStyle name="Normal 42 3 2" xfId="6678" xr:uid="{00000000-0005-0000-0000-0000DA4B0000}"/>
    <cellStyle name="Normal 42 3 2 2" xfId="9341" xr:uid="{00000000-0005-0000-0000-0000DB4B0000}"/>
    <cellStyle name="Normal 42 3 2 2 2" xfId="14911" xr:uid="{00000000-0005-0000-0000-0000DC4B0000}"/>
    <cellStyle name="Normal 42 3 2 2 2 2" xfId="26009" xr:uid="{00000000-0005-0000-0000-0000DD4B0000}"/>
    <cellStyle name="Normal 42 3 2 2 3" xfId="20483" xr:uid="{00000000-0005-0000-0000-0000DE4B0000}"/>
    <cellStyle name="Normal 42 3 2 3" xfId="12378" xr:uid="{00000000-0005-0000-0000-0000DF4B0000}"/>
    <cellStyle name="Normal 42 3 2 3 2" xfId="23477" xr:uid="{00000000-0005-0000-0000-0000E04B0000}"/>
    <cellStyle name="Normal 42 3 2 4" xfId="17952" xr:uid="{00000000-0005-0000-0000-0000E14B0000}"/>
    <cellStyle name="Normal 42 3 3" xfId="7149" xr:uid="{00000000-0005-0000-0000-0000E24B0000}"/>
    <cellStyle name="Normal 42 3 3 2" xfId="9802" xr:uid="{00000000-0005-0000-0000-0000E34B0000}"/>
    <cellStyle name="Normal 42 3 3 2 2" xfId="15372" xr:uid="{00000000-0005-0000-0000-0000E44B0000}"/>
    <cellStyle name="Normal 42 3 3 2 2 2" xfId="26470" xr:uid="{00000000-0005-0000-0000-0000E54B0000}"/>
    <cellStyle name="Normal 42 3 3 2 3" xfId="20944" xr:uid="{00000000-0005-0000-0000-0000E64B0000}"/>
    <cellStyle name="Normal 42 3 3 3" xfId="12839" xr:uid="{00000000-0005-0000-0000-0000E74B0000}"/>
    <cellStyle name="Normal 42 3 3 3 2" xfId="23938" xr:uid="{00000000-0005-0000-0000-0000E84B0000}"/>
    <cellStyle name="Normal 42 3 3 4" xfId="18413" xr:uid="{00000000-0005-0000-0000-0000E94B0000}"/>
    <cellStyle name="Normal 42 3 4" xfId="7846" xr:uid="{00000000-0005-0000-0000-0000EA4B0000}"/>
    <cellStyle name="Normal 42 3 4 2" xfId="13449" xr:uid="{00000000-0005-0000-0000-0000EB4B0000}"/>
    <cellStyle name="Normal 42 3 4 2 2" xfId="24548" xr:uid="{00000000-0005-0000-0000-0000EC4B0000}"/>
    <cellStyle name="Normal 42 3 4 3" xfId="19023" xr:uid="{00000000-0005-0000-0000-0000ED4B0000}"/>
    <cellStyle name="Normal 42 3 5" xfId="10352" xr:uid="{00000000-0005-0000-0000-0000EE4B0000}"/>
    <cellStyle name="Normal 42 3 5 2" xfId="15898" xr:uid="{00000000-0005-0000-0000-0000EF4B0000}"/>
    <cellStyle name="Normal 42 3 5 2 2" xfId="26996" xr:uid="{00000000-0005-0000-0000-0000F04B0000}"/>
    <cellStyle name="Normal 42 3 5 3" xfId="21470" xr:uid="{00000000-0005-0000-0000-0000F14B0000}"/>
    <cellStyle name="Normal 42 3 6" xfId="11172" xr:uid="{00000000-0005-0000-0000-0000F24B0000}"/>
    <cellStyle name="Normal 42 3 6 2" xfId="22279" xr:uid="{00000000-0005-0000-0000-0000F34B0000}"/>
    <cellStyle name="Normal 42 3 7" xfId="16753" xr:uid="{00000000-0005-0000-0000-0000F44B0000}"/>
    <cellStyle name="Normal 42 3 8" xfId="27427" xr:uid="{00000000-0005-0000-0000-0000F54B0000}"/>
    <cellStyle name="Normal 42 4" xfId="4599" xr:uid="{00000000-0005-0000-0000-0000F64B0000}"/>
    <cellStyle name="Normal 42 4 2" xfId="6545" xr:uid="{00000000-0005-0000-0000-0000F74B0000}"/>
    <cellStyle name="Normal 42 4 2 2" xfId="9208" xr:uid="{00000000-0005-0000-0000-0000F84B0000}"/>
    <cellStyle name="Normal 42 4 2 2 2" xfId="14778" xr:uid="{00000000-0005-0000-0000-0000F94B0000}"/>
    <cellStyle name="Normal 42 4 2 2 2 2" xfId="25876" xr:uid="{00000000-0005-0000-0000-0000FA4B0000}"/>
    <cellStyle name="Normal 42 4 2 2 3" xfId="20350" xr:uid="{00000000-0005-0000-0000-0000FB4B0000}"/>
    <cellStyle name="Normal 42 4 2 3" xfId="12245" xr:uid="{00000000-0005-0000-0000-0000FC4B0000}"/>
    <cellStyle name="Normal 42 4 2 3 2" xfId="23344" xr:uid="{00000000-0005-0000-0000-0000FD4B0000}"/>
    <cellStyle name="Normal 42 4 2 4" xfId="17819" xr:uid="{00000000-0005-0000-0000-0000FE4B0000}"/>
    <cellStyle name="Normal 42 4 3" xfId="7720" xr:uid="{00000000-0005-0000-0000-0000FF4B0000}"/>
    <cellStyle name="Normal 42 4 3 2" xfId="13325" xr:uid="{00000000-0005-0000-0000-0000004C0000}"/>
    <cellStyle name="Normal 42 4 3 2 2" xfId="24424" xr:uid="{00000000-0005-0000-0000-0000014C0000}"/>
    <cellStyle name="Normal 42 4 3 3" xfId="18899" xr:uid="{00000000-0005-0000-0000-0000024C0000}"/>
    <cellStyle name="Normal 42 4 4" xfId="10219" xr:uid="{00000000-0005-0000-0000-0000034C0000}"/>
    <cellStyle name="Normal 42 4 4 2" xfId="15765" xr:uid="{00000000-0005-0000-0000-0000044C0000}"/>
    <cellStyle name="Normal 42 4 4 2 2" xfId="26863" xr:uid="{00000000-0005-0000-0000-0000054C0000}"/>
    <cellStyle name="Normal 42 4 4 3" xfId="21337" xr:uid="{00000000-0005-0000-0000-0000064C0000}"/>
    <cellStyle name="Normal 42 4 5" xfId="11173" xr:uid="{00000000-0005-0000-0000-0000074C0000}"/>
    <cellStyle name="Normal 42 4 5 2" xfId="22280" xr:uid="{00000000-0005-0000-0000-0000084C0000}"/>
    <cellStyle name="Normal 42 4 6" xfId="16754" xr:uid="{00000000-0005-0000-0000-0000094C0000}"/>
    <cellStyle name="Normal 42 5" xfId="4600" xr:uid="{00000000-0005-0000-0000-00000A4C0000}"/>
    <cellStyle name="Normal 42 5 2" xfId="6445" xr:uid="{00000000-0005-0000-0000-00000B4C0000}"/>
    <cellStyle name="Normal 42 5 2 2" xfId="9108" xr:uid="{00000000-0005-0000-0000-00000C4C0000}"/>
    <cellStyle name="Normal 42 5 2 2 2" xfId="14678" xr:uid="{00000000-0005-0000-0000-00000D4C0000}"/>
    <cellStyle name="Normal 42 5 2 2 2 2" xfId="25776" xr:uid="{00000000-0005-0000-0000-00000E4C0000}"/>
    <cellStyle name="Normal 42 5 2 2 3" xfId="20250" xr:uid="{00000000-0005-0000-0000-00000F4C0000}"/>
    <cellStyle name="Normal 42 5 2 3" xfId="12145" xr:uid="{00000000-0005-0000-0000-0000104C0000}"/>
    <cellStyle name="Normal 42 5 2 3 2" xfId="23244" xr:uid="{00000000-0005-0000-0000-0000114C0000}"/>
    <cellStyle name="Normal 42 5 2 4" xfId="17719" xr:uid="{00000000-0005-0000-0000-0000124C0000}"/>
    <cellStyle name="Normal 42 5 3" xfId="8239" xr:uid="{00000000-0005-0000-0000-0000134C0000}"/>
    <cellStyle name="Normal 42 5 3 2" xfId="13809" xr:uid="{00000000-0005-0000-0000-0000144C0000}"/>
    <cellStyle name="Normal 42 5 3 2 2" xfId="24907" xr:uid="{00000000-0005-0000-0000-0000154C0000}"/>
    <cellStyle name="Normal 42 5 3 3" xfId="19381" xr:uid="{00000000-0005-0000-0000-0000164C0000}"/>
    <cellStyle name="Normal 42 5 4" xfId="11174" xr:uid="{00000000-0005-0000-0000-0000174C0000}"/>
    <cellStyle name="Normal 42 5 4 2" xfId="22281" xr:uid="{00000000-0005-0000-0000-0000184C0000}"/>
    <cellStyle name="Normal 42 5 5" xfId="16755" xr:uid="{00000000-0005-0000-0000-0000194C0000}"/>
    <cellStyle name="Normal 42 6" xfId="5370" xr:uid="{00000000-0005-0000-0000-00001A4C0000}"/>
    <cellStyle name="Normal 42 6 2" xfId="8526" xr:uid="{00000000-0005-0000-0000-00001B4C0000}"/>
    <cellStyle name="Normal 42 6 2 2" xfId="14096" xr:uid="{00000000-0005-0000-0000-00001C4C0000}"/>
    <cellStyle name="Normal 42 6 2 2 2" xfId="25194" xr:uid="{00000000-0005-0000-0000-00001D4C0000}"/>
    <cellStyle name="Normal 42 6 2 3" xfId="19668" xr:uid="{00000000-0005-0000-0000-00001E4C0000}"/>
    <cellStyle name="Normal 42 6 3" xfId="11557" xr:uid="{00000000-0005-0000-0000-00001F4C0000}"/>
    <cellStyle name="Normal 42 6 3 2" xfId="22660" xr:uid="{00000000-0005-0000-0000-0000204C0000}"/>
    <cellStyle name="Normal 42 6 4" xfId="17134" xr:uid="{00000000-0005-0000-0000-0000214C0000}"/>
    <cellStyle name="Normal 42 7" xfId="6104" xr:uid="{00000000-0005-0000-0000-0000224C0000}"/>
    <cellStyle name="Normal 42 7 2" xfId="8769" xr:uid="{00000000-0005-0000-0000-0000234C0000}"/>
    <cellStyle name="Normal 42 7 2 2" xfId="14339" xr:uid="{00000000-0005-0000-0000-0000244C0000}"/>
    <cellStyle name="Normal 42 7 2 2 2" xfId="25437" xr:uid="{00000000-0005-0000-0000-0000254C0000}"/>
    <cellStyle name="Normal 42 7 2 3" xfId="19911" xr:uid="{00000000-0005-0000-0000-0000264C0000}"/>
    <cellStyle name="Normal 42 7 3" xfId="11806" xr:uid="{00000000-0005-0000-0000-0000274C0000}"/>
    <cellStyle name="Normal 42 7 3 2" xfId="22905" xr:uid="{00000000-0005-0000-0000-0000284C0000}"/>
    <cellStyle name="Normal 42 7 4" xfId="17380" xr:uid="{00000000-0005-0000-0000-0000294C0000}"/>
    <cellStyle name="Normal 42 8" xfId="7015" xr:uid="{00000000-0005-0000-0000-00002A4C0000}"/>
    <cellStyle name="Normal 42 8 2" xfId="9669" xr:uid="{00000000-0005-0000-0000-00002B4C0000}"/>
    <cellStyle name="Normal 42 8 2 2" xfId="15239" xr:uid="{00000000-0005-0000-0000-00002C4C0000}"/>
    <cellStyle name="Normal 42 8 2 2 2" xfId="26337" xr:uid="{00000000-0005-0000-0000-00002D4C0000}"/>
    <cellStyle name="Normal 42 8 2 3" xfId="20811" xr:uid="{00000000-0005-0000-0000-00002E4C0000}"/>
    <cellStyle name="Normal 42 8 3" xfId="12706" xr:uid="{00000000-0005-0000-0000-00002F4C0000}"/>
    <cellStyle name="Normal 42 8 3 2" xfId="23805" xr:uid="{00000000-0005-0000-0000-0000304C0000}"/>
    <cellStyle name="Normal 42 8 4" xfId="18280" xr:uid="{00000000-0005-0000-0000-0000314C0000}"/>
    <cellStyle name="Normal 42 9" xfId="7543" xr:uid="{00000000-0005-0000-0000-0000324C0000}"/>
    <cellStyle name="Normal 42 9 2" xfId="13197" xr:uid="{00000000-0005-0000-0000-0000334C0000}"/>
    <cellStyle name="Normal 42 9 2 2" xfId="24296" xr:uid="{00000000-0005-0000-0000-0000344C0000}"/>
    <cellStyle name="Normal 42 9 3" xfId="18771" xr:uid="{00000000-0005-0000-0000-0000354C0000}"/>
    <cellStyle name="Normal 43" xfId="800" xr:uid="{00000000-0005-0000-0000-0000364C0000}"/>
    <cellStyle name="Normal 43 10" xfId="10103" xr:uid="{00000000-0005-0000-0000-0000374C0000}"/>
    <cellStyle name="Normal 43 10 2" xfId="15654" xr:uid="{00000000-0005-0000-0000-0000384C0000}"/>
    <cellStyle name="Normal 43 10 2 2" xfId="26752" xr:uid="{00000000-0005-0000-0000-0000394C0000}"/>
    <cellStyle name="Normal 43 10 3" xfId="21226" xr:uid="{00000000-0005-0000-0000-00003A4C0000}"/>
    <cellStyle name="Normal 43 11" xfId="10668" xr:uid="{00000000-0005-0000-0000-00003B4C0000}"/>
    <cellStyle name="Normal 43 11 2" xfId="21784" xr:uid="{00000000-0005-0000-0000-00003C4C0000}"/>
    <cellStyle name="Normal 43 12" xfId="16264" xr:uid="{00000000-0005-0000-0000-00003D4C0000}"/>
    <cellStyle name="Normal 43 13" xfId="27329" xr:uid="{00000000-0005-0000-0000-00003E4C0000}"/>
    <cellStyle name="Normal 43 2" xfId="926" xr:uid="{00000000-0005-0000-0000-00003F4C0000}"/>
    <cellStyle name="Normal 43 2 2" xfId="5199" xr:uid="{00000000-0005-0000-0000-0000404C0000}"/>
    <cellStyle name="Normal 43 2 2 2" xfId="6779" xr:uid="{00000000-0005-0000-0000-0000414C0000}"/>
    <cellStyle name="Normal 43 2 2 2 2" xfId="9442" xr:uid="{00000000-0005-0000-0000-0000424C0000}"/>
    <cellStyle name="Normal 43 2 2 2 2 2" xfId="15012" xr:uid="{00000000-0005-0000-0000-0000434C0000}"/>
    <cellStyle name="Normal 43 2 2 2 2 2 2" xfId="26110" xr:uid="{00000000-0005-0000-0000-0000444C0000}"/>
    <cellStyle name="Normal 43 2 2 2 2 3" xfId="20584" xr:uid="{00000000-0005-0000-0000-0000454C0000}"/>
    <cellStyle name="Normal 43 2 2 2 3" xfId="12479" xr:uid="{00000000-0005-0000-0000-0000464C0000}"/>
    <cellStyle name="Normal 43 2 2 2 3 2" xfId="23578" xr:uid="{00000000-0005-0000-0000-0000474C0000}"/>
    <cellStyle name="Normal 43 2 2 2 4" xfId="18053" xr:uid="{00000000-0005-0000-0000-0000484C0000}"/>
    <cellStyle name="Normal 43 2 2 3" xfId="8432" xr:uid="{00000000-0005-0000-0000-0000494C0000}"/>
    <cellStyle name="Normal 43 2 2 3 2" xfId="14002" xr:uid="{00000000-0005-0000-0000-00004A4C0000}"/>
    <cellStyle name="Normal 43 2 2 3 2 2" xfId="25100" xr:uid="{00000000-0005-0000-0000-00004B4C0000}"/>
    <cellStyle name="Normal 43 2 2 3 3" xfId="19574" xr:uid="{00000000-0005-0000-0000-00004C4C0000}"/>
    <cellStyle name="Normal 43 2 2 4" xfId="11463" xr:uid="{00000000-0005-0000-0000-00004D4C0000}"/>
    <cellStyle name="Normal 43 2 2 4 2" xfId="22566" xr:uid="{00000000-0005-0000-0000-00004E4C0000}"/>
    <cellStyle name="Normal 43 2 2 5" xfId="17040" xr:uid="{00000000-0005-0000-0000-00004F4C0000}"/>
    <cellStyle name="Normal 43 2 3" xfId="6211" xr:uid="{00000000-0005-0000-0000-0000504C0000}"/>
    <cellStyle name="Normal 43 2 3 2" xfId="8876" xr:uid="{00000000-0005-0000-0000-0000514C0000}"/>
    <cellStyle name="Normal 43 2 3 2 2" xfId="14446" xr:uid="{00000000-0005-0000-0000-0000524C0000}"/>
    <cellStyle name="Normal 43 2 3 2 2 2" xfId="25544" xr:uid="{00000000-0005-0000-0000-0000534C0000}"/>
    <cellStyle name="Normal 43 2 3 2 3" xfId="20018" xr:uid="{00000000-0005-0000-0000-0000544C0000}"/>
    <cellStyle name="Normal 43 2 3 3" xfId="11913" xr:uid="{00000000-0005-0000-0000-0000554C0000}"/>
    <cellStyle name="Normal 43 2 3 3 2" xfId="23012" xr:uid="{00000000-0005-0000-0000-0000564C0000}"/>
    <cellStyle name="Normal 43 2 3 4" xfId="17487" xr:uid="{00000000-0005-0000-0000-0000574C0000}"/>
    <cellStyle name="Normal 43 2 4" xfId="7250" xr:uid="{00000000-0005-0000-0000-0000584C0000}"/>
    <cellStyle name="Normal 43 2 4 2" xfId="9903" xr:uid="{00000000-0005-0000-0000-0000594C0000}"/>
    <cellStyle name="Normal 43 2 4 2 2" xfId="15473" xr:uid="{00000000-0005-0000-0000-00005A4C0000}"/>
    <cellStyle name="Normal 43 2 4 2 2 2" xfId="26571" xr:uid="{00000000-0005-0000-0000-00005B4C0000}"/>
    <cellStyle name="Normal 43 2 4 2 3" xfId="21045" xr:uid="{00000000-0005-0000-0000-00005C4C0000}"/>
    <cellStyle name="Normal 43 2 4 3" xfId="12940" xr:uid="{00000000-0005-0000-0000-00005D4C0000}"/>
    <cellStyle name="Normal 43 2 4 3 2" xfId="24039" xr:uid="{00000000-0005-0000-0000-00005E4C0000}"/>
    <cellStyle name="Normal 43 2 4 4" xfId="18514" xr:uid="{00000000-0005-0000-0000-00005F4C0000}"/>
    <cellStyle name="Normal 43 2 5" xfId="7938" xr:uid="{00000000-0005-0000-0000-0000604C0000}"/>
    <cellStyle name="Normal 43 2 5 2" xfId="13541" xr:uid="{00000000-0005-0000-0000-0000614C0000}"/>
    <cellStyle name="Normal 43 2 5 2 2" xfId="24640" xr:uid="{00000000-0005-0000-0000-0000624C0000}"/>
    <cellStyle name="Normal 43 2 5 3" xfId="19115" xr:uid="{00000000-0005-0000-0000-0000634C0000}"/>
    <cellStyle name="Normal 43 2 6" xfId="10453" xr:uid="{00000000-0005-0000-0000-0000644C0000}"/>
    <cellStyle name="Normal 43 2 6 2" xfId="15999" xr:uid="{00000000-0005-0000-0000-0000654C0000}"/>
    <cellStyle name="Normal 43 2 6 2 2" xfId="27097" xr:uid="{00000000-0005-0000-0000-0000664C0000}"/>
    <cellStyle name="Normal 43 2 6 3" xfId="21571" xr:uid="{00000000-0005-0000-0000-0000674C0000}"/>
    <cellStyle name="Normal 43 2 7" xfId="10729" xr:uid="{00000000-0005-0000-0000-0000684C0000}"/>
    <cellStyle name="Normal 43 2 7 2" xfId="21844" xr:uid="{00000000-0005-0000-0000-0000694C0000}"/>
    <cellStyle name="Normal 43 2 8" xfId="16324" xr:uid="{00000000-0005-0000-0000-00006A4C0000}"/>
    <cellStyle name="Normal 43 2 9" xfId="27528" xr:uid="{00000000-0005-0000-0000-00006B4C0000}"/>
    <cellStyle name="Normal 43 3" xfId="4601" xr:uid="{00000000-0005-0000-0000-00006C4C0000}"/>
    <cellStyle name="Normal 43 3 2" xfId="6679" xr:uid="{00000000-0005-0000-0000-00006D4C0000}"/>
    <cellStyle name="Normal 43 3 2 2" xfId="9342" xr:uid="{00000000-0005-0000-0000-00006E4C0000}"/>
    <cellStyle name="Normal 43 3 2 2 2" xfId="14912" xr:uid="{00000000-0005-0000-0000-00006F4C0000}"/>
    <cellStyle name="Normal 43 3 2 2 2 2" xfId="26010" xr:uid="{00000000-0005-0000-0000-0000704C0000}"/>
    <cellStyle name="Normal 43 3 2 2 3" xfId="20484" xr:uid="{00000000-0005-0000-0000-0000714C0000}"/>
    <cellStyle name="Normal 43 3 2 3" xfId="12379" xr:uid="{00000000-0005-0000-0000-0000724C0000}"/>
    <cellStyle name="Normal 43 3 2 3 2" xfId="23478" xr:uid="{00000000-0005-0000-0000-0000734C0000}"/>
    <cellStyle name="Normal 43 3 2 4" xfId="17953" xr:uid="{00000000-0005-0000-0000-0000744C0000}"/>
    <cellStyle name="Normal 43 3 3" xfId="7150" xr:uid="{00000000-0005-0000-0000-0000754C0000}"/>
    <cellStyle name="Normal 43 3 3 2" xfId="9803" xr:uid="{00000000-0005-0000-0000-0000764C0000}"/>
    <cellStyle name="Normal 43 3 3 2 2" xfId="15373" xr:uid="{00000000-0005-0000-0000-0000774C0000}"/>
    <cellStyle name="Normal 43 3 3 2 2 2" xfId="26471" xr:uid="{00000000-0005-0000-0000-0000784C0000}"/>
    <cellStyle name="Normal 43 3 3 2 3" xfId="20945" xr:uid="{00000000-0005-0000-0000-0000794C0000}"/>
    <cellStyle name="Normal 43 3 3 3" xfId="12840" xr:uid="{00000000-0005-0000-0000-00007A4C0000}"/>
    <cellStyle name="Normal 43 3 3 3 2" xfId="23939" xr:uid="{00000000-0005-0000-0000-00007B4C0000}"/>
    <cellStyle name="Normal 43 3 3 4" xfId="18414" xr:uid="{00000000-0005-0000-0000-00007C4C0000}"/>
    <cellStyle name="Normal 43 3 4" xfId="7847" xr:uid="{00000000-0005-0000-0000-00007D4C0000}"/>
    <cellStyle name="Normal 43 3 4 2" xfId="13450" xr:uid="{00000000-0005-0000-0000-00007E4C0000}"/>
    <cellStyle name="Normal 43 3 4 2 2" xfId="24549" xr:uid="{00000000-0005-0000-0000-00007F4C0000}"/>
    <cellStyle name="Normal 43 3 4 3" xfId="19024" xr:uid="{00000000-0005-0000-0000-0000804C0000}"/>
    <cellStyle name="Normal 43 3 5" xfId="10353" xr:uid="{00000000-0005-0000-0000-0000814C0000}"/>
    <cellStyle name="Normal 43 3 5 2" xfId="15899" xr:uid="{00000000-0005-0000-0000-0000824C0000}"/>
    <cellStyle name="Normal 43 3 5 2 2" xfId="26997" xr:uid="{00000000-0005-0000-0000-0000834C0000}"/>
    <cellStyle name="Normal 43 3 5 3" xfId="21471" xr:uid="{00000000-0005-0000-0000-0000844C0000}"/>
    <cellStyle name="Normal 43 3 6" xfId="11175" xr:uid="{00000000-0005-0000-0000-0000854C0000}"/>
    <cellStyle name="Normal 43 3 6 2" xfId="22282" xr:uid="{00000000-0005-0000-0000-0000864C0000}"/>
    <cellStyle name="Normal 43 3 7" xfId="16756" xr:uid="{00000000-0005-0000-0000-0000874C0000}"/>
    <cellStyle name="Normal 43 3 8" xfId="27428" xr:uid="{00000000-0005-0000-0000-0000884C0000}"/>
    <cellStyle name="Normal 43 4" xfId="4602" xr:uid="{00000000-0005-0000-0000-0000894C0000}"/>
    <cellStyle name="Normal 43 4 2" xfId="6580" xr:uid="{00000000-0005-0000-0000-00008A4C0000}"/>
    <cellStyle name="Normal 43 4 2 2" xfId="9243" xr:uid="{00000000-0005-0000-0000-00008B4C0000}"/>
    <cellStyle name="Normal 43 4 2 2 2" xfId="14813" xr:uid="{00000000-0005-0000-0000-00008C4C0000}"/>
    <cellStyle name="Normal 43 4 2 2 2 2" xfId="25911" xr:uid="{00000000-0005-0000-0000-00008D4C0000}"/>
    <cellStyle name="Normal 43 4 2 2 3" xfId="20385" xr:uid="{00000000-0005-0000-0000-00008E4C0000}"/>
    <cellStyle name="Normal 43 4 2 3" xfId="12280" xr:uid="{00000000-0005-0000-0000-00008F4C0000}"/>
    <cellStyle name="Normal 43 4 2 3 2" xfId="23379" xr:uid="{00000000-0005-0000-0000-0000904C0000}"/>
    <cellStyle name="Normal 43 4 2 4" xfId="17854" xr:uid="{00000000-0005-0000-0000-0000914C0000}"/>
    <cellStyle name="Normal 43 4 3" xfId="7755" xr:uid="{00000000-0005-0000-0000-0000924C0000}"/>
    <cellStyle name="Normal 43 4 3 2" xfId="13360" xr:uid="{00000000-0005-0000-0000-0000934C0000}"/>
    <cellStyle name="Normal 43 4 3 2 2" xfId="24459" xr:uid="{00000000-0005-0000-0000-0000944C0000}"/>
    <cellStyle name="Normal 43 4 3 3" xfId="18934" xr:uid="{00000000-0005-0000-0000-0000954C0000}"/>
    <cellStyle name="Normal 43 4 4" xfId="10254" xr:uid="{00000000-0005-0000-0000-0000964C0000}"/>
    <cellStyle name="Normal 43 4 4 2" xfId="15800" xr:uid="{00000000-0005-0000-0000-0000974C0000}"/>
    <cellStyle name="Normal 43 4 4 2 2" xfId="26898" xr:uid="{00000000-0005-0000-0000-0000984C0000}"/>
    <cellStyle name="Normal 43 4 4 3" xfId="21372" xr:uid="{00000000-0005-0000-0000-0000994C0000}"/>
    <cellStyle name="Normal 43 4 5" xfId="11176" xr:uid="{00000000-0005-0000-0000-00009A4C0000}"/>
    <cellStyle name="Normal 43 4 5 2" xfId="22283" xr:uid="{00000000-0005-0000-0000-00009B4C0000}"/>
    <cellStyle name="Normal 43 4 6" xfId="16757" xr:uid="{00000000-0005-0000-0000-00009C4C0000}"/>
    <cellStyle name="Normal 43 5" xfId="4603" xr:uid="{00000000-0005-0000-0000-00009D4C0000}"/>
    <cellStyle name="Normal 43 5 2" xfId="6446" xr:uid="{00000000-0005-0000-0000-00009E4C0000}"/>
    <cellStyle name="Normal 43 5 2 2" xfId="9109" xr:uid="{00000000-0005-0000-0000-00009F4C0000}"/>
    <cellStyle name="Normal 43 5 2 2 2" xfId="14679" xr:uid="{00000000-0005-0000-0000-0000A04C0000}"/>
    <cellStyle name="Normal 43 5 2 2 2 2" xfId="25777" xr:uid="{00000000-0005-0000-0000-0000A14C0000}"/>
    <cellStyle name="Normal 43 5 2 2 3" xfId="20251" xr:uid="{00000000-0005-0000-0000-0000A24C0000}"/>
    <cellStyle name="Normal 43 5 2 3" xfId="12146" xr:uid="{00000000-0005-0000-0000-0000A34C0000}"/>
    <cellStyle name="Normal 43 5 2 3 2" xfId="23245" xr:uid="{00000000-0005-0000-0000-0000A44C0000}"/>
    <cellStyle name="Normal 43 5 2 4" xfId="17720" xr:uid="{00000000-0005-0000-0000-0000A54C0000}"/>
    <cellStyle name="Normal 43 5 3" xfId="8240" xr:uid="{00000000-0005-0000-0000-0000A64C0000}"/>
    <cellStyle name="Normal 43 5 3 2" xfId="13810" xr:uid="{00000000-0005-0000-0000-0000A74C0000}"/>
    <cellStyle name="Normal 43 5 3 2 2" xfId="24908" xr:uid="{00000000-0005-0000-0000-0000A84C0000}"/>
    <cellStyle name="Normal 43 5 3 3" xfId="19382" xr:uid="{00000000-0005-0000-0000-0000A94C0000}"/>
    <cellStyle name="Normal 43 5 4" xfId="11177" xr:uid="{00000000-0005-0000-0000-0000AA4C0000}"/>
    <cellStyle name="Normal 43 5 4 2" xfId="22284" xr:uid="{00000000-0005-0000-0000-0000AB4C0000}"/>
    <cellStyle name="Normal 43 5 5" xfId="16758" xr:uid="{00000000-0005-0000-0000-0000AC4C0000}"/>
    <cellStyle name="Normal 43 6" xfId="5611" xr:uid="{00000000-0005-0000-0000-0000AD4C0000}"/>
    <cellStyle name="Normal 43 6 2" xfId="8628" xr:uid="{00000000-0005-0000-0000-0000AE4C0000}"/>
    <cellStyle name="Normal 43 6 2 2" xfId="14198" xr:uid="{00000000-0005-0000-0000-0000AF4C0000}"/>
    <cellStyle name="Normal 43 6 2 2 2" xfId="25296" xr:uid="{00000000-0005-0000-0000-0000B04C0000}"/>
    <cellStyle name="Normal 43 6 2 3" xfId="19770" xr:uid="{00000000-0005-0000-0000-0000B14C0000}"/>
    <cellStyle name="Normal 43 6 3" xfId="11659" xr:uid="{00000000-0005-0000-0000-0000B24C0000}"/>
    <cellStyle name="Normal 43 6 3 2" xfId="22762" xr:uid="{00000000-0005-0000-0000-0000B34C0000}"/>
    <cellStyle name="Normal 43 6 4" xfId="17236" xr:uid="{00000000-0005-0000-0000-0000B44C0000}"/>
    <cellStyle name="Normal 43 7" xfId="6139" xr:uid="{00000000-0005-0000-0000-0000B54C0000}"/>
    <cellStyle name="Normal 43 7 2" xfId="8804" xr:uid="{00000000-0005-0000-0000-0000B64C0000}"/>
    <cellStyle name="Normal 43 7 2 2" xfId="14374" xr:uid="{00000000-0005-0000-0000-0000B74C0000}"/>
    <cellStyle name="Normal 43 7 2 2 2" xfId="25472" xr:uid="{00000000-0005-0000-0000-0000B84C0000}"/>
    <cellStyle name="Normal 43 7 2 3" xfId="19946" xr:uid="{00000000-0005-0000-0000-0000B94C0000}"/>
    <cellStyle name="Normal 43 7 3" xfId="11841" xr:uid="{00000000-0005-0000-0000-0000BA4C0000}"/>
    <cellStyle name="Normal 43 7 3 2" xfId="22940" xr:uid="{00000000-0005-0000-0000-0000BB4C0000}"/>
    <cellStyle name="Normal 43 7 4" xfId="17415" xr:uid="{00000000-0005-0000-0000-0000BC4C0000}"/>
    <cellStyle name="Normal 43 8" xfId="7050" xr:uid="{00000000-0005-0000-0000-0000BD4C0000}"/>
    <cellStyle name="Normal 43 8 2" xfId="9704" xr:uid="{00000000-0005-0000-0000-0000BE4C0000}"/>
    <cellStyle name="Normal 43 8 2 2" xfId="15274" xr:uid="{00000000-0005-0000-0000-0000BF4C0000}"/>
    <cellStyle name="Normal 43 8 2 2 2" xfId="26372" xr:uid="{00000000-0005-0000-0000-0000C04C0000}"/>
    <cellStyle name="Normal 43 8 2 3" xfId="20846" xr:uid="{00000000-0005-0000-0000-0000C14C0000}"/>
    <cellStyle name="Normal 43 8 3" xfId="12741" xr:uid="{00000000-0005-0000-0000-0000C24C0000}"/>
    <cellStyle name="Normal 43 8 3 2" xfId="23840" xr:uid="{00000000-0005-0000-0000-0000C34C0000}"/>
    <cellStyle name="Normal 43 8 4" xfId="18315" xr:uid="{00000000-0005-0000-0000-0000C44C0000}"/>
    <cellStyle name="Normal 43 9" xfId="7544" xr:uid="{00000000-0005-0000-0000-0000C54C0000}"/>
    <cellStyle name="Normal 43 9 2" xfId="13198" xr:uid="{00000000-0005-0000-0000-0000C64C0000}"/>
    <cellStyle name="Normal 43 9 2 2" xfId="24297" xr:uid="{00000000-0005-0000-0000-0000C74C0000}"/>
    <cellStyle name="Normal 43 9 3" xfId="18772" xr:uid="{00000000-0005-0000-0000-0000C84C0000}"/>
    <cellStyle name="Normal 44" xfId="811" xr:uid="{00000000-0005-0000-0000-0000C94C0000}"/>
    <cellStyle name="Normal 44 10" xfId="10145" xr:uid="{00000000-0005-0000-0000-0000CA4C0000}"/>
    <cellStyle name="Normal 44 10 2" xfId="15696" xr:uid="{00000000-0005-0000-0000-0000CB4C0000}"/>
    <cellStyle name="Normal 44 10 2 2" xfId="26794" xr:uid="{00000000-0005-0000-0000-0000CC4C0000}"/>
    <cellStyle name="Normal 44 10 3" xfId="21268" xr:uid="{00000000-0005-0000-0000-0000CD4C0000}"/>
    <cellStyle name="Normal 44 11" xfId="10678" xr:uid="{00000000-0005-0000-0000-0000CE4C0000}"/>
    <cellStyle name="Normal 44 11 2" xfId="21794" xr:uid="{00000000-0005-0000-0000-0000CF4C0000}"/>
    <cellStyle name="Normal 44 12" xfId="16274" xr:uid="{00000000-0005-0000-0000-0000D04C0000}"/>
    <cellStyle name="Normal 44 13" xfId="27292" xr:uid="{00000000-0005-0000-0000-0000D14C0000}"/>
    <cellStyle name="Normal 44 2" xfId="925" xr:uid="{00000000-0005-0000-0000-0000D24C0000}"/>
    <cellStyle name="Normal 44 2 2" xfId="5198" xr:uid="{00000000-0005-0000-0000-0000D34C0000}"/>
    <cellStyle name="Normal 44 2 2 2" xfId="6778" xr:uid="{00000000-0005-0000-0000-0000D44C0000}"/>
    <cellStyle name="Normal 44 2 2 2 2" xfId="9441" xr:uid="{00000000-0005-0000-0000-0000D54C0000}"/>
    <cellStyle name="Normal 44 2 2 2 2 2" xfId="15011" xr:uid="{00000000-0005-0000-0000-0000D64C0000}"/>
    <cellStyle name="Normal 44 2 2 2 2 2 2" xfId="26109" xr:uid="{00000000-0005-0000-0000-0000D74C0000}"/>
    <cellStyle name="Normal 44 2 2 2 2 3" xfId="20583" xr:uid="{00000000-0005-0000-0000-0000D84C0000}"/>
    <cellStyle name="Normal 44 2 2 2 3" xfId="12478" xr:uid="{00000000-0005-0000-0000-0000D94C0000}"/>
    <cellStyle name="Normal 44 2 2 2 3 2" xfId="23577" xr:uid="{00000000-0005-0000-0000-0000DA4C0000}"/>
    <cellStyle name="Normal 44 2 2 2 4" xfId="18052" xr:uid="{00000000-0005-0000-0000-0000DB4C0000}"/>
    <cellStyle name="Normal 44 2 2 3" xfId="8431" xr:uid="{00000000-0005-0000-0000-0000DC4C0000}"/>
    <cellStyle name="Normal 44 2 2 3 2" xfId="14001" xr:uid="{00000000-0005-0000-0000-0000DD4C0000}"/>
    <cellStyle name="Normal 44 2 2 3 2 2" xfId="25099" xr:uid="{00000000-0005-0000-0000-0000DE4C0000}"/>
    <cellStyle name="Normal 44 2 2 3 3" xfId="19573" xr:uid="{00000000-0005-0000-0000-0000DF4C0000}"/>
    <cellStyle name="Normal 44 2 2 4" xfId="11462" xr:uid="{00000000-0005-0000-0000-0000E04C0000}"/>
    <cellStyle name="Normal 44 2 2 4 2" xfId="22565" xr:uid="{00000000-0005-0000-0000-0000E14C0000}"/>
    <cellStyle name="Normal 44 2 2 5" xfId="17039" xr:uid="{00000000-0005-0000-0000-0000E24C0000}"/>
    <cellStyle name="Normal 44 2 3" xfId="6210" xr:uid="{00000000-0005-0000-0000-0000E34C0000}"/>
    <cellStyle name="Normal 44 2 3 2" xfId="8875" xr:uid="{00000000-0005-0000-0000-0000E44C0000}"/>
    <cellStyle name="Normal 44 2 3 2 2" xfId="14445" xr:uid="{00000000-0005-0000-0000-0000E54C0000}"/>
    <cellStyle name="Normal 44 2 3 2 2 2" xfId="25543" xr:uid="{00000000-0005-0000-0000-0000E64C0000}"/>
    <cellStyle name="Normal 44 2 3 2 3" xfId="20017" xr:uid="{00000000-0005-0000-0000-0000E74C0000}"/>
    <cellStyle name="Normal 44 2 3 3" xfId="11912" xr:uid="{00000000-0005-0000-0000-0000E84C0000}"/>
    <cellStyle name="Normal 44 2 3 3 2" xfId="23011" xr:uid="{00000000-0005-0000-0000-0000E94C0000}"/>
    <cellStyle name="Normal 44 2 3 4" xfId="17486" xr:uid="{00000000-0005-0000-0000-0000EA4C0000}"/>
    <cellStyle name="Normal 44 2 4" xfId="7249" xr:uid="{00000000-0005-0000-0000-0000EB4C0000}"/>
    <cellStyle name="Normal 44 2 4 2" xfId="9902" xr:uid="{00000000-0005-0000-0000-0000EC4C0000}"/>
    <cellStyle name="Normal 44 2 4 2 2" xfId="15472" xr:uid="{00000000-0005-0000-0000-0000ED4C0000}"/>
    <cellStyle name="Normal 44 2 4 2 2 2" xfId="26570" xr:uid="{00000000-0005-0000-0000-0000EE4C0000}"/>
    <cellStyle name="Normal 44 2 4 2 3" xfId="21044" xr:uid="{00000000-0005-0000-0000-0000EF4C0000}"/>
    <cellStyle name="Normal 44 2 4 3" xfId="12939" xr:uid="{00000000-0005-0000-0000-0000F04C0000}"/>
    <cellStyle name="Normal 44 2 4 3 2" xfId="24038" xr:uid="{00000000-0005-0000-0000-0000F14C0000}"/>
    <cellStyle name="Normal 44 2 4 4" xfId="18513" xr:uid="{00000000-0005-0000-0000-0000F24C0000}"/>
    <cellStyle name="Normal 44 2 5" xfId="7937" xr:uid="{00000000-0005-0000-0000-0000F34C0000}"/>
    <cellStyle name="Normal 44 2 5 2" xfId="13540" xr:uid="{00000000-0005-0000-0000-0000F44C0000}"/>
    <cellStyle name="Normal 44 2 5 2 2" xfId="24639" xr:uid="{00000000-0005-0000-0000-0000F54C0000}"/>
    <cellStyle name="Normal 44 2 5 3" xfId="19114" xr:uid="{00000000-0005-0000-0000-0000F64C0000}"/>
    <cellStyle name="Normal 44 2 6" xfId="10452" xr:uid="{00000000-0005-0000-0000-0000F74C0000}"/>
    <cellStyle name="Normal 44 2 6 2" xfId="15998" xr:uid="{00000000-0005-0000-0000-0000F84C0000}"/>
    <cellStyle name="Normal 44 2 6 2 2" xfId="27096" xr:uid="{00000000-0005-0000-0000-0000F94C0000}"/>
    <cellStyle name="Normal 44 2 6 3" xfId="21570" xr:uid="{00000000-0005-0000-0000-0000FA4C0000}"/>
    <cellStyle name="Normal 44 2 7" xfId="10728" xr:uid="{00000000-0005-0000-0000-0000FB4C0000}"/>
    <cellStyle name="Normal 44 2 7 2" xfId="21843" xr:uid="{00000000-0005-0000-0000-0000FC4C0000}"/>
    <cellStyle name="Normal 44 2 8" xfId="16323" xr:uid="{00000000-0005-0000-0000-0000FD4C0000}"/>
    <cellStyle name="Normal 44 2 9" xfId="27527" xr:uid="{00000000-0005-0000-0000-0000FE4C0000}"/>
    <cellStyle name="Normal 44 3" xfId="4604" xr:uid="{00000000-0005-0000-0000-0000FF4C0000}"/>
    <cellStyle name="Normal 44 3 2" xfId="6680" xr:uid="{00000000-0005-0000-0000-0000004D0000}"/>
    <cellStyle name="Normal 44 3 2 2" xfId="9343" xr:uid="{00000000-0005-0000-0000-0000014D0000}"/>
    <cellStyle name="Normal 44 3 2 2 2" xfId="14913" xr:uid="{00000000-0005-0000-0000-0000024D0000}"/>
    <cellStyle name="Normal 44 3 2 2 2 2" xfId="26011" xr:uid="{00000000-0005-0000-0000-0000034D0000}"/>
    <cellStyle name="Normal 44 3 2 2 3" xfId="20485" xr:uid="{00000000-0005-0000-0000-0000044D0000}"/>
    <cellStyle name="Normal 44 3 2 3" xfId="12380" xr:uid="{00000000-0005-0000-0000-0000054D0000}"/>
    <cellStyle name="Normal 44 3 2 3 2" xfId="23479" xr:uid="{00000000-0005-0000-0000-0000064D0000}"/>
    <cellStyle name="Normal 44 3 2 4" xfId="17954" xr:uid="{00000000-0005-0000-0000-0000074D0000}"/>
    <cellStyle name="Normal 44 3 3" xfId="7151" xr:uid="{00000000-0005-0000-0000-0000084D0000}"/>
    <cellStyle name="Normal 44 3 3 2" xfId="9804" xr:uid="{00000000-0005-0000-0000-0000094D0000}"/>
    <cellStyle name="Normal 44 3 3 2 2" xfId="15374" xr:uid="{00000000-0005-0000-0000-00000A4D0000}"/>
    <cellStyle name="Normal 44 3 3 2 2 2" xfId="26472" xr:uid="{00000000-0005-0000-0000-00000B4D0000}"/>
    <cellStyle name="Normal 44 3 3 2 3" xfId="20946" xr:uid="{00000000-0005-0000-0000-00000C4D0000}"/>
    <cellStyle name="Normal 44 3 3 3" xfId="12841" xr:uid="{00000000-0005-0000-0000-00000D4D0000}"/>
    <cellStyle name="Normal 44 3 3 3 2" xfId="23940" xr:uid="{00000000-0005-0000-0000-00000E4D0000}"/>
    <cellStyle name="Normal 44 3 3 4" xfId="18415" xr:uid="{00000000-0005-0000-0000-00000F4D0000}"/>
    <cellStyle name="Normal 44 3 4" xfId="7848" xr:uid="{00000000-0005-0000-0000-0000104D0000}"/>
    <cellStyle name="Normal 44 3 4 2" xfId="13451" xr:uid="{00000000-0005-0000-0000-0000114D0000}"/>
    <cellStyle name="Normal 44 3 4 2 2" xfId="24550" xr:uid="{00000000-0005-0000-0000-0000124D0000}"/>
    <cellStyle name="Normal 44 3 4 3" xfId="19025" xr:uid="{00000000-0005-0000-0000-0000134D0000}"/>
    <cellStyle name="Normal 44 3 5" xfId="10354" xr:uid="{00000000-0005-0000-0000-0000144D0000}"/>
    <cellStyle name="Normal 44 3 5 2" xfId="15900" xr:uid="{00000000-0005-0000-0000-0000154D0000}"/>
    <cellStyle name="Normal 44 3 5 2 2" xfId="26998" xr:uid="{00000000-0005-0000-0000-0000164D0000}"/>
    <cellStyle name="Normal 44 3 5 3" xfId="21472" xr:uid="{00000000-0005-0000-0000-0000174D0000}"/>
    <cellStyle name="Normal 44 3 6" xfId="11178" xr:uid="{00000000-0005-0000-0000-0000184D0000}"/>
    <cellStyle name="Normal 44 3 6 2" xfId="22285" xr:uid="{00000000-0005-0000-0000-0000194D0000}"/>
    <cellStyle name="Normal 44 3 7" xfId="16759" xr:uid="{00000000-0005-0000-0000-00001A4D0000}"/>
    <cellStyle name="Normal 44 3 8" xfId="27429" xr:uid="{00000000-0005-0000-0000-00001B4D0000}"/>
    <cellStyle name="Normal 44 4" xfId="4605" xr:uid="{00000000-0005-0000-0000-00001C4D0000}"/>
    <cellStyle name="Normal 44 4 2" xfId="6543" xr:uid="{00000000-0005-0000-0000-00001D4D0000}"/>
    <cellStyle name="Normal 44 4 2 2" xfId="9206" xr:uid="{00000000-0005-0000-0000-00001E4D0000}"/>
    <cellStyle name="Normal 44 4 2 2 2" xfId="14776" xr:uid="{00000000-0005-0000-0000-00001F4D0000}"/>
    <cellStyle name="Normal 44 4 2 2 2 2" xfId="25874" xr:uid="{00000000-0005-0000-0000-0000204D0000}"/>
    <cellStyle name="Normal 44 4 2 2 3" xfId="20348" xr:uid="{00000000-0005-0000-0000-0000214D0000}"/>
    <cellStyle name="Normal 44 4 2 3" xfId="12243" xr:uid="{00000000-0005-0000-0000-0000224D0000}"/>
    <cellStyle name="Normal 44 4 2 3 2" xfId="23342" xr:uid="{00000000-0005-0000-0000-0000234D0000}"/>
    <cellStyle name="Normal 44 4 2 4" xfId="17817" xr:uid="{00000000-0005-0000-0000-0000244D0000}"/>
    <cellStyle name="Normal 44 4 3" xfId="7718" xr:uid="{00000000-0005-0000-0000-0000254D0000}"/>
    <cellStyle name="Normal 44 4 3 2" xfId="13323" xr:uid="{00000000-0005-0000-0000-0000264D0000}"/>
    <cellStyle name="Normal 44 4 3 2 2" xfId="24422" xr:uid="{00000000-0005-0000-0000-0000274D0000}"/>
    <cellStyle name="Normal 44 4 3 3" xfId="18897" xr:uid="{00000000-0005-0000-0000-0000284D0000}"/>
    <cellStyle name="Normal 44 4 4" xfId="10217" xr:uid="{00000000-0005-0000-0000-0000294D0000}"/>
    <cellStyle name="Normal 44 4 4 2" xfId="15763" xr:uid="{00000000-0005-0000-0000-00002A4D0000}"/>
    <cellStyle name="Normal 44 4 4 2 2" xfId="26861" xr:uid="{00000000-0005-0000-0000-00002B4D0000}"/>
    <cellStyle name="Normal 44 4 4 3" xfId="21335" xr:uid="{00000000-0005-0000-0000-00002C4D0000}"/>
    <cellStyle name="Normal 44 4 5" xfId="11179" xr:uid="{00000000-0005-0000-0000-00002D4D0000}"/>
    <cellStyle name="Normal 44 4 5 2" xfId="22286" xr:uid="{00000000-0005-0000-0000-00002E4D0000}"/>
    <cellStyle name="Normal 44 4 6" xfId="16760" xr:uid="{00000000-0005-0000-0000-00002F4D0000}"/>
    <cellStyle name="Normal 44 5" xfId="4606" xr:uid="{00000000-0005-0000-0000-0000304D0000}"/>
    <cellStyle name="Normal 44 5 2" xfId="6488" xr:uid="{00000000-0005-0000-0000-0000314D0000}"/>
    <cellStyle name="Normal 44 5 2 2" xfId="9151" xr:uid="{00000000-0005-0000-0000-0000324D0000}"/>
    <cellStyle name="Normal 44 5 2 2 2" xfId="14721" xr:uid="{00000000-0005-0000-0000-0000334D0000}"/>
    <cellStyle name="Normal 44 5 2 2 2 2" xfId="25819" xr:uid="{00000000-0005-0000-0000-0000344D0000}"/>
    <cellStyle name="Normal 44 5 2 2 3" xfId="20293" xr:uid="{00000000-0005-0000-0000-0000354D0000}"/>
    <cellStyle name="Normal 44 5 2 3" xfId="12188" xr:uid="{00000000-0005-0000-0000-0000364D0000}"/>
    <cellStyle name="Normal 44 5 2 3 2" xfId="23287" xr:uid="{00000000-0005-0000-0000-0000374D0000}"/>
    <cellStyle name="Normal 44 5 2 4" xfId="17762" xr:uid="{00000000-0005-0000-0000-0000384D0000}"/>
    <cellStyle name="Normal 44 5 3" xfId="8241" xr:uid="{00000000-0005-0000-0000-0000394D0000}"/>
    <cellStyle name="Normal 44 5 3 2" xfId="13811" xr:uid="{00000000-0005-0000-0000-00003A4D0000}"/>
    <cellStyle name="Normal 44 5 3 2 2" xfId="24909" xr:uid="{00000000-0005-0000-0000-00003B4D0000}"/>
    <cellStyle name="Normal 44 5 3 3" xfId="19383" xr:uid="{00000000-0005-0000-0000-00003C4D0000}"/>
    <cellStyle name="Normal 44 5 4" xfId="11180" xr:uid="{00000000-0005-0000-0000-00003D4D0000}"/>
    <cellStyle name="Normal 44 5 4 2" xfId="22287" xr:uid="{00000000-0005-0000-0000-00003E4D0000}"/>
    <cellStyle name="Normal 44 5 5" xfId="16761" xr:uid="{00000000-0005-0000-0000-00003F4D0000}"/>
    <cellStyle name="Normal 44 6" xfId="5553" xr:uid="{00000000-0005-0000-0000-0000404D0000}"/>
    <cellStyle name="Normal 44 6 2" xfId="8597" xr:uid="{00000000-0005-0000-0000-0000414D0000}"/>
    <cellStyle name="Normal 44 6 2 2" xfId="14167" xr:uid="{00000000-0005-0000-0000-0000424D0000}"/>
    <cellStyle name="Normal 44 6 2 2 2" xfId="25265" xr:uid="{00000000-0005-0000-0000-0000434D0000}"/>
    <cellStyle name="Normal 44 6 2 3" xfId="19739" xr:uid="{00000000-0005-0000-0000-0000444D0000}"/>
    <cellStyle name="Normal 44 6 3" xfId="11628" xr:uid="{00000000-0005-0000-0000-0000454D0000}"/>
    <cellStyle name="Normal 44 6 3 2" xfId="22731" xr:uid="{00000000-0005-0000-0000-0000464D0000}"/>
    <cellStyle name="Normal 44 6 4" xfId="17205" xr:uid="{00000000-0005-0000-0000-0000474D0000}"/>
    <cellStyle name="Normal 44 7" xfId="6149" xr:uid="{00000000-0005-0000-0000-0000484D0000}"/>
    <cellStyle name="Normal 44 7 2" xfId="8814" xr:uid="{00000000-0005-0000-0000-0000494D0000}"/>
    <cellStyle name="Normal 44 7 2 2" xfId="14384" xr:uid="{00000000-0005-0000-0000-00004A4D0000}"/>
    <cellStyle name="Normal 44 7 2 2 2" xfId="25482" xr:uid="{00000000-0005-0000-0000-00004B4D0000}"/>
    <cellStyle name="Normal 44 7 2 3" xfId="19956" xr:uid="{00000000-0005-0000-0000-00004C4D0000}"/>
    <cellStyle name="Normal 44 7 3" xfId="11851" xr:uid="{00000000-0005-0000-0000-00004D4D0000}"/>
    <cellStyle name="Normal 44 7 3 2" xfId="22950" xr:uid="{00000000-0005-0000-0000-00004E4D0000}"/>
    <cellStyle name="Normal 44 7 4" xfId="17425" xr:uid="{00000000-0005-0000-0000-00004F4D0000}"/>
    <cellStyle name="Normal 44 8" xfId="7012" xr:uid="{00000000-0005-0000-0000-0000504D0000}"/>
    <cellStyle name="Normal 44 8 2" xfId="9666" xr:uid="{00000000-0005-0000-0000-0000514D0000}"/>
    <cellStyle name="Normal 44 8 2 2" xfId="15236" xr:uid="{00000000-0005-0000-0000-0000524D0000}"/>
    <cellStyle name="Normal 44 8 2 2 2" xfId="26334" xr:uid="{00000000-0005-0000-0000-0000534D0000}"/>
    <cellStyle name="Normal 44 8 2 3" xfId="20808" xr:uid="{00000000-0005-0000-0000-0000544D0000}"/>
    <cellStyle name="Normal 44 8 3" xfId="12703" xr:uid="{00000000-0005-0000-0000-0000554D0000}"/>
    <cellStyle name="Normal 44 8 3 2" xfId="23802" xr:uid="{00000000-0005-0000-0000-0000564D0000}"/>
    <cellStyle name="Normal 44 8 4" xfId="18277" xr:uid="{00000000-0005-0000-0000-0000574D0000}"/>
    <cellStyle name="Normal 44 9" xfId="7545" xr:uid="{00000000-0005-0000-0000-0000584D0000}"/>
    <cellStyle name="Normal 44 9 2" xfId="13199" xr:uid="{00000000-0005-0000-0000-0000594D0000}"/>
    <cellStyle name="Normal 44 9 2 2" xfId="24298" xr:uid="{00000000-0005-0000-0000-00005A4D0000}"/>
    <cellStyle name="Normal 44 9 3" xfId="18773" xr:uid="{00000000-0005-0000-0000-00005B4D0000}"/>
    <cellStyle name="Normal 45" xfId="812" xr:uid="{00000000-0005-0000-0000-00005C4D0000}"/>
    <cellStyle name="Normal 45 10" xfId="10679" xr:uid="{00000000-0005-0000-0000-00005D4D0000}"/>
    <cellStyle name="Normal 45 10 2" xfId="21795" xr:uid="{00000000-0005-0000-0000-00005E4D0000}"/>
    <cellStyle name="Normal 45 11" xfId="16275" xr:uid="{00000000-0005-0000-0000-00005F4D0000}"/>
    <cellStyle name="Normal 45 2" xfId="924" xr:uid="{00000000-0005-0000-0000-0000604D0000}"/>
    <cellStyle name="Normal 45 2 2" xfId="5197" xr:uid="{00000000-0005-0000-0000-0000614D0000}"/>
    <cellStyle name="Normal 45 2 2 2" xfId="6777" xr:uid="{00000000-0005-0000-0000-0000624D0000}"/>
    <cellStyle name="Normal 45 2 2 2 2" xfId="9440" xr:uid="{00000000-0005-0000-0000-0000634D0000}"/>
    <cellStyle name="Normal 45 2 2 2 2 2" xfId="15010" xr:uid="{00000000-0005-0000-0000-0000644D0000}"/>
    <cellStyle name="Normal 45 2 2 2 2 2 2" xfId="26108" xr:uid="{00000000-0005-0000-0000-0000654D0000}"/>
    <cellStyle name="Normal 45 2 2 2 2 3" xfId="20582" xr:uid="{00000000-0005-0000-0000-0000664D0000}"/>
    <cellStyle name="Normal 45 2 2 2 3" xfId="12477" xr:uid="{00000000-0005-0000-0000-0000674D0000}"/>
    <cellStyle name="Normal 45 2 2 2 3 2" xfId="23576" xr:uid="{00000000-0005-0000-0000-0000684D0000}"/>
    <cellStyle name="Normal 45 2 2 2 4" xfId="18051" xr:uid="{00000000-0005-0000-0000-0000694D0000}"/>
    <cellStyle name="Normal 45 2 2 3" xfId="8430" xr:uid="{00000000-0005-0000-0000-00006A4D0000}"/>
    <cellStyle name="Normal 45 2 2 3 2" xfId="14000" xr:uid="{00000000-0005-0000-0000-00006B4D0000}"/>
    <cellStyle name="Normal 45 2 2 3 2 2" xfId="25098" xr:uid="{00000000-0005-0000-0000-00006C4D0000}"/>
    <cellStyle name="Normal 45 2 2 3 3" xfId="19572" xr:uid="{00000000-0005-0000-0000-00006D4D0000}"/>
    <cellStyle name="Normal 45 2 2 4" xfId="11461" xr:uid="{00000000-0005-0000-0000-00006E4D0000}"/>
    <cellStyle name="Normal 45 2 2 4 2" xfId="22564" xr:uid="{00000000-0005-0000-0000-00006F4D0000}"/>
    <cellStyle name="Normal 45 2 2 5" xfId="17038" xr:uid="{00000000-0005-0000-0000-0000704D0000}"/>
    <cellStyle name="Normal 45 2 3" xfId="6209" xr:uid="{00000000-0005-0000-0000-0000714D0000}"/>
    <cellStyle name="Normal 45 2 3 2" xfId="8874" xr:uid="{00000000-0005-0000-0000-0000724D0000}"/>
    <cellStyle name="Normal 45 2 3 2 2" xfId="14444" xr:uid="{00000000-0005-0000-0000-0000734D0000}"/>
    <cellStyle name="Normal 45 2 3 2 2 2" xfId="25542" xr:uid="{00000000-0005-0000-0000-0000744D0000}"/>
    <cellStyle name="Normal 45 2 3 2 3" xfId="20016" xr:uid="{00000000-0005-0000-0000-0000754D0000}"/>
    <cellStyle name="Normal 45 2 3 3" xfId="11911" xr:uid="{00000000-0005-0000-0000-0000764D0000}"/>
    <cellStyle name="Normal 45 2 3 3 2" xfId="23010" xr:uid="{00000000-0005-0000-0000-0000774D0000}"/>
    <cellStyle name="Normal 45 2 3 4" xfId="17485" xr:uid="{00000000-0005-0000-0000-0000784D0000}"/>
    <cellStyle name="Normal 45 2 4" xfId="7248" xr:uid="{00000000-0005-0000-0000-0000794D0000}"/>
    <cellStyle name="Normal 45 2 4 2" xfId="9901" xr:uid="{00000000-0005-0000-0000-00007A4D0000}"/>
    <cellStyle name="Normal 45 2 4 2 2" xfId="15471" xr:uid="{00000000-0005-0000-0000-00007B4D0000}"/>
    <cellStyle name="Normal 45 2 4 2 2 2" xfId="26569" xr:uid="{00000000-0005-0000-0000-00007C4D0000}"/>
    <cellStyle name="Normal 45 2 4 2 3" xfId="21043" xr:uid="{00000000-0005-0000-0000-00007D4D0000}"/>
    <cellStyle name="Normal 45 2 4 3" xfId="12938" xr:uid="{00000000-0005-0000-0000-00007E4D0000}"/>
    <cellStyle name="Normal 45 2 4 3 2" xfId="24037" xr:uid="{00000000-0005-0000-0000-00007F4D0000}"/>
    <cellStyle name="Normal 45 2 4 4" xfId="18512" xr:uid="{00000000-0005-0000-0000-0000804D0000}"/>
    <cellStyle name="Normal 45 2 5" xfId="7936" xr:uid="{00000000-0005-0000-0000-0000814D0000}"/>
    <cellStyle name="Normal 45 2 5 2" xfId="13539" xr:uid="{00000000-0005-0000-0000-0000824D0000}"/>
    <cellStyle name="Normal 45 2 5 2 2" xfId="24638" xr:uid="{00000000-0005-0000-0000-0000834D0000}"/>
    <cellStyle name="Normal 45 2 5 3" xfId="19113" xr:uid="{00000000-0005-0000-0000-0000844D0000}"/>
    <cellStyle name="Normal 45 2 6" xfId="10451" xr:uid="{00000000-0005-0000-0000-0000854D0000}"/>
    <cellStyle name="Normal 45 2 6 2" xfId="15997" xr:uid="{00000000-0005-0000-0000-0000864D0000}"/>
    <cellStyle name="Normal 45 2 6 2 2" xfId="27095" xr:uid="{00000000-0005-0000-0000-0000874D0000}"/>
    <cellStyle name="Normal 45 2 6 3" xfId="21569" xr:uid="{00000000-0005-0000-0000-0000884D0000}"/>
    <cellStyle name="Normal 45 2 7" xfId="10727" xr:uid="{00000000-0005-0000-0000-0000894D0000}"/>
    <cellStyle name="Normal 45 2 7 2" xfId="21842" xr:uid="{00000000-0005-0000-0000-00008A4D0000}"/>
    <cellStyle name="Normal 45 2 8" xfId="16322" xr:uid="{00000000-0005-0000-0000-00008B4D0000}"/>
    <cellStyle name="Normal 45 2 9" xfId="27526" xr:uid="{00000000-0005-0000-0000-00008C4D0000}"/>
    <cellStyle name="Normal 45 3" xfId="4607" xr:uid="{00000000-0005-0000-0000-00008D4D0000}"/>
    <cellStyle name="Normal 45 3 2" xfId="6681" xr:uid="{00000000-0005-0000-0000-00008E4D0000}"/>
    <cellStyle name="Normal 45 3 2 2" xfId="9344" xr:uid="{00000000-0005-0000-0000-00008F4D0000}"/>
    <cellStyle name="Normal 45 3 2 2 2" xfId="14914" xr:uid="{00000000-0005-0000-0000-0000904D0000}"/>
    <cellStyle name="Normal 45 3 2 2 2 2" xfId="26012" xr:uid="{00000000-0005-0000-0000-0000914D0000}"/>
    <cellStyle name="Normal 45 3 2 2 3" xfId="20486" xr:uid="{00000000-0005-0000-0000-0000924D0000}"/>
    <cellStyle name="Normal 45 3 2 3" xfId="12381" xr:uid="{00000000-0005-0000-0000-0000934D0000}"/>
    <cellStyle name="Normal 45 3 2 3 2" xfId="23480" xr:uid="{00000000-0005-0000-0000-0000944D0000}"/>
    <cellStyle name="Normal 45 3 2 4" xfId="17955" xr:uid="{00000000-0005-0000-0000-0000954D0000}"/>
    <cellStyle name="Normal 45 3 3" xfId="7152" xr:uid="{00000000-0005-0000-0000-0000964D0000}"/>
    <cellStyle name="Normal 45 3 3 2" xfId="9805" xr:uid="{00000000-0005-0000-0000-0000974D0000}"/>
    <cellStyle name="Normal 45 3 3 2 2" xfId="15375" xr:uid="{00000000-0005-0000-0000-0000984D0000}"/>
    <cellStyle name="Normal 45 3 3 2 2 2" xfId="26473" xr:uid="{00000000-0005-0000-0000-0000994D0000}"/>
    <cellStyle name="Normal 45 3 3 2 3" xfId="20947" xr:uid="{00000000-0005-0000-0000-00009A4D0000}"/>
    <cellStyle name="Normal 45 3 3 3" xfId="12842" xr:uid="{00000000-0005-0000-0000-00009B4D0000}"/>
    <cellStyle name="Normal 45 3 3 3 2" xfId="23941" xr:uid="{00000000-0005-0000-0000-00009C4D0000}"/>
    <cellStyle name="Normal 45 3 3 4" xfId="18416" xr:uid="{00000000-0005-0000-0000-00009D4D0000}"/>
    <cellStyle name="Normal 45 3 4" xfId="7849" xr:uid="{00000000-0005-0000-0000-00009E4D0000}"/>
    <cellStyle name="Normal 45 3 4 2" xfId="13452" xr:uid="{00000000-0005-0000-0000-00009F4D0000}"/>
    <cellStyle name="Normal 45 3 4 2 2" xfId="24551" xr:uid="{00000000-0005-0000-0000-0000A04D0000}"/>
    <cellStyle name="Normal 45 3 4 3" xfId="19026" xr:uid="{00000000-0005-0000-0000-0000A14D0000}"/>
    <cellStyle name="Normal 45 3 5" xfId="10355" xr:uid="{00000000-0005-0000-0000-0000A24D0000}"/>
    <cellStyle name="Normal 45 3 5 2" xfId="15901" xr:uid="{00000000-0005-0000-0000-0000A34D0000}"/>
    <cellStyle name="Normal 45 3 5 2 2" xfId="26999" xr:uid="{00000000-0005-0000-0000-0000A44D0000}"/>
    <cellStyle name="Normal 45 3 5 3" xfId="21473" xr:uid="{00000000-0005-0000-0000-0000A54D0000}"/>
    <cellStyle name="Normal 45 3 6" xfId="11181" xr:uid="{00000000-0005-0000-0000-0000A64D0000}"/>
    <cellStyle name="Normal 45 3 6 2" xfId="22288" xr:uid="{00000000-0005-0000-0000-0000A74D0000}"/>
    <cellStyle name="Normal 45 3 7" xfId="16762" xr:uid="{00000000-0005-0000-0000-0000A84D0000}"/>
    <cellStyle name="Normal 45 3 8" xfId="27430" xr:uid="{00000000-0005-0000-0000-0000A94D0000}"/>
    <cellStyle name="Normal 45 4" xfId="4608" xr:uid="{00000000-0005-0000-0000-0000AA4D0000}"/>
    <cellStyle name="Normal 45 5" xfId="4609" xr:uid="{00000000-0005-0000-0000-0000AB4D0000}"/>
    <cellStyle name="Normal 45 5 2" xfId="6489" xr:uid="{00000000-0005-0000-0000-0000AC4D0000}"/>
    <cellStyle name="Normal 45 5 2 2" xfId="9152" xr:uid="{00000000-0005-0000-0000-0000AD4D0000}"/>
    <cellStyle name="Normal 45 5 2 2 2" xfId="14722" xr:uid="{00000000-0005-0000-0000-0000AE4D0000}"/>
    <cellStyle name="Normal 45 5 2 2 2 2" xfId="25820" xr:uid="{00000000-0005-0000-0000-0000AF4D0000}"/>
    <cellStyle name="Normal 45 5 2 2 3" xfId="20294" xr:uid="{00000000-0005-0000-0000-0000B04D0000}"/>
    <cellStyle name="Normal 45 5 2 3" xfId="12189" xr:uid="{00000000-0005-0000-0000-0000B14D0000}"/>
    <cellStyle name="Normal 45 5 2 3 2" xfId="23288" xr:uid="{00000000-0005-0000-0000-0000B24D0000}"/>
    <cellStyle name="Normal 45 5 2 4" xfId="17763" xr:uid="{00000000-0005-0000-0000-0000B34D0000}"/>
    <cellStyle name="Normal 45 5 3" xfId="8242" xr:uid="{00000000-0005-0000-0000-0000B44D0000}"/>
    <cellStyle name="Normal 45 5 3 2" xfId="13812" xr:uid="{00000000-0005-0000-0000-0000B54D0000}"/>
    <cellStyle name="Normal 45 5 3 2 2" xfId="24910" xr:uid="{00000000-0005-0000-0000-0000B64D0000}"/>
    <cellStyle name="Normal 45 5 3 3" xfId="19384" xr:uid="{00000000-0005-0000-0000-0000B74D0000}"/>
    <cellStyle name="Normal 45 5 4" xfId="11182" xr:uid="{00000000-0005-0000-0000-0000B84D0000}"/>
    <cellStyle name="Normal 45 5 4 2" xfId="22289" xr:uid="{00000000-0005-0000-0000-0000B94D0000}"/>
    <cellStyle name="Normal 45 5 5" xfId="16763" xr:uid="{00000000-0005-0000-0000-0000BA4D0000}"/>
    <cellStyle name="Normal 45 6" xfId="5422" xr:uid="{00000000-0005-0000-0000-0000BB4D0000}"/>
    <cellStyle name="Normal 45 6 2" xfId="8543" xr:uid="{00000000-0005-0000-0000-0000BC4D0000}"/>
    <cellStyle name="Normal 45 6 2 2" xfId="14113" xr:uid="{00000000-0005-0000-0000-0000BD4D0000}"/>
    <cellStyle name="Normal 45 6 2 2 2" xfId="25211" xr:uid="{00000000-0005-0000-0000-0000BE4D0000}"/>
    <cellStyle name="Normal 45 6 2 3" xfId="19685" xr:uid="{00000000-0005-0000-0000-0000BF4D0000}"/>
    <cellStyle name="Normal 45 6 3" xfId="11574" xr:uid="{00000000-0005-0000-0000-0000C04D0000}"/>
    <cellStyle name="Normal 45 6 3 2" xfId="22677" xr:uid="{00000000-0005-0000-0000-0000C14D0000}"/>
    <cellStyle name="Normal 45 6 4" xfId="17151" xr:uid="{00000000-0005-0000-0000-0000C24D0000}"/>
    <cellStyle name="Normal 45 7" xfId="6150" xr:uid="{00000000-0005-0000-0000-0000C34D0000}"/>
    <cellStyle name="Normal 45 7 2" xfId="8815" xr:uid="{00000000-0005-0000-0000-0000C44D0000}"/>
    <cellStyle name="Normal 45 7 2 2" xfId="14385" xr:uid="{00000000-0005-0000-0000-0000C54D0000}"/>
    <cellStyle name="Normal 45 7 2 2 2" xfId="25483" xr:uid="{00000000-0005-0000-0000-0000C64D0000}"/>
    <cellStyle name="Normal 45 7 2 3" xfId="19957" xr:uid="{00000000-0005-0000-0000-0000C74D0000}"/>
    <cellStyle name="Normal 45 7 3" xfId="11852" xr:uid="{00000000-0005-0000-0000-0000C84D0000}"/>
    <cellStyle name="Normal 45 7 3 2" xfId="22951" xr:uid="{00000000-0005-0000-0000-0000C94D0000}"/>
    <cellStyle name="Normal 45 7 4" xfId="17426" xr:uid="{00000000-0005-0000-0000-0000CA4D0000}"/>
    <cellStyle name="Normal 45 8" xfId="7546" xr:uid="{00000000-0005-0000-0000-0000CB4D0000}"/>
    <cellStyle name="Normal 45 8 2" xfId="13200" xr:uid="{00000000-0005-0000-0000-0000CC4D0000}"/>
    <cellStyle name="Normal 45 8 2 2" xfId="24299" xr:uid="{00000000-0005-0000-0000-0000CD4D0000}"/>
    <cellStyle name="Normal 45 8 3" xfId="18774" xr:uid="{00000000-0005-0000-0000-0000CE4D0000}"/>
    <cellStyle name="Normal 45 9" xfId="10146" xr:uid="{00000000-0005-0000-0000-0000CF4D0000}"/>
    <cellStyle name="Normal 45 9 2" xfId="15697" xr:uid="{00000000-0005-0000-0000-0000D04D0000}"/>
    <cellStyle name="Normal 45 9 2 2" xfId="26795" xr:uid="{00000000-0005-0000-0000-0000D14D0000}"/>
    <cellStyle name="Normal 45 9 3" xfId="21269" xr:uid="{00000000-0005-0000-0000-0000D24D0000}"/>
    <cellStyle name="Normal 46" xfId="813" xr:uid="{00000000-0005-0000-0000-0000D34D0000}"/>
    <cellStyle name="Normal 46 2" xfId="944" xr:uid="{00000000-0005-0000-0000-0000D44D0000}"/>
    <cellStyle name="Normal 46 2 2" xfId="5202" xr:uid="{00000000-0005-0000-0000-0000D54D0000}"/>
    <cellStyle name="Normal 46 2 2 2" xfId="6790" xr:uid="{00000000-0005-0000-0000-0000D64D0000}"/>
    <cellStyle name="Normal 46 2 2 2 2" xfId="9453" xr:uid="{00000000-0005-0000-0000-0000D74D0000}"/>
    <cellStyle name="Normal 46 2 2 2 2 2" xfId="15023" xr:uid="{00000000-0005-0000-0000-0000D84D0000}"/>
    <cellStyle name="Normal 46 2 2 2 2 2 2" xfId="26121" xr:uid="{00000000-0005-0000-0000-0000D94D0000}"/>
    <cellStyle name="Normal 46 2 2 2 2 3" xfId="20595" xr:uid="{00000000-0005-0000-0000-0000DA4D0000}"/>
    <cellStyle name="Normal 46 2 2 2 3" xfId="12490" xr:uid="{00000000-0005-0000-0000-0000DB4D0000}"/>
    <cellStyle name="Normal 46 2 2 2 3 2" xfId="23589" xr:uid="{00000000-0005-0000-0000-0000DC4D0000}"/>
    <cellStyle name="Normal 46 2 2 2 4" xfId="18064" xr:uid="{00000000-0005-0000-0000-0000DD4D0000}"/>
    <cellStyle name="Normal 46 2 2 3" xfId="8435" xr:uid="{00000000-0005-0000-0000-0000DE4D0000}"/>
    <cellStyle name="Normal 46 2 2 3 2" xfId="14005" xr:uid="{00000000-0005-0000-0000-0000DF4D0000}"/>
    <cellStyle name="Normal 46 2 2 3 2 2" xfId="25103" xr:uid="{00000000-0005-0000-0000-0000E04D0000}"/>
    <cellStyle name="Normal 46 2 2 3 3" xfId="19577" xr:uid="{00000000-0005-0000-0000-0000E14D0000}"/>
    <cellStyle name="Normal 46 2 2 4" xfId="11466" xr:uid="{00000000-0005-0000-0000-0000E24D0000}"/>
    <cellStyle name="Normal 46 2 2 4 2" xfId="22569" xr:uid="{00000000-0005-0000-0000-0000E34D0000}"/>
    <cellStyle name="Normal 46 2 2 5" xfId="17043" xr:uid="{00000000-0005-0000-0000-0000E44D0000}"/>
    <cellStyle name="Normal 46 2 3" xfId="6222" xr:uid="{00000000-0005-0000-0000-0000E54D0000}"/>
    <cellStyle name="Normal 46 2 3 2" xfId="8887" xr:uid="{00000000-0005-0000-0000-0000E64D0000}"/>
    <cellStyle name="Normal 46 2 3 2 2" xfId="14457" xr:uid="{00000000-0005-0000-0000-0000E74D0000}"/>
    <cellStyle name="Normal 46 2 3 2 2 2" xfId="25555" xr:uid="{00000000-0005-0000-0000-0000E84D0000}"/>
    <cellStyle name="Normal 46 2 3 2 3" xfId="20029" xr:uid="{00000000-0005-0000-0000-0000E94D0000}"/>
    <cellStyle name="Normal 46 2 3 3" xfId="11924" xr:uid="{00000000-0005-0000-0000-0000EA4D0000}"/>
    <cellStyle name="Normal 46 2 3 3 2" xfId="23023" xr:uid="{00000000-0005-0000-0000-0000EB4D0000}"/>
    <cellStyle name="Normal 46 2 3 4" xfId="17498" xr:uid="{00000000-0005-0000-0000-0000EC4D0000}"/>
    <cellStyle name="Normal 46 2 4" xfId="7261" xr:uid="{00000000-0005-0000-0000-0000ED4D0000}"/>
    <cellStyle name="Normal 46 2 4 2" xfId="9914" xr:uid="{00000000-0005-0000-0000-0000EE4D0000}"/>
    <cellStyle name="Normal 46 2 4 2 2" xfId="15484" xr:uid="{00000000-0005-0000-0000-0000EF4D0000}"/>
    <cellStyle name="Normal 46 2 4 2 2 2" xfId="26582" xr:uid="{00000000-0005-0000-0000-0000F04D0000}"/>
    <cellStyle name="Normal 46 2 4 2 3" xfId="21056" xr:uid="{00000000-0005-0000-0000-0000F14D0000}"/>
    <cellStyle name="Normal 46 2 4 3" xfId="12951" xr:uid="{00000000-0005-0000-0000-0000F24D0000}"/>
    <cellStyle name="Normal 46 2 4 3 2" xfId="24050" xr:uid="{00000000-0005-0000-0000-0000F34D0000}"/>
    <cellStyle name="Normal 46 2 4 4" xfId="18525" xr:uid="{00000000-0005-0000-0000-0000F44D0000}"/>
    <cellStyle name="Normal 46 2 5" xfId="7949" xr:uid="{00000000-0005-0000-0000-0000F54D0000}"/>
    <cellStyle name="Normal 46 2 5 2" xfId="13552" xr:uid="{00000000-0005-0000-0000-0000F64D0000}"/>
    <cellStyle name="Normal 46 2 5 2 2" xfId="24651" xr:uid="{00000000-0005-0000-0000-0000F74D0000}"/>
    <cellStyle name="Normal 46 2 5 3" xfId="19126" xr:uid="{00000000-0005-0000-0000-0000F84D0000}"/>
    <cellStyle name="Normal 46 2 6" xfId="10464" xr:uid="{00000000-0005-0000-0000-0000F94D0000}"/>
    <cellStyle name="Normal 46 2 6 2" xfId="16010" xr:uid="{00000000-0005-0000-0000-0000FA4D0000}"/>
    <cellStyle name="Normal 46 2 6 2 2" xfId="27108" xr:uid="{00000000-0005-0000-0000-0000FB4D0000}"/>
    <cellStyle name="Normal 46 2 6 3" xfId="21582" xr:uid="{00000000-0005-0000-0000-0000FC4D0000}"/>
    <cellStyle name="Normal 46 2 7" xfId="10740" xr:uid="{00000000-0005-0000-0000-0000FD4D0000}"/>
    <cellStyle name="Normal 46 2 7 2" xfId="21855" xr:uid="{00000000-0005-0000-0000-0000FE4D0000}"/>
    <cellStyle name="Normal 46 2 8" xfId="16335" xr:uid="{00000000-0005-0000-0000-0000FF4D0000}"/>
    <cellStyle name="Normal 46 2 9" xfId="27539" xr:uid="{00000000-0005-0000-0000-0000004E0000}"/>
    <cellStyle name="Normal 46 3" xfId="4610" xr:uid="{00000000-0005-0000-0000-0000014E0000}"/>
    <cellStyle name="Normal 46 3 2" xfId="6045" xr:uid="{00000000-0005-0000-0000-0000024E0000}"/>
    <cellStyle name="Normal 46 3 2 2" xfId="8721" xr:uid="{00000000-0005-0000-0000-0000034E0000}"/>
    <cellStyle name="Normal 46 3 2 2 2" xfId="14291" xr:uid="{00000000-0005-0000-0000-0000044E0000}"/>
    <cellStyle name="Normal 46 3 2 2 2 2" xfId="25389" xr:uid="{00000000-0005-0000-0000-0000054E0000}"/>
    <cellStyle name="Normal 46 3 2 2 3" xfId="19863" xr:uid="{00000000-0005-0000-0000-0000064E0000}"/>
    <cellStyle name="Normal 46 3 2 3" xfId="11758" xr:uid="{00000000-0005-0000-0000-0000074E0000}"/>
    <cellStyle name="Normal 46 3 2 3 2" xfId="22857" xr:uid="{00000000-0005-0000-0000-0000084E0000}"/>
    <cellStyle name="Normal 46 3 2 4" xfId="17332" xr:uid="{00000000-0005-0000-0000-0000094E0000}"/>
    <cellStyle name="Normal 46 3 3" xfId="6682" xr:uid="{00000000-0005-0000-0000-00000A4E0000}"/>
    <cellStyle name="Normal 46 3 3 2" xfId="9345" xr:uid="{00000000-0005-0000-0000-00000B4E0000}"/>
    <cellStyle name="Normal 46 3 3 2 2" xfId="14915" xr:uid="{00000000-0005-0000-0000-00000C4E0000}"/>
    <cellStyle name="Normal 46 3 3 2 2 2" xfId="26013" xr:uid="{00000000-0005-0000-0000-00000D4E0000}"/>
    <cellStyle name="Normal 46 3 3 2 3" xfId="20487" xr:uid="{00000000-0005-0000-0000-00000E4E0000}"/>
    <cellStyle name="Normal 46 3 3 3" xfId="12382" xr:uid="{00000000-0005-0000-0000-00000F4E0000}"/>
    <cellStyle name="Normal 46 3 3 3 2" xfId="23481" xr:uid="{00000000-0005-0000-0000-0000104E0000}"/>
    <cellStyle name="Normal 46 3 3 4" xfId="17956" xr:uid="{00000000-0005-0000-0000-0000114E0000}"/>
    <cellStyle name="Normal 46 3 4" xfId="7153" xr:uid="{00000000-0005-0000-0000-0000124E0000}"/>
    <cellStyle name="Normal 46 3 4 2" xfId="9806" xr:uid="{00000000-0005-0000-0000-0000134E0000}"/>
    <cellStyle name="Normal 46 3 4 2 2" xfId="15376" xr:uid="{00000000-0005-0000-0000-0000144E0000}"/>
    <cellStyle name="Normal 46 3 4 2 2 2" xfId="26474" xr:uid="{00000000-0005-0000-0000-0000154E0000}"/>
    <cellStyle name="Normal 46 3 4 2 3" xfId="20948" xr:uid="{00000000-0005-0000-0000-0000164E0000}"/>
    <cellStyle name="Normal 46 3 4 3" xfId="12843" xr:uid="{00000000-0005-0000-0000-0000174E0000}"/>
    <cellStyle name="Normal 46 3 4 3 2" xfId="23942" xr:uid="{00000000-0005-0000-0000-0000184E0000}"/>
    <cellStyle name="Normal 46 3 4 4" xfId="18417" xr:uid="{00000000-0005-0000-0000-0000194E0000}"/>
    <cellStyle name="Normal 46 3 5" xfId="7850" xr:uid="{00000000-0005-0000-0000-00001A4E0000}"/>
    <cellStyle name="Normal 46 3 5 2" xfId="13453" xr:uid="{00000000-0005-0000-0000-00001B4E0000}"/>
    <cellStyle name="Normal 46 3 5 2 2" xfId="24552" xr:uid="{00000000-0005-0000-0000-00001C4E0000}"/>
    <cellStyle name="Normal 46 3 5 3" xfId="19027" xr:uid="{00000000-0005-0000-0000-00001D4E0000}"/>
    <cellStyle name="Normal 46 3 6" xfId="10356" xr:uid="{00000000-0005-0000-0000-00001E4E0000}"/>
    <cellStyle name="Normal 46 3 6 2" xfId="15902" xr:uid="{00000000-0005-0000-0000-00001F4E0000}"/>
    <cellStyle name="Normal 46 3 6 2 2" xfId="27000" xr:uid="{00000000-0005-0000-0000-0000204E0000}"/>
    <cellStyle name="Normal 46 3 6 3" xfId="21474" xr:uid="{00000000-0005-0000-0000-0000214E0000}"/>
    <cellStyle name="Normal 46 3 7" xfId="11183" xr:uid="{00000000-0005-0000-0000-0000224E0000}"/>
    <cellStyle name="Normal 46 3 7 2" xfId="22290" xr:uid="{00000000-0005-0000-0000-0000234E0000}"/>
    <cellStyle name="Normal 46 3 8" xfId="16764" xr:uid="{00000000-0005-0000-0000-0000244E0000}"/>
    <cellStyle name="Normal 46 3 9" xfId="27431" xr:uid="{00000000-0005-0000-0000-0000254E0000}"/>
    <cellStyle name="Normal 46 4" xfId="4611" xr:uid="{00000000-0005-0000-0000-0000264E0000}"/>
    <cellStyle name="Normal 46 4 2" xfId="7765" xr:uid="{00000000-0005-0000-0000-0000274E0000}"/>
    <cellStyle name="Normal 46 5" xfId="5120" xr:uid="{00000000-0005-0000-0000-0000284E0000}"/>
    <cellStyle name="Normal 46 5 2" xfId="5483" xr:uid="{00000000-0005-0000-0000-0000294E0000}"/>
    <cellStyle name="Normal 46 5 2 2" xfId="8571" xr:uid="{00000000-0005-0000-0000-00002A4E0000}"/>
    <cellStyle name="Normal 46 5 2 2 2" xfId="14141" xr:uid="{00000000-0005-0000-0000-00002B4E0000}"/>
    <cellStyle name="Normal 46 5 2 2 2 2" xfId="25239" xr:uid="{00000000-0005-0000-0000-00002C4E0000}"/>
    <cellStyle name="Normal 46 5 2 2 3" xfId="19713" xr:uid="{00000000-0005-0000-0000-00002D4E0000}"/>
    <cellStyle name="Normal 46 5 2 3" xfId="11602" xr:uid="{00000000-0005-0000-0000-00002E4E0000}"/>
    <cellStyle name="Normal 46 5 2 3 2" xfId="22705" xr:uid="{00000000-0005-0000-0000-00002F4E0000}"/>
    <cellStyle name="Normal 46 5 2 4" xfId="17179" xr:uid="{00000000-0005-0000-0000-0000304E0000}"/>
    <cellStyle name="Normal 46 6" xfId="7547" xr:uid="{00000000-0005-0000-0000-0000314E0000}"/>
    <cellStyle name="Normal 46 6 2" xfId="13201" xr:uid="{00000000-0005-0000-0000-0000324E0000}"/>
    <cellStyle name="Normal 46 6 2 2" xfId="24300" xr:uid="{00000000-0005-0000-0000-0000334E0000}"/>
    <cellStyle name="Normal 46 6 3" xfId="18775" xr:uid="{00000000-0005-0000-0000-0000344E0000}"/>
    <cellStyle name="Normal 47" xfId="939" xr:uid="{00000000-0005-0000-0000-0000354E0000}"/>
    <cellStyle name="Normal 47 2" xfId="4612" xr:uid="{00000000-0005-0000-0000-0000364E0000}"/>
    <cellStyle name="Normal 47 2 2" xfId="5659" xr:uid="{00000000-0005-0000-0000-0000374E0000}"/>
    <cellStyle name="Normal 47 2 2 2" xfId="8649" xr:uid="{00000000-0005-0000-0000-0000384E0000}"/>
    <cellStyle name="Normal 47 2 2 2 2" xfId="14219" xr:uid="{00000000-0005-0000-0000-0000394E0000}"/>
    <cellStyle name="Normal 47 2 2 2 2 2" xfId="25317" xr:uid="{00000000-0005-0000-0000-00003A4E0000}"/>
    <cellStyle name="Normal 47 2 2 2 3" xfId="19791" xr:uid="{00000000-0005-0000-0000-00003B4E0000}"/>
    <cellStyle name="Normal 47 2 2 3" xfId="11680" xr:uid="{00000000-0005-0000-0000-00003C4E0000}"/>
    <cellStyle name="Normal 47 2 2 3 2" xfId="22783" xr:uid="{00000000-0005-0000-0000-00003D4E0000}"/>
    <cellStyle name="Normal 47 2 2 4" xfId="17257" xr:uid="{00000000-0005-0000-0000-00003E4E0000}"/>
    <cellStyle name="Normal 47 2 3" xfId="6785" xr:uid="{00000000-0005-0000-0000-00003F4E0000}"/>
    <cellStyle name="Normal 47 2 3 2" xfId="9448" xr:uid="{00000000-0005-0000-0000-0000404E0000}"/>
    <cellStyle name="Normal 47 2 3 2 2" xfId="15018" xr:uid="{00000000-0005-0000-0000-0000414E0000}"/>
    <cellStyle name="Normal 47 2 3 2 2 2" xfId="26116" xr:uid="{00000000-0005-0000-0000-0000424E0000}"/>
    <cellStyle name="Normal 47 2 3 2 3" xfId="20590" xr:uid="{00000000-0005-0000-0000-0000434E0000}"/>
    <cellStyle name="Normal 47 2 3 3" xfId="12485" xr:uid="{00000000-0005-0000-0000-0000444E0000}"/>
    <cellStyle name="Normal 47 2 3 3 2" xfId="23584" xr:uid="{00000000-0005-0000-0000-0000454E0000}"/>
    <cellStyle name="Normal 47 2 3 4" xfId="18059" xr:uid="{00000000-0005-0000-0000-0000464E0000}"/>
    <cellStyle name="Normal 47 2 4" xfId="7256" xr:uid="{00000000-0005-0000-0000-0000474E0000}"/>
    <cellStyle name="Normal 47 2 4 2" xfId="9909" xr:uid="{00000000-0005-0000-0000-0000484E0000}"/>
    <cellStyle name="Normal 47 2 4 2 2" xfId="15479" xr:uid="{00000000-0005-0000-0000-0000494E0000}"/>
    <cellStyle name="Normal 47 2 4 2 2 2" xfId="26577" xr:uid="{00000000-0005-0000-0000-00004A4E0000}"/>
    <cellStyle name="Normal 47 2 4 2 3" xfId="21051" xr:uid="{00000000-0005-0000-0000-00004B4E0000}"/>
    <cellStyle name="Normal 47 2 4 3" xfId="12946" xr:uid="{00000000-0005-0000-0000-00004C4E0000}"/>
    <cellStyle name="Normal 47 2 4 3 2" xfId="24045" xr:uid="{00000000-0005-0000-0000-00004D4E0000}"/>
    <cellStyle name="Normal 47 2 4 4" xfId="18520" xr:uid="{00000000-0005-0000-0000-00004E4E0000}"/>
    <cellStyle name="Normal 47 2 5" xfId="7944" xr:uid="{00000000-0005-0000-0000-00004F4E0000}"/>
    <cellStyle name="Normal 47 2 5 2" xfId="13547" xr:uid="{00000000-0005-0000-0000-0000504E0000}"/>
    <cellStyle name="Normal 47 2 5 2 2" xfId="24646" xr:uid="{00000000-0005-0000-0000-0000514E0000}"/>
    <cellStyle name="Normal 47 2 5 3" xfId="19121" xr:uid="{00000000-0005-0000-0000-0000524E0000}"/>
    <cellStyle name="Normal 47 2 6" xfId="10459" xr:uid="{00000000-0005-0000-0000-0000534E0000}"/>
    <cellStyle name="Normal 47 2 6 2" xfId="16005" xr:uid="{00000000-0005-0000-0000-0000544E0000}"/>
    <cellStyle name="Normal 47 2 6 2 2" xfId="27103" xr:uid="{00000000-0005-0000-0000-0000554E0000}"/>
    <cellStyle name="Normal 47 2 6 3" xfId="21577" xr:uid="{00000000-0005-0000-0000-0000564E0000}"/>
    <cellStyle name="Normal 47 2 7" xfId="11184" xr:uid="{00000000-0005-0000-0000-0000574E0000}"/>
    <cellStyle name="Normal 47 2 7 2" xfId="22291" xr:uid="{00000000-0005-0000-0000-0000584E0000}"/>
    <cellStyle name="Normal 47 2 8" xfId="16765" xr:uid="{00000000-0005-0000-0000-0000594E0000}"/>
    <cellStyle name="Normal 47 2 9" xfId="27534" xr:uid="{00000000-0005-0000-0000-00005A4E0000}"/>
    <cellStyle name="Normal 47 3" xfId="4613" xr:uid="{00000000-0005-0000-0000-00005B4E0000}"/>
    <cellStyle name="Normal 47 3 2" xfId="6683" xr:uid="{00000000-0005-0000-0000-00005C4E0000}"/>
    <cellStyle name="Normal 47 3 2 2" xfId="9346" xr:uid="{00000000-0005-0000-0000-00005D4E0000}"/>
    <cellStyle name="Normal 47 3 2 2 2" xfId="14916" xr:uid="{00000000-0005-0000-0000-00005E4E0000}"/>
    <cellStyle name="Normal 47 3 2 2 2 2" xfId="26014" xr:uid="{00000000-0005-0000-0000-00005F4E0000}"/>
    <cellStyle name="Normal 47 3 2 2 3" xfId="20488" xr:uid="{00000000-0005-0000-0000-0000604E0000}"/>
    <cellStyle name="Normal 47 3 2 3" xfId="12383" xr:uid="{00000000-0005-0000-0000-0000614E0000}"/>
    <cellStyle name="Normal 47 3 2 3 2" xfId="23482" xr:uid="{00000000-0005-0000-0000-0000624E0000}"/>
    <cellStyle name="Normal 47 3 2 4" xfId="17957" xr:uid="{00000000-0005-0000-0000-0000634E0000}"/>
    <cellStyle name="Normal 47 3 3" xfId="7154" xr:uid="{00000000-0005-0000-0000-0000644E0000}"/>
    <cellStyle name="Normal 47 3 3 2" xfId="9807" xr:uid="{00000000-0005-0000-0000-0000654E0000}"/>
    <cellStyle name="Normal 47 3 3 2 2" xfId="15377" xr:uid="{00000000-0005-0000-0000-0000664E0000}"/>
    <cellStyle name="Normal 47 3 3 2 2 2" xfId="26475" xr:uid="{00000000-0005-0000-0000-0000674E0000}"/>
    <cellStyle name="Normal 47 3 3 2 3" xfId="20949" xr:uid="{00000000-0005-0000-0000-0000684E0000}"/>
    <cellStyle name="Normal 47 3 3 3" xfId="12844" xr:uid="{00000000-0005-0000-0000-0000694E0000}"/>
    <cellStyle name="Normal 47 3 3 3 2" xfId="23943" xr:uid="{00000000-0005-0000-0000-00006A4E0000}"/>
    <cellStyle name="Normal 47 3 3 4" xfId="18418" xr:uid="{00000000-0005-0000-0000-00006B4E0000}"/>
    <cellStyle name="Normal 47 3 4" xfId="7851" xr:uid="{00000000-0005-0000-0000-00006C4E0000}"/>
    <cellStyle name="Normal 47 3 4 2" xfId="13454" xr:uid="{00000000-0005-0000-0000-00006D4E0000}"/>
    <cellStyle name="Normal 47 3 4 2 2" xfId="24553" xr:uid="{00000000-0005-0000-0000-00006E4E0000}"/>
    <cellStyle name="Normal 47 3 4 3" xfId="19028" xr:uid="{00000000-0005-0000-0000-00006F4E0000}"/>
    <cellStyle name="Normal 47 3 5" xfId="10357" xr:uid="{00000000-0005-0000-0000-0000704E0000}"/>
    <cellStyle name="Normal 47 3 5 2" xfId="15903" xr:uid="{00000000-0005-0000-0000-0000714E0000}"/>
    <cellStyle name="Normal 47 3 5 2 2" xfId="27001" xr:uid="{00000000-0005-0000-0000-0000724E0000}"/>
    <cellStyle name="Normal 47 3 5 3" xfId="21475" xr:uid="{00000000-0005-0000-0000-0000734E0000}"/>
    <cellStyle name="Normal 47 3 6" xfId="11185" xr:uid="{00000000-0005-0000-0000-0000744E0000}"/>
    <cellStyle name="Normal 47 3 6 2" xfId="22292" xr:uid="{00000000-0005-0000-0000-0000754E0000}"/>
    <cellStyle name="Normal 47 3 7" xfId="16766" xr:uid="{00000000-0005-0000-0000-0000764E0000}"/>
    <cellStyle name="Normal 47 3 8" xfId="27432" xr:uid="{00000000-0005-0000-0000-0000774E0000}"/>
    <cellStyle name="Normal 47 4" xfId="4614" xr:uid="{00000000-0005-0000-0000-0000784E0000}"/>
    <cellStyle name="Normal 47 4 2" xfId="5916" xr:uid="{00000000-0005-0000-0000-0000794E0000}"/>
    <cellStyle name="Normal 47 4 3" xfId="8243" xr:uid="{00000000-0005-0000-0000-00007A4E0000}"/>
    <cellStyle name="Normal 47 4 3 2" xfId="13813" xr:uid="{00000000-0005-0000-0000-00007B4E0000}"/>
    <cellStyle name="Normal 47 4 3 2 2" xfId="24911" xr:uid="{00000000-0005-0000-0000-00007C4E0000}"/>
    <cellStyle name="Normal 47 4 3 3" xfId="19385" xr:uid="{00000000-0005-0000-0000-00007D4E0000}"/>
    <cellStyle name="Normal 47 4 4" xfId="11186" xr:uid="{00000000-0005-0000-0000-00007E4E0000}"/>
    <cellStyle name="Normal 47 4 4 2" xfId="22293" xr:uid="{00000000-0005-0000-0000-00007F4E0000}"/>
    <cellStyle name="Normal 47 4 5" xfId="16767" xr:uid="{00000000-0005-0000-0000-0000804E0000}"/>
    <cellStyle name="Normal 47 5" xfId="5126" xr:uid="{00000000-0005-0000-0000-0000814E0000}"/>
    <cellStyle name="Normal 47 5 2" xfId="4952" xr:uid="{00000000-0005-0000-0000-0000824E0000}"/>
    <cellStyle name="Normal 47 5 2 2" xfId="8319" xr:uid="{00000000-0005-0000-0000-0000834E0000}"/>
    <cellStyle name="Normal 47 5 2 2 2" xfId="13889" xr:uid="{00000000-0005-0000-0000-0000844E0000}"/>
    <cellStyle name="Normal 47 5 2 2 2 2" xfId="24987" xr:uid="{00000000-0005-0000-0000-0000854E0000}"/>
    <cellStyle name="Normal 47 5 2 2 3" xfId="19461" xr:uid="{00000000-0005-0000-0000-0000864E0000}"/>
    <cellStyle name="Normal 47 5 2 3" xfId="11346" xr:uid="{00000000-0005-0000-0000-0000874E0000}"/>
    <cellStyle name="Normal 47 5 2 3 2" xfId="22453" xr:uid="{00000000-0005-0000-0000-0000884E0000}"/>
    <cellStyle name="Normal 47 5 2 4" xfId="16927" xr:uid="{00000000-0005-0000-0000-0000894E0000}"/>
    <cellStyle name="Normal 47 6" xfId="6217" xr:uid="{00000000-0005-0000-0000-00008A4E0000}"/>
    <cellStyle name="Normal 47 6 2" xfId="8882" xr:uid="{00000000-0005-0000-0000-00008B4E0000}"/>
    <cellStyle name="Normal 47 6 2 2" xfId="14452" xr:uid="{00000000-0005-0000-0000-00008C4E0000}"/>
    <cellStyle name="Normal 47 6 2 2 2" xfId="25550" xr:uid="{00000000-0005-0000-0000-00008D4E0000}"/>
    <cellStyle name="Normal 47 6 2 3" xfId="20024" xr:uid="{00000000-0005-0000-0000-00008E4E0000}"/>
    <cellStyle name="Normal 47 6 3" xfId="11919" xr:uid="{00000000-0005-0000-0000-00008F4E0000}"/>
    <cellStyle name="Normal 47 6 3 2" xfId="23018" xr:uid="{00000000-0005-0000-0000-0000904E0000}"/>
    <cellStyle name="Normal 47 6 4" xfId="17493" xr:uid="{00000000-0005-0000-0000-0000914E0000}"/>
    <cellStyle name="Normal 47 7" xfId="7548" xr:uid="{00000000-0005-0000-0000-0000924E0000}"/>
    <cellStyle name="Normal 47 7 2" xfId="13202" xr:uid="{00000000-0005-0000-0000-0000934E0000}"/>
    <cellStyle name="Normal 47 7 2 2" xfId="24301" xr:uid="{00000000-0005-0000-0000-0000944E0000}"/>
    <cellStyle name="Normal 47 7 3" xfId="18776" xr:uid="{00000000-0005-0000-0000-0000954E0000}"/>
    <cellStyle name="Normal 47 8" xfId="10735" xr:uid="{00000000-0005-0000-0000-0000964E0000}"/>
    <cellStyle name="Normal 47 8 2" xfId="21850" xr:uid="{00000000-0005-0000-0000-0000974E0000}"/>
    <cellStyle name="Normal 47 9" xfId="16330" xr:uid="{00000000-0005-0000-0000-0000984E0000}"/>
    <cellStyle name="Normal 48" xfId="942" xr:uid="{00000000-0005-0000-0000-0000994E0000}"/>
    <cellStyle name="Normal 48 2" xfId="4615" xr:uid="{00000000-0005-0000-0000-00009A4E0000}"/>
    <cellStyle name="Normal 48 2 2" xfId="5660" xr:uid="{00000000-0005-0000-0000-00009B4E0000}"/>
    <cellStyle name="Normal 48 2 2 2" xfId="7947" xr:uid="{00000000-0005-0000-0000-00009C4E0000}"/>
    <cellStyle name="Normal 48 2 2 2 2" xfId="13550" xr:uid="{00000000-0005-0000-0000-00009D4E0000}"/>
    <cellStyle name="Normal 48 2 2 2 2 2" xfId="24649" xr:uid="{00000000-0005-0000-0000-00009E4E0000}"/>
    <cellStyle name="Normal 48 2 2 2 3" xfId="19124" xr:uid="{00000000-0005-0000-0000-00009F4E0000}"/>
    <cellStyle name="Normal 48 2 2 3" xfId="11681" xr:uid="{00000000-0005-0000-0000-0000A04E0000}"/>
    <cellStyle name="Normal 48 2 2 3 2" xfId="22784" xr:uid="{00000000-0005-0000-0000-0000A14E0000}"/>
    <cellStyle name="Normal 48 2 2 4" xfId="17258" xr:uid="{00000000-0005-0000-0000-0000A24E0000}"/>
    <cellStyle name="Normal 48 2 3" xfId="6788" xr:uid="{00000000-0005-0000-0000-0000A34E0000}"/>
    <cellStyle name="Normal 48 2 3 2" xfId="9451" xr:uid="{00000000-0005-0000-0000-0000A44E0000}"/>
    <cellStyle name="Normal 48 2 3 2 2" xfId="15021" xr:uid="{00000000-0005-0000-0000-0000A54E0000}"/>
    <cellStyle name="Normal 48 2 3 2 2 2" xfId="26119" xr:uid="{00000000-0005-0000-0000-0000A64E0000}"/>
    <cellStyle name="Normal 48 2 3 2 3" xfId="20593" xr:uid="{00000000-0005-0000-0000-0000A74E0000}"/>
    <cellStyle name="Normal 48 2 3 3" xfId="12488" xr:uid="{00000000-0005-0000-0000-0000A84E0000}"/>
    <cellStyle name="Normal 48 2 3 3 2" xfId="23587" xr:uid="{00000000-0005-0000-0000-0000A94E0000}"/>
    <cellStyle name="Normal 48 2 3 4" xfId="18062" xr:uid="{00000000-0005-0000-0000-0000AA4E0000}"/>
    <cellStyle name="Normal 48 2 4" xfId="7259" xr:uid="{00000000-0005-0000-0000-0000AB4E0000}"/>
    <cellStyle name="Normal 48 2 4 2" xfId="9912" xr:uid="{00000000-0005-0000-0000-0000AC4E0000}"/>
    <cellStyle name="Normal 48 2 4 2 2" xfId="15482" xr:uid="{00000000-0005-0000-0000-0000AD4E0000}"/>
    <cellStyle name="Normal 48 2 4 2 2 2" xfId="26580" xr:uid="{00000000-0005-0000-0000-0000AE4E0000}"/>
    <cellStyle name="Normal 48 2 4 2 3" xfId="21054" xr:uid="{00000000-0005-0000-0000-0000AF4E0000}"/>
    <cellStyle name="Normal 48 2 4 3" xfId="12949" xr:uid="{00000000-0005-0000-0000-0000B04E0000}"/>
    <cellStyle name="Normal 48 2 4 3 2" xfId="24048" xr:uid="{00000000-0005-0000-0000-0000B14E0000}"/>
    <cellStyle name="Normal 48 2 4 4" xfId="18523" xr:uid="{00000000-0005-0000-0000-0000B24E0000}"/>
    <cellStyle name="Normal 48 2 5" xfId="7615" xr:uid="{00000000-0005-0000-0000-0000B34E0000}"/>
    <cellStyle name="Normal 48 2 6" xfId="10462" xr:uid="{00000000-0005-0000-0000-0000B44E0000}"/>
    <cellStyle name="Normal 48 2 6 2" xfId="16008" xr:uid="{00000000-0005-0000-0000-0000B54E0000}"/>
    <cellStyle name="Normal 48 2 6 2 2" xfId="27106" xr:uid="{00000000-0005-0000-0000-0000B64E0000}"/>
    <cellStyle name="Normal 48 2 6 3" xfId="21580" xr:uid="{00000000-0005-0000-0000-0000B74E0000}"/>
    <cellStyle name="Normal 48 2 7" xfId="11187" xr:uid="{00000000-0005-0000-0000-0000B84E0000}"/>
    <cellStyle name="Normal 48 2 7 2" xfId="22294" xr:uid="{00000000-0005-0000-0000-0000B94E0000}"/>
    <cellStyle name="Normal 48 2 8" xfId="16768" xr:uid="{00000000-0005-0000-0000-0000BA4E0000}"/>
    <cellStyle name="Normal 48 2 9" xfId="27537" xr:uid="{00000000-0005-0000-0000-0000BB4E0000}"/>
    <cellStyle name="Normal 48 3" xfId="4616" xr:uid="{00000000-0005-0000-0000-0000BC4E0000}"/>
    <cellStyle name="Normal 48 3 2" xfId="6684" xr:uid="{00000000-0005-0000-0000-0000BD4E0000}"/>
    <cellStyle name="Normal 48 3 2 2" xfId="9347" xr:uid="{00000000-0005-0000-0000-0000BE4E0000}"/>
    <cellStyle name="Normal 48 3 2 2 2" xfId="14917" xr:uid="{00000000-0005-0000-0000-0000BF4E0000}"/>
    <cellStyle name="Normal 48 3 2 2 2 2" xfId="26015" xr:uid="{00000000-0005-0000-0000-0000C04E0000}"/>
    <cellStyle name="Normal 48 3 2 2 3" xfId="20489" xr:uid="{00000000-0005-0000-0000-0000C14E0000}"/>
    <cellStyle name="Normal 48 3 2 3" xfId="12384" xr:uid="{00000000-0005-0000-0000-0000C24E0000}"/>
    <cellStyle name="Normal 48 3 2 3 2" xfId="23483" xr:uid="{00000000-0005-0000-0000-0000C34E0000}"/>
    <cellStyle name="Normal 48 3 2 4" xfId="17958" xr:uid="{00000000-0005-0000-0000-0000C44E0000}"/>
    <cellStyle name="Normal 48 3 3" xfId="7155" xr:uid="{00000000-0005-0000-0000-0000C54E0000}"/>
    <cellStyle name="Normal 48 3 3 2" xfId="9808" xr:uid="{00000000-0005-0000-0000-0000C64E0000}"/>
    <cellStyle name="Normal 48 3 3 2 2" xfId="15378" xr:uid="{00000000-0005-0000-0000-0000C74E0000}"/>
    <cellStyle name="Normal 48 3 3 2 2 2" xfId="26476" xr:uid="{00000000-0005-0000-0000-0000C84E0000}"/>
    <cellStyle name="Normal 48 3 3 2 3" xfId="20950" xr:uid="{00000000-0005-0000-0000-0000C94E0000}"/>
    <cellStyle name="Normal 48 3 3 3" xfId="12845" xr:uid="{00000000-0005-0000-0000-0000CA4E0000}"/>
    <cellStyle name="Normal 48 3 3 3 2" xfId="23944" xr:uid="{00000000-0005-0000-0000-0000CB4E0000}"/>
    <cellStyle name="Normal 48 3 3 4" xfId="18419" xr:uid="{00000000-0005-0000-0000-0000CC4E0000}"/>
    <cellStyle name="Normal 48 3 4" xfId="7852" xr:uid="{00000000-0005-0000-0000-0000CD4E0000}"/>
    <cellStyle name="Normal 48 3 4 2" xfId="13455" xr:uid="{00000000-0005-0000-0000-0000CE4E0000}"/>
    <cellStyle name="Normal 48 3 4 2 2" xfId="24554" xr:uid="{00000000-0005-0000-0000-0000CF4E0000}"/>
    <cellStyle name="Normal 48 3 4 3" xfId="19029" xr:uid="{00000000-0005-0000-0000-0000D04E0000}"/>
    <cellStyle name="Normal 48 3 5" xfId="10358" xr:uid="{00000000-0005-0000-0000-0000D14E0000}"/>
    <cellStyle name="Normal 48 3 5 2" xfId="15904" xr:uid="{00000000-0005-0000-0000-0000D24E0000}"/>
    <cellStyle name="Normal 48 3 5 2 2" xfId="27002" xr:uid="{00000000-0005-0000-0000-0000D34E0000}"/>
    <cellStyle name="Normal 48 3 5 3" xfId="21476" xr:uid="{00000000-0005-0000-0000-0000D44E0000}"/>
    <cellStyle name="Normal 48 3 6" xfId="11188" xr:uid="{00000000-0005-0000-0000-0000D54E0000}"/>
    <cellStyle name="Normal 48 3 6 2" xfId="22295" xr:uid="{00000000-0005-0000-0000-0000D64E0000}"/>
    <cellStyle name="Normal 48 3 7" xfId="16769" xr:uid="{00000000-0005-0000-0000-0000D74E0000}"/>
    <cellStyle name="Normal 48 3 8" xfId="27433" xr:uid="{00000000-0005-0000-0000-0000D84E0000}"/>
    <cellStyle name="Normal 48 4" xfId="4617" xr:uid="{00000000-0005-0000-0000-0000D94E0000}"/>
    <cellStyle name="Normal 48 4 2" xfId="5919" xr:uid="{00000000-0005-0000-0000-0000DA4E0000}"/>
    <cellStyle name="Normal 48 4 3" xfId="8244" xr:uid="{00000000-0005-0000-0000-0000DB4E0000}"/>
    <cellStyle name="Normal 48 4 3 2" xfId="13814" xr:uid="{00000000-0005-0000-0000-0000DC4E0000}"/>
    <cellStyle name="Normal 48 4 3 2 2" xfId="24912" xr:uid="{00000000-0005-0000-0000-0000DD4E0000}"/>
    <cellStyle name="Normal 48 4 3 3" xfId="19386" xr:uid="{00000000-0005-0000-0000-0000DE4E0000}"/>
    <cellStyle name="Normal 48 4 4" xfId="11189" xr:uid="{00000000-0005-0000-0000-0000DF4E0000}"/>
    <cellStyle name="Normal 48 4 4 2" xfId="22296" xr:uid="{00000000-0005-0000-0000-0000E04E0000}"/>
    <cellStyle name="Normal 48 4 5" xfId="16770" xr:uid="{00000000-0005-0000-0000-0000E14E0000}"/>
    <cellStyle name="Normal 48 5" xfId="5129" xr:uid="{00000000-0005-0000-0000-0000E24E0000}"/>
    <cellStyle name="Normal 48 5 2" xfId="5063" xr:uid="{00000000-0005-0000-0000-0000E34E0000}"/>
    <cellStyle name="Normal 48 5 2 2" xfId="8363" xr:uid="{00000000-0005-0000-0000-0000E44E0000}"/>
    <cellStyle name="Normal 48 5 2 2 2" xfId="13933" xr:uid="{00000000-0005-0000-0000-0000E54E0000}"/>
    <cellStyle name="Normal 48 5 2 2 2 2" xfId="25031" xr:uid="{00000000-0005-0000-0000-0000E64E0000}"/>
    <cellStyle name="Normal 48 5 2 2 3" xfId="19505" xr:uid="{00000000-0005-0000-0000-0000E74E0000}"/>
    <cellStyle name="Normal 48 5 2 3" xfId="11391" xr:uid="{00000000-0005-0000-0000-0000E84E0000}"/>
    <cellStyle name="Normal 48 5 2 3 2" xfId="22497" xr:uid="{00000000-0005-0000-0000-0000E94E0000}"/>
    <cellStyle name="Normal 48 5 2 4" xfId="16971" xr:uid="{00000000-0005-0000-0000-0000EA4E0000}"/>
    <cellStyle name="Normal 48 6" xfId="6220" xr:uid="{00000000-0005-0000-0000-0000EB4E0000}"/>
    <cellStyle name="Normal 48 6 2" xfId="8885" xr:uid="{00000000-0005-0000-0000-0000EC4E0000}"/>
    <cellStyle name="Normal 48 6 2 2" xfId="14455" xr:uid="{00000000-0005-0000-0000-0000ED4E0000}"/>
    <cellStyle name="Normal 48 6 2 2 2" xfId="25553" xr:uid="{00000000-0005-0000-0000-0000EE4E0000}"/>
    <cellStyle name="Normal 48 6 2 3" xfId="20027" xr:uid="{00000000-0005-0000-0000-0000EF4E0000}"/>
    <cellStyle name="Normal 48 6 3" xfId="11922" xr:uid="{00000000-0005-0000-0000-0000F04E0000}"/>
    <cellStyle name="Normal 48 6 3 2" xfId="23021" xr:uid="{00000000-0005-0000-0000-0000F14E0000}"/>
    <cellStyle name="Normal 48 6 4" xfId="17496" xr:uid="{00000000-0005-0000-0000-0000F24E0000}"/>
    <cellStyle name="Normal 48 7" xfId="7549" xr:uid="{00000000-0005-0000-0000-0000F34E0000}"/>
    <cellStyle name="Normal 48 7 2" xfId="13203" xr:uid="{00000000-0005-0000-0000-0000F44E0000}"/>
    <cellStyle name="Normal 48 7 2 2" xfId="24302" xr:uid="{00000000-0005-0000-0000-0000F54E0000}"/>
    <cellStyle name="Normal 48 7 3" xfId="18777" xr:uid="{00000000-0005-0000-0000-0000F64E0000}"/>
    <cellStyle name="Normal 48 8" xfId="10738" xr:uid="{00000000-0005-0000-0000-0000F74E0000}"/>
    <cellStyle name="Normal 48 8 2" xfId="21853" xr:uid="{00000000-0005-0000-0000-0000F84E0000}"/>
    <cellStyle name="Normal 48 9" xfId="16333" xr:uid="{00000000-0005-0000-0000-0000F94E0000}"/>
    <cellStyle name="Normal 49" xfId="943" xr:uid="{00000000-0005-0000-0000-0000FA4E0000}"/>
    <cellStyle name="Normal 49 10" xfId="10739" xr:uid="{00000000-0005-0000-0000-0000FB4E0000}"/>
    <cellStyle name="Normal 49 10 2" xfId="21854" xr:uid="{00000000-0005-0000-0000-0000FC4E0000}"/>
    <cellStyle name="Normal 49 11" xfId="16334" xr:uid="{00000000-0005-0000-0000-0000FD4E0000}"/>
    <cellStyle name="Normal 49 12" xfId="27345" xr:uid="{00000000-0005-0000-0000-0000FE4E0000}"/>
    <cellStyle name="Normal 49 2" xfId="4618" xr:uid="{00000000-0005-0000-0000-0000FF4E0000}"/>
    <cellStyle name="Normal 49 2 2" xfId="5662" xr:uid="{00000000-0005-0000-0000-0000004F0000}"/>
    <cellStyle name="Normal 49 2 2 2" xfId="8651" xr:uid="{00000000-0005-0000-0000-0000014F0000}"/>
    <cellStyle name="Normal 49 2 2 2 2" xfId="14221" xr:uid="{00000000-0005-0000-0000-0000024F0000}"/>
    <cellStyle name="Normal 49 2 2 2 2 2" xfId="25319" xr:uid="{00000000-0005-0000-0000-0000034F0000}"/>
    <cellStyle name="Normal 49 2 2 2 3" xfId="19793" xr:uid="{00000000-0005-0000-0000-0000044F0000}"/>
    <cellStyle name="Normal 49 2 2 3" xfId="11683" xr:uid="{00000000-0005-0000-0000-0000054F0000}"/>
    <cellStyle name="Normal 49 2 2 3 2" xfId="22786" xr:uid="{00000000-0005-0000-0000-0000064F0000}"/>
    <cellStyle name="Normal 49 2 2 4" xfId="17260" xr:uid="{00000000-0005-0000-0000-0000074F0000}"/>
    <cellStyle name="Normal 49 2 3" xfId="6789" xr:uid="{00000000-0005-0000-0000-0000084F0000}"/>
    <cellStyle name="Normal 49 2 3 2" xfId="9452" xr:uid="{00000000-0005-0000-0000-0000094F0000}"/>
    <cellStyle name="Normal 49 2 3 2 2" xfId="15022" xr:uid="{00000000-0005-0000-0000-00000A4F0000}"/>
    <cellStyle name="Normal 49 2 3 2 2 2" xfId="26120" xr:uid="{00000000-0005-0000-0000-00000B4F0000}"/>
    <cellStyle name="Normal 49 2 3 2 3" xfId="20594" xr:uid="{00000000-0005-0000-0000-00000C4F0000}"/>
    <cellStyle name="Normal 49 2 3 3" xfId="12489" xr:uid="{00000000-0005-0000-0000-00000D4F0000}"/>
    <cellStyle name="Normal 49 2 3 3 2" xfId="23588" xr:uid="{00000000-0005-0000-0000-00000E4F0000}"/>
    <cellStyle name="Normal 49 2 3 4" xfId="18063" xr:uid="{00000000-0005-0000-0000-00000F4F0000}"/>
    <cellStyle name="Normal 49 2 4" xfId="7260" xr:uid="{00000000-0005-0000-0000-0000104F0000}"/>
    <cellStyle name="Normal 49 2 4 2" xfId="9913" xr:uid="{00000000-0005-0000-0000-0000114F0000}"/>
    <cellStyle name="Normal 49 2 4 2 2" xfId="15483" xr:uid="{00000000-0005-0000-0000-0000124F0000}"/>
    <cellStyle name="Normal 49 2 4 2 2 2" xfId="26581" xr:uid="{00000000-0005-0000-0000-0000134F0000}"/>
    <cellStyle name="Normal 49 2 4 2 3" xfId="21055" xr:uid="{00000000-0005-0000-0000-0000144F0000}"/>
    <cellStyle name="Normal 49 2 4 3" xfId="12950" xr:uid="{00000000-0005-0000-0000-0000154F0000}"/>
    <cellStyle name="Normal 49 2 4 3 2" xfId="24049" xr:uid="{00000000-0005-0000-0000-0000164F0000}"/>
    <cellStyle name="Normal 49 2 4 4" xfId="18524" xr:uid="{00000000-0005-0000-0000-0000174F0000}"/>
    <cellStyle name="Normal 49 2 5" xfId="7948" xr:uid="{00000000-0005-0000-0000-0000184F0000}"/>
    <cellStyle name="Normal 49 2 5 2" xfId="13551" xr:uid="{00000000-0005-0000-0000-0000194F0000}"/>
    <cellStyle name="Normal 49 2 5 2 2" xfId="24650" xr:uid="{00000000-0005-0000-0000-00001A4F0000}"/>
    <cellStyle name="Normal 49 2 5 3" xfId="19125" xr:uid="{00000000-0005-0000-0000-00001B4F0000}"/>
    <cellStyle name="Normal 49 2 6" xfId="10463" xr:uid="{00000000-0005-0000-0000-00001C4F0000}"/>
    <cellStyle name="Normal 49 2 6 2" xfId="16009" xr:uid="{00000000-0005-0000-0000-00001D4F0000}"/>
    <cellStyle name="Normal 49 2 6 2 2" xfId="27107" xr:uid="{00000000-0005-0000-0000-00001E4F0000}"/>
    <cellStyle name="Normal 49 2 6 3" xfId="21581" xr:uid="{00000000-0005-0000-0000-00001F4F0000}"/>
    <cellStyle name="Normal 49 2 7" xfId="11190" xr:uid="{00000000-0005-0000-0000-0000204F0000}"/>
    <cellStyle name="Normal 49 2 7 2" xfId="22297" xr:uid="{00000000-0005-0000-0000-0000214F0000}"/>
    <cellStyle name="Normal 49 2 8" xfId="16771" xr:uid="{00000000-0005-0000-0000-0000224F0000}"/>
    <cellStyle name="Normal 49 2 9" xfId="27538" xr:uid="{00000000-0005-0000-0000-0000234F0000}"/>
    <cellStyle name="Normal 49 3" xfId="4619" xr:uid="{00000000-0005-0000-0000-0000244F0000}"/>
    <cellStyle name="Normal 49 3 2" xfId="6685" xr:uid="{00000000-0005-0000-0000-0000254F0000}"/>
    <cellStyle name="Normal 49 3 2 2" xfId="9348" xr:uid="{00000000-0005-0000-0000-0000264F0000}"/>
    <cellStyle name="Normal 49 3 2 2 2" xfId="14918" xr:uid="{00000000-0005-0000-0000-0000274F0000}"/>
    <cellStyle name="Normal 49 3 2 2 2 2" xfId="26016" xr:uid="{00000000-0005-0000-0000-0000284F0000}"/>
    <cellStyle name="Normal 49 3 2 2 3" xfId="20490" xr:uid="{00000000-0005-0000-0000-0000294F0000}"/>
    <cellStyle name="Normal 49 3 2 3" xfId="12385" xr:uid="{00000000-0005-0000-0000-00002A4F0000}"/>
    <cellStyle name="Normal 49 3 2 3 2" xfId="23484" xr:uid="{00000000-0005-0000-0000-00002B4F0000}"/>
    <cellStyle name="Normal 49 3 2 4" xfId="17959" xr:uid="{00000000-0005-0000-0000-00002C4F0000}"/>
    <cellStyle name="Normal 49 3 3" xfId="7156" xr:uid="{00000000-0005-0000-0000-00002D4F0000}"/>
    <cellStyle name="Normal 49 3 3 2" xfId="9809" xr:uid="{00000000-0005-0000-0000-00002E4F0000}"/>
    <cellStyle name="Normal 49 3 3 2 2" xfId="15379" xr:uid="{00000000-0005-0000-0000-00002F4F0000}"/>
    <cellStyle name="Normal 49 3 3 2 2 2" xfId="26477" xr:uid="{00000000-0005-0000-0000-0000304F0000}"/>
    <cellStyle name="Normal 49 3 3 2 3" xfId="20951" xr:uid="{00000000-0005-0000-0000-0000314F0000}"/>
    <cellStyle name="Normal 49 3 3 3" xfId="12846" xr:uid="{00000000-0005-0000-0000-0000324F0000}"/>
    <cellStyle name="Normal 49 3 3 3 2" xfId="23945" xr:uid="{00000000-0005-0000-0000-0000334F0000}"/>
    <cellStyle name="Normal 49 3 3 4" xfId="18420" xr:uid="{00000000-0005-0000-0000-0000344F0000}"/>
    <cellStyle name="Normal 49 3 4" xfId="7853" xr:uid="{00000000-0005-0000-0000-0000354F0000}"/>
    <cellStyle name="Normal 49 3 4 2" xfId="13456" xr:uid="{00000000-0005-0000-0000-0000364F0000}"/>
    <cellStyle name="Normal 49 3 4 2 2" xfId="24555" xr:uid="{00000000-0005-0000-0000-0000374F0000}"/>
    <cellStyle name="Normal 49 3 4 3" xfId="19030" xr:uid="{00000000-0005-0000-0000-0000384F0000}"/>
    <cellStyle name="Normal 49 3 5" xfId="10359" xr:uid="{00000000-0005-0000-0000-0000394F0000}"/>
    <cellStyle name="Normal 49 3 5 2" xfId="15905" xr:uid="{00000000-0005-0000-0000-00003A4F0000}"/>
    <cellStyle name="Normal 49 3 5 2 2" xfId="27003" xr:uid="{00000000-0005-0000-0000-00003B4F0000}"/>
    <cellStyle name="Normal 49 3 5 3" xfId="21477" xr:uid="{00000000-0005-0000-0000-00003C4F0000}"/>
    <cellStyle name="Normal 49 3 6" xfId="11191" xr:uid="{00000000-0005-0000-0000-00003D4F0000}"/>
    <cellStyle name="Normal 49 3 6 2" xfId="22298" xr:uid="{00000000-0005-0000-0000-00003E4F0000}"/>
    <cellStyle name="Normal 49 3 7" xfId="16772" xr:uid="{00000000-0005-0000-0000-00003F4F0000}"/>
    <cellStyle name="Normal 49 3 8" xfId="27434" xr:uid="{00000000-0005-0000-0000-0000404F0000}"/>
    <cellStyle name="Normal 49 4" xfId="4620" xr:uid="{00000000-0005-0000-0000-0000414F0000}"/>
    <cellStyle name="Normal 49 4 2" xfId="6596" xr:uid="{00000000-0005-0000-0000-0000424F0000}"/>
    <cellStyle name="Normal 49 4 2 2" xfId="9259" xr:uid="{00000000-0005-0000-0000-0000434F0000}"/>
    <cellStyle name="Normal 49 4 2 2 2" xfId="14829" xr:uid="{00000000-0005-0000-0000-0000444F0000}"/>
    <cellStyle name="Normal 49 4 2 2 2 2" xfId="25927" xr:uid="{00000000-0005-0000-0000-0000454F0000}"/>
    <cellStyle name="Normal 49 4 2 2 3" xfId="20401" xr:uid="{00000000-0005-0000-0000-0000464F0000}"/>
    <cellStyle name="Normal 49 4 2 3" xfId="12296" xr:uid="{00000000-0005-0000-0000-0000474F0000}"/>
    <cellStyle name="Normal 49 4 2 3 2" xfId="23395" xr:uid="{00000000-0005-0000-0000-0000484F0000}"/>
    <cellStyle name="Normal 49 4 2 4" xfId="17870" xr:uid="{00000000-0005-0000-0000-0000494F0000}"/>
    <cellStyle name="Normal 49 4 3" xfId="8245" xr:uid="{00000000-0005-0000-0000-00004A4F0000}"/>
    <cellStyle name="Normal 49 4 3 2" xfId="13815" xr:uid="{00000000-0005-0000-0000-00004B4F0000}"/>
    <cellStyle name="Normal 49 4 3 2 2" xfId="24913" xr:uid="{00000000-0005-0000-0000-00004C4F0000}"/>
    <cellStyle name="Normal 49 4 3 3" xfId="19387" xr:uid="{00000000-0005-0000-0000-00004D4F0000}"/>
    <cellStyle name="Normal 49 4 4" xfId="11192" xr:uid="{00000000-0005-0000-0000-00004E4F0000}"/>
    <cellStyle name="Normal 49 4 4 2" xfId="22299" xr:uid="{00000000-0005-0000-0000-00004F4F0000}"/>
    <cellStyle name="Normal 49 4 5" xfId="16773" xr:uid="{00000000-0005-0000-0000-0000504F0000}"/>
    <cellStyle name="Normal 49 5" xfId="5631" xr:uid="{00000000-0005-0000-0000-0000514F0000}"/>
    <cellStyle name="Normal 49 5 2" xfId="8640" xr:uid="{00000000-0005-0000-0000-0000524F0000}"/>
    <cellStyle name="Normal 49 5 2 2" xfId="14210" xr:uid="{00000000-0005-0000-0000-0000534F0000}"/>
    <cellStyle name="Normal 49 5 2 2 2" xfId="25308" xr:uid="{00000000-0005-0000-0000-0000544F0000}"/>
    <cellStyle name="Normal 49 5 2 3" xfId="19782" xr:uid="{00000000-0005-0000-0000-0000554F0000}"/>
    <cellStyle name="Normal 49 5 3" xfId="11671" xr:uid="{00000000-0005-0000-0000-0000564F0000}"/>
    <cellStyle name="Normal 49 5 3 2" xfId="22774" xr:uid="{00000000-0005-0000-0000-0000574F0000}"/>
    <cellStyle name="Normal 49 5 4" xfId="17248" xr:uid="{00000000-0005-0000-0000-0000584F0000}"/>
    <cellStyle name="Normal 49 6" xfId="6221" xr:uid="{00000000-0005-0000-0000-0000594F0000}"/>
    <cellStyle name="Normal 49 6 2" xfId="8886" xr:uid="{00000000-0005-0000-0000-00005A4F0000}"/>
    <cellStyle name="Normal 49 6 2 2" xfId="14456" xr:uid="{00000000-0005-0000-0000-00005B4F0000}"/>
    <cellStyle name="Normal 49 6 2 2 2" xfId="25554" xr:uid="{00000000-0005-0000-0000-00005C4F0000}"/>
    <cellStyle name="Normal 49 6 2 3" xfId="20028" xr:uid="{00000000-0005-0000-0000-00005D4F0000}"/>
    <cellStyle name="Normal 49 6 3" xfId="11923" xr:uid="{00000000-0005-0000-0000-00005E4F0000}"/>
    <cellStyle name="Normal 49 6 3 2" xfId="23022" xr:uid="{00000000-0005-0000-0000-00005F4F0000}"/>
    <cellStyle name="Normal 49 6 4" xfId="17497" xr:uid="{00000000-0005-0000-0000-0000604F0000}"/>
    <cellStyle name="Normal 49 7" xfId="7067" xr:uid="{00000000-0005-0000-0000-0000614F0000}"/>
    <cellStyle name="Normal 49 7 2" xfId="9720" xr:uid="{00000000-0005-0000-0000-0000624F0000}"/>
    <cellStyle name="Normal 49 7 2 2" xfId="15290" xr:uid="{00000000-0005-0000-0000-0000634F0000}"/>
    <cellStyle name="Normal 49 7 2 2 2" xfId="26388" xr:uid="{00000000-0005-0000-0000-0000644F0000}"/>
    <cellStyle name="Normal 49 7 2 3" xfId="20862" xr:uid="{00000000-0005-0000-0000-0000654F0000}"/>
    <cellStyle name="Normal 49 7 3" xfId="12757" xr:uid="{00000000-0005-0000-0000-0000664F0000}"/>
    <cellStyle name="Normal 49 7 3 2" xfId="23856" xr:uid="{00000000-0005-0000-0000-0000674F0000}"/>
    <cellStyle name="Normal 49 7 4" xfId="18331" xr:uid="{00000000-0005-0000-0000-0000684F0000}"/>
    <cellStyle name="Normal 49 8" xfId="7550" xr:uid="{00000000-0005-0000-0000-0000694F0000}"/>
    <cellStyle name="Normal 49 8 2" xfId="13204" xr:uid="{00000000-0005-0000-0000-00006A4F0000}"/>
    <cellStyle name="Normal 49 8 2 2" xfId="24303" xr:uid="{00000000-0005-0000-0000-00006B4F0000}"/>
    <cellStyle name="Normal 49 8 3" xfId="18778" xr:uid="{00000000-0005-0000-0000-00006C4F0000}"/>
    <cellStyle name="Normal 49 9" xfId="10270" xr:uid="{00000000-0005-0000-0000-00006D4F0000}"/>
    <cellStyle name="Normal 49 9 2" xfId="15816" xr:uid="{00000000-0005-0000-0000-00006E4F0000}"/>
    <cellStyle name="Normal 49 9 2 2" xfId="26914" xr:uid="{00000000-0005-0000-0000-00006F4F0000}"/>
    <cellStyle name="Normal 49 9 3" xfId="21388" xr:uid="{00000000-0005-0000-0000-0000704F0000}"/>
    <cellStyle name="Normal 5" xfId="619" xr:uid="{00000000-0005-0000-0000-0000714F0000}"/>
    <cellStyle name="Normal 5 2" xfId="620" xr:uid="{00000000-0005-0000-0000-0000724F0000}"/>
    <cellStyle name="Normal 5 2 2" xfId="4621" xr:uid="{00000000-0005-0000-0000-0000734F0000}"/>
    <cellStyle name="Normal 5 2 2 2" xfId="5881" xr:uid="{00000000-0005-0000-0000-0000744F0000}"/>
    <cellStyle name="Normal 5 2 2 3" xfId="5513" xr:uid="{00000000-0005-0000-0000-0000754F0000}"/>
    <cellStyle name="Normal 5 2 2 3 2" xfId="8581" xr:uid="{00000000-0005-0000-0000-0000764F0000}"/>
    <cellStyle name="Normal 5 2 2 3 2 2" xfId="14151" xr:uid="{00000000-0005-0000-0000-0000774F0000}"/>
    <cellStyle name="Normal 5 2 2 3 2 2 2" xfId="25249" xr:uid="{00000000-0005-0000-0000-0000784F0000}"/>
    <cellStyle name="Normal 5 2 2 3 2 3" xfId="19723" xr:uid="{00000000-0005-0000-0000-0000794F0000}"/>
    <cellStyle name="Normal 5 2 2 3 3" xfId="11612" xr:uid="{00000000-0005-0000-0000-00007A4F0000}"/>
    <cellStyle name="Normal 5 2 2 3 3 2" xfId="22715" xr:uid="{00000000-0005-0000-0000-00007B4F0000}"/>
    <cellStyle name="Normal 5 2 2 3 4" xfId="17189" xr:uid="{00000000-0005-0000-0000-00007C4F0000}"/>
    <cellStyle name="Normal 5 2 3" xfId="4622" xr:uid="{00000000-0005-0000-0000-00007D4F0000}"/>
    <cellStyle name="Normal 5 2 3 2" xfId="5878" xr:uid="{00000000-0005-0000-0000-00007E4F0000}"/>
    <cellStyle name="Normal 5 2 3 3" xfId="5924" xr:uid="{00000000-0005-0000-0000-00007F4F0000}"/>
    <cellStyle name="Normal 5 2 3 3 2" xfId="8709" xr:uid="{00000000-0005-0000-0000-0000804F0000}"/>
    <cellStyle name="Normal 5 2 3 3 2 2" xfId="14279" xr:uid="{00000000-0005-0000-0000-0000814F0000}"/>
    <cellStyle name="Normal 5 2 3 3 2 2 2" xfId="25377" xr:uid="{00000000-0005-0000-0000-0000824F0000}"/>
    <cellStyle name="Normal 5 2 3 3 2 3" xfId="19851" xr:uid="{00000000-0005-0000-0000-0000834F0000}"/>
    <cellStyle name="Normal 5 2 3 3 3" xfId="11745" xr:uid="{00000000-0005-0000-0000-0000844F0000}"/>
    <cellStyle name="Normal 5 2 3 3 3 2" xfId="22845" xr:uid="{00000000-0005-0000-0000-0000854F0000}"/>
    <cellStyle name="Normal 5 2 3 3 4" xfId="17320" xr:uid="{00000000-0005-0000-0000-0000864F0000}"/>
    <cellStyle name="Normal 5 2 4" xfId="4623" xr:uid="{00000000-0005-0000-0000-0000874F0000}"/>
    <cellStyle name="Normal 5 2 4 2" xfId="5110" xr:uid="{00000000-0005-0000-0000-0000884F0000}"/>
    <cellStyle name="Normal 5 2 4 2 2" xfId="8370" xr:uid="{00000000-0005-0000-0000-0000894F0000}"/>
    <cellStyle name="Normal 5 2 4 2 2 2" xfId="13940" xr:uid="{00000000-0005-0000-0000-00008A4F0000}"/>
    <cellStyle name="Normal 5 2 4 2 2 2 2" xfId="25038" xr:uid="{00000000-0005-0000-0000-00008B4F0000}"/>
    <cellStyle name="Normal 5 2 4 2 2 3" xfId="19512" xr:uid="{00000000-0005-0000-0000-00008C4F0000}"/>
    <cellStyle name="Normal 5 2 4 2 3" xfId="11400" xr:uid="{00000000-0005-0000-0000-00008D4F0000}"/>
    <cellStyle name="Normal 5 2 4 2 3 2" xfId="22504" xr:uid="{00000000-0005-0000-0000-00008E4F0000}"/>
    <cellStyle name="Normal 5 2 4 2 4" xfId="16978" xr:uid="{00000000-0005-0000-0000-00008F4F0000}"/>
    <cellStyle name="Normal 5 3" xfId="758" xr:uid="{00000000-0005-0000-0000-0000904F0000}"/>
    <cellStyle name="Normal 5 3 2" xfId="4624" xr:uid="{00000000-0005-0000-0000-0000914F0000}"/>
    <cellStyle name="Normal 5 3 2 2" xfId="5536" xr:uid="{00000000-0005-0000-0000-0000924F0000}"/>
    <cellStyle name="Normal 5 3 2 3" xfId="6048" xr:uid="{00000000-0005-0000-0000-0000934F0000}"/>
    <cellStyle name="Normal 5 3 2 3 2" xfId="8723" xr:uid="{00000000-0005-0000-0000-0000944F0000}"/>
    <cellStyle name="Normal 5 3 2 3 2 2" xfId="14293" xr:uid="{00000000-0005-0000-0000-0000954F0000}"/>
    <cellStyle name="Normal 5 3 2 3 2 2 2" xfId="25391" xr:uid="{00000000-0005-0000-0000-0000964F0000}"/>
    <cellStyle name="Normal 5 3 2 3 2 3" xfId="19865" xr:uid="{00000000-0005-0000-0000-0000974F0000}"/>
    <cellStyle name="Normal 5 3 2 3 3" xfId="11760" xr:uid="{00000000-0005-0000-0000-0000984F0000}"/>
    <cellStyle name="Normal 5 3 2 3 3 2" xfId="22859" xr:uid="{00000000-0005-0000-0000-0000994F0000}"/>
    <cellStyle name="Normal 5 3 2 3 4" xfId="17334" xr:uid="{00000000-0005-0000-0000-00009A4F0000}"/>
    <cellStyle name="Normal 5 3 3" xfId="4625" xr:uid="{00000000-0005-0000-0000-00009B4F0000}"/>
    <cellStyle name="Normal 5 3 3 2" xfId="6041" xr:uid="{00000000-0005-0000-0000-00009C4F0000}"/>
    <cellStyle name="Normal 5 3 3 2 2" xfId="8719" xr:uid="{00000000-0005-0000-0000-00009D4F0000}"/>
    <cellStyle name="Normal 5 3 3 2 2 2" xfId="14289" xr:uid="{00000000-0005-0000-0000-00009E4F0000}"/>
    <cellStyle name="Normal 5 3 3 2 2 2 2" xfId="25387" xr:uid="{00000000-0005-0000-0000-00009F4F0000}"/>
    <cellStyle name="Normal 5 3 3 2 2 3" xfId="19861" xr:uid="{00000000-0005-0000-0000-0000A04F0000}"/>
    <cellStyle name="Normal 5 3 3 2 3" xfId="11756" xr:uid="{00000000-0005-0000-0000-0000A14F0000}"/>
    <cellStyle name="Normal 5 3 3 2 3 2" xfId="22855" xr:uid="{00000000-0005-0000-0000-0000A24F0000}"/>
    <cellStyle name="Normal 5 3 3 2 4" xfId="17330" xr:uid="{00000000-0005-0000-0000-0000A34F0000}"/>
    <cellStyle name="Normal 5 4" xfId="862" xr:uid="{00000000-0005-0000-0000-0000A44F0000}"/>
    <cellStyle name="Normal 5 4 2" xfId="4626" xr:uid="{00000000-0005-0000-0000-0000A54F0000}"/>
    <cellStyle name="Normal 5 4 2 2" xfId="5543" xr:uid="{00000000-0005-0000-0000-0000A64F0000}"/>
    <cellStyle name="Normal 5 4 2 3" xfId="5923" xr:uid="{00000000-0005-0000-0000-0000A74F0000}"/>
    <cellStyle name="Normal 5 4 2 3 2" xfId="8708" xr:uid="{00000000-0005-0000-0000-0000A84F0000}"/>
    <cellStyle name="Normal 5 4 2 3 2 2" xfId="14278" xr:uid="{00000000-0005-0000-0000-0000A94F0000}"/>
    <cellStyle name="Normal 5 4 2 3 2 2 2" xfId="25376" xr:uid="{00000000-0005-0000-0000-0000AA4F0000}"/>
    <cellStyle name="Normal 5 4 2 3 2 3" xfId="19850" xr:uid="{00000000-0005-0000-0000-0000AB4F0000}"/>
    <cellStyle name="Normal 5 4 2 3 3" xfId="11744" xr:uid="{00000000-0005-0000-0000-0000AC4F0000}"/>
    <cellStyle name="Normal 5 4 2 3 3 2" xfId="22844" xr:uid="{00000000-0005-0000-0000-0000AD4F0000}"/>
    <cellStyle name="Normal 5 4 2 3 4" xfId="17319" xr:uid="{00000000-0005-0000-0000-0000AE4F0000}"/>
    <cellStyle name="Normal 5 4 3" xfId="5097" xr:uid="{00000000-0005-0000-0000-0000AF4F0000}"/>
    <cellStyle name="Normal 5 5" xfId="4627" xr:uid="{00000000-0005-0000-0000-0000B04F0000}"/>
    <cellStyle name="Normal 5 5 10" xfId="27339" xr:uid="{00000000-0005-0000-0000-0000B14F0000}"/>
    <cellStyle name="Normal 5 5 2" xfId="5910" xr:uid="{00000000-0005-0000-0000-0000B24F0000}"/>
    <cellStyle name="Normal 5 5 2 2" xfId="8704" xr:uid="{00000000-0005-0000-0000-0000B34F0000}"/>
    <cellStyle name="Normal 5 5 2 2 2" xfId="14274" xr:uid="{00000000-0005-0000-0000-0000B44F0000}"/>
    <cellStyle name="Normal 5 5 2 2 2 2" xfId="25372" xr:uid="{00000000-0005-0000-0000-0000B54F0000}"/>
    <cellStyle name="Normal 5 5 2 2 3" xfId="19846" xr:uid="{00000000-0005-0000-0000-0000B64F0000}"/>
    <cellStyle name="Normal 5 5 2 3" xfId="11740" xr:uid="{00000000-0005-0000-0000-0000B74F0000}"/>
    <cellStyle name="Normal 5 5 2 3 2" xfId="22840" xr:uid="{00000000-0005-0000-0000-0000B84F0000}"/>
    <cellStyle name="Normal 5 5 2 4" xfId="17315" xr:uid="{00000000-0005-0000-0000-0000B94F0000}"/>
    <cellStyle name="Normal 5 5 3" xfId="5788" xr:uid="{00000000-0005-0000-0000-0000BA4F0000}"/>
    <cellStyle name="Normal 5 5 4" xfId="6590" xr:uid="{00000000-0005-0000-0000-0000BB4F0000}"/>
    <cellStyle name="Normal 5 5 4 2" xfId="9253" xr:uid="{00000000-0005-0000-0000-0000BC4F0000}"/>
    <cellStyle name="Normal 5 5 4 2 2" xfId="14823" xr:uid="{00000000-0005-0000-0000-0000BD4F0000}"/>
    <cellStyle name="Normal 5 5 4 2 2 2" xfId="25921" xr:uid="{00000000-0005-0000-0000-0000BE4F0000}"/>
    <cellStyle name="Normal 5 5 4 2 3" xfId="20395" xr:uid="{00000000-0005-0000-0000-0000BF4F0000}"/>
    <cellStyle name="Normal 5 5 4 3" xfId="12290" xr:uid="{00000000-0005-0000-0000-0000C04F0000}"/>
    <cellStyle name="Normal 5 5 4 3 2" xfId="23389" xr:uid="{00000000-0005-0000-0000-0000C14F0000}"/>
    <cellStyle name="Normal 5 5 4 4" xfId="17864" xr:uid="{00000000-0005-0000-0000-0000C24F0000}"/>
    <cellStyle name="Normal 5 5 5" xfId="7060" xr:uid="{00000000-0005-0000-0000-0000C34F0000}"/>
    <cellStyle name="Normal 5 5 5 2" xfId="9714" xr:uid="{00000000-0005-0000-0000-0000C44F0000}"/>
    <cellStyle name="Normal 5 5 5 2 2" xfId="15284" xr:uid="{00000000-0005-0000-0000-0000C54F0000}"/>
    <cellStyle name="Normal 5 5 5 2 2 2" xfId="26382" xr:uid="{00000000-0005-0000-0000-0000C64F0000}"/>
    <cellStyle name="Normal 5 5 5 2 3" xfId="20856" xr:uid="{00000000-0005-0000-0000-0000C74F0000}"/>
    <cellStyle name="Normal 5 5 5 3" xfId="12751" xr:uid="{00000000-0005-0000-0000-0000C84F0000}"/>
    <cellStyle name="Normal 5 5 5 3 2" xfId="23850" xr:uid="{00000000-0005-0000-0000-0000C94F0000}"/>
    <cellStyle name="Normal 5 5 5 4" xfId="18325" xr:uid="{00000000-0005-0000-0000-0000CA4F0000}"/>
    <cellStyle name="Normal 5 5 6" xfId="7626" xr:uid="{00000000-0005-0000-0000-0000CB4F0000}"/>
    <cellStyle name="Normal 5 5 6 2" xfId="13264" xr:uid="{00000000-0005-0000-0000-0000CC4F0000}"/>
    <cellStyle name="Normal 5 5 6 2 2" xfId="24363" xr:uid="{00000000-0005-0000-0000-0000CD4F0000}"/>
    <cellStyle name="Normal 5 5 6 3" xfId="18838" xr:uid="{00000000-0005-0000-0000-0000CE4F0000}"/>
    <cellStyle name="Normal 5 5 7" xfId="10264" xr:uid="{00000000-0005-0000-0000-0000CF4F0000}"/>
    <cellStyle name="Normal 5 5 7 2" xfId="15810" xr:uid="{00000000-0005-0000-0000-0000D04F0000}"/>
    <cellStyle name="Normal 5 5 7 2 2" xfId="26908" xr:uid="{00000000-0005-0000-0000-0000D14F0000}"/>
    <cellStyle name="Normal 5 5 7 3" xfId="21382" xr:uid="{00000000-0005-0000-0000-0000D24F0000}"/>
    <cellStyle name="Normal 5 5 8" xfId="11193" xr:uid="{00000000-0005-0000-0000-0000D34F0000}"/>
    <cellStyle name="Normal 5 5 8 2" xfId="22300" xr:uid="{00000000-0005-0000-0000-0000D44F0000}"/>
    <cellStyle name="Normal 5 5 9" xfId="16774" xr:uid="{00000000-0005-0000-0000-0000D54F0000}"/>
    <cellStyle name="Normal 5 6" xfId="4628" xr:uid="{00000000-0005-0000-0000-0000D64F0000}"/>
    <cellStyle name="Normal 5 6 2" xfId="6040" xr:uid="{00000000-0005-0000-0000-0000D74F0000}"/>
    <cellStyle name="Normal 5 6 3" xfId="5848" xr:uid="{00000000-0005-0000-0000-0000D84F0000}"/>
    <cellStyle name="Normal 5 6 3 2" xfId="8696" xr:uid="{00000000-0005-0000-0000-0000D94F0000}"/>
    <cellStyle name="Normal 5 6 3 2 2" xfId="14266" xr:uid="{00000000-0005-0000-0000-0000DA4F0000}"/>
    <cellStyle name="Normal 5 6 3 2 2 2" xfId="25364" xr:uid="{00000000-0005-0000-0000-0000DB4F0000}"/>
    <cellStyle name="Normal 5 6 3 2 3" xfId="19838" xr:uid="{00000000-0005-0000-0000-0000DC4F0000}"/>
    <cellStyle name="Normal 5 6 3 3" xfId="11730" xr:uid="{00000000-0005-0000-0000-0000DD4F0000}"/>
    <cellStyle name="Normal 5 6 3 3 2" xfId="22831" xr:uid="{00000000-0005-0000-0000-0000DE4F0000}"/>
    <cellStyle name="Normal 5 6 3 4" xfId="17306" xr:uid="{00000000-0005-0000-0000-0000DF4F0000}"/>
    <cellStyle name="Normal 5 7" xfId="4629" xr:uid="{00000000-0005-0000-0000-0000E04F0000}"/>
    <cellStyle name="Normal 5 7 2" xfId="5842" xr:uid="{00000000-0005-0000-0000-0000E14F0000}"/>
    <cellStyle name="Normal 50" xfId="938" xr:uid="{00000000-0005-0000-0000-0000E24F0000}"/>
    <cellStyle name="Normal 50 10" xfId="10734" xr:uid="{00000000-0005-0000-0000-0000E34F0000}"/>
    <cellStyle name="Normal 50 10 2" xfId="21849" xr:uid="{00000000-0005-0000-0000-0000E44F0000}"/>
    <cellStyle name="Normal 50 11" xfId="16329" xr:uid="{00000000-0005-0000-0000-0000E54F0000}"/>
    <cellStyle name="Normal 50 12" xfId="27342" xr:uid="{00000000-0005-0000-0000-0000E64F0000}"/>
    <cellStyle name="Normal 50 2" xfId="4630" xr:uid="{00000000-0005-0000-0000-0000E74F0000}"/>
    <cellStyle name="Normal 50 2 2" xfId="5663" xr:uid="{00000000-0005-0000-0000-0000E84F0000}"/>
    <cellStyle name="Normal 50 2 2 2" xfId="8652" xr:uid="{00000000-0005-0000-0000-0000E94F0000}"/>
    <cellStyle name="Normal 50 2 2 2 2" xfId="14222" xr:uid="{00000000-0005-0000-0000-0000EA4F0000}"/>
    <cellStyle name="Normal 50 2 2 2 2 2" xfId="25320" xr:uid="{00000000-0005-0000-0000-0000EB4F0000}"/>
    <cellStyle name="Normal 50 2 2 2 3" xfId="19794" xr:uid="{00000000-0005-0000-0000-0000EC4F0000}"/>
    <cellStyle name="Normal 50 2 2 3" xfId="11684" xr:uid="{00000000-0005-0000-0000-0000ED4F0000}"/>
    <cellStyle name="Normal 50 2 2 3 2" xfId="22787" xr:uid="{00000000-0005-0000-0000-0000EE4F0000}"/>
    <cellStyle name="Normal 50 2 2 4" xfId="17261" xr:uid="{00000000-0005-0000-0000-0000EF4F0000}"/>
    <cellStyle name="Normal 50 2 3" xfId="6784" xr:uid="{00000000-0005-0000-0000-0000F04F0000}"/>
    <cellStyle name="Normal 50 2 3 2" xfId="9447" xr:uid="{00000000-0005-0000-0000-0000F14F0000}"/>
    <cellStyle name="Normal 50 2 3 2 2" xfId="15017" xr:uid="{00000000-0005-0000-0000-0000F24F0000}"/>
    <cellStyle name="Normal 50 2 3 2 2 2" xfId="26115" xr:uid="{00000000-0005-0000-0000-0000F34F0000}"/>
    <cellStyle name="Normal 50 2 3 2 3" xfId="20589" xr:uid="{00000000-0005-0000-0000-0000F44F0000}"/>
    <cellStyle name="Normal 50 2 3 3" xfId="12484" xr:uid="{00000000-0005-0000-0000-0000F54F0000}"/>
    <cellStyle name="Normal 50 2 3 3 2" xfId="23583" xr:uid="{00000000-0005-0000-0000-0000F64F0000}"/>
    <cellStyle name="Normal 50 2 3 4" xfId="18058" xr:uid="{00000000-0005-0000-0000-0000F74F0000}"/>
    <cellStyle name="Normal 50 2 4" xfId="7255" xr:uid="{00000000-0005-0000-0000-0000F84F0000}"/>
    <cellStyle name="Normal 50 2 4 2" xfId="9908" xr:uid="{00000000-0005-0000-0000-0000F94F0000}"/>
    <cellStyle name="Normal 50 2 4 2 2" xfId="15478" xr:uid="{00000000-0005-0000-0000-0000FA4F0000}"/>
    <cellStyle name="Normal 50 2 4 2 2 2" xfId="26576" xr:uid="{00000000-0005-0000-0000-0000FB4F0000}"/>
    <cellStyle name="Normal 50 2 4 2 3" xfId="21050" xr:uid="{00000000-0005-0000-0000-0000FC4F0000}"/>
    <cellStyle name="Normal 50 2 4 3" xfId="12945" xr:uid="{00000000-0005-0000-0000-0000FD4F0000}"/>
    <cellStyle name="Normal 50 2 4 3 2" xfId="24044" xr:uid="{00000000-0005-0000-0000-0000FE4F0000}"/>
    <cellStyle name="Normal 50 2 4 4" xfId="18519" xr:uid="{00000000-0005-0000-0000-0000FF4F0000}"/>
    <cellStyle name="Normal 50 2 5" xfId="7943" xr:uid="{00000000-0005-0000-0000-000000500000}"/>
    <cellStyle name="Normal 50 2 5 2" xfId="13546" xr:uid="{00000000-0005-0000-0000-000001500000}"/>
    <cellStyle name="Normal 50 2 5 2 2" xfId="24645" xr:uid="{00000000-0005-0000-0000-000002500000}"/>
    <cellStyle name="Normal 50 2 5 3" xfId="19120" xr:uid="{00000000-0005-0000-0000-000003500000}"/>
    <cellStyle name="Normal 50 2 6" xfId="10458" xr:uid="{00000000-0005-0000-0000-000004500000}"/>
    <cellStyle name="Normal 50 2 6 2" xfId="16004" xr:uid="{00000000-0005-0000-0000-000005500000}"/>
    <cellStyle name="Normal 50 2 6 2 2" xfId="27102" xr:uid="{00000000-0005-0000-0000-000006500000}"/>
    <cellStyle name="Normal 50 2 6 3" xfId="21576" xr:uid="{00000000-0005-0000-0000-000007500000}"/>
    <cellStyle name="Normal 50 2 7" xfId="11194" xr:uid="{00000000-0005-0000-0000-000008500000}"/>
    <cellStyle name="Normal 50 2 7 2" xfId="22301" xr:uid="{00000000-0005-0000-0000-000009500000}"/>
    <cellStyle name="Normal 50 2 8" xfId="16775" xr:uid="{00000000-0005-0000-0000-00000A500000}"/>
    <cellStyle name="Normal 50 2 9" xfId="27533" xr:uid="{00000000-0005-0000-0000-00000B500000}"/>
    <cellStyle name="Normal 50 3" xfId="4631" xr:uid="{00000000-0005-0000-0000-00000C500000}"/>
    <cellStyle name="Normal 50 3 2" xfId="6686" xr:uid="{00000000-0005-0000-0000-00000D500000}"/>
    <cellStyle name="Normal 50 3 2 2" xfId="9349" xr:uid="{00000000-0005-0000-0000-00000E500000}"/>
    <cellStyle name="Normal 50 3 2 2 2" xfId="14919" xr:uid="{00000000-0005-0000-0000-00000F500000}"/>
    <cellStyle name="Normal 50 3 2 2 2 2" xfId="26017" xr:uid="{00000000-0005-0000-0000-000010500000}"/>
    <cellStyle name="Normal 50 3 2 2 3" xfId="20491" xr:uid="{00000000-0005-0000-0000-000011500000}"/>
    <cellStyle name="Normal 50 3 2 3" xfId="12386" xr:uid="{00000000-0005-0000-0000-000012500000}"/>
    <cellStyle name="Normal 50 3 2 3 2" xfId="23485" xr:uid="{00000000-0005-0000-0000-000013500000}"/>
    <cellStyle name="Normal 50 3 2 4" xfId="17960" xr:uid="{00000000-0005-0000-0000-000014500000}"/>
    <cellStyle name="Normal 50 3 3" xfId="7157" xr:uid="{00000000-0005-0000-0000-000015500000}"/>
    <cellStyle name="Normal 50 3 3 2" xfId="9810" xr:uid="{00000000-0005-0000-0000-000016500000}"/>
    <cellStyle name="Normal 50 3 3 2 2" xfId="15380" xr:uid="{00000000-0005-0000-0000-000017500000}"/>
    <cellStyle name="Normal 50 3 3 2 2 2" xfId="26478" xr:uid="{00000000-0005-0000-0000-000018500000}"/>
    <cellStyle name="Normal 50 3 3 2 3" xfId="20952" xr:uid="{00000000-0005-0000-0000-000019500000}"/>
    <cellStyle name="Normal 50 3 3 3" xfId="12847" xr:uid="{00000000-0005-0000-0000-00001A500000}"/>
    <cellStyle name="Normal 50 3 3 3 2" xfId="23946" xr:uid="{00000000-0005-0000-0000-00001B500000}"/>
    <cellStyle name="Normal 50 3 3 4" xfId="18421" xr:uid="{00000000-0005-0000-0000-00001C500000}"/>
    <cellStyle name="Normal 50 3 4" xfId="7854" xr:uid="{00000000-0005-0000-0000-00001D500000}"/>
    <cellStyle name="Normal 50 3 4 2" xfId="13457" xr:uid="{00000000-0005-0000-0000-00001E500000}"/>
    <cellStyle name="Normal 50 3 4 2 2" xfId="24556" xr:uid="{00000000-0005-0000-0000-00001F500000}"/>
    <cellStyle name="Normal 50 3 4 3" xfId="19031" xr:uid="{00000000-0005-0000-0000-000020500000}"/>
    <cellStyle name="Normal 50 3 5" xfId="10360" xr:uid="{00000000-0005-0000-0000-000021500000}"/>
    <cellStyle name="Normal 50 3 5 2" xfId="15906" xr:uid="{00000000-0005-0000-0000-000022500000}"/>
    <cellStyle name="Normal 50 3 5 2 2" xfId="27004" xr:uid="{00000000-0005-0000-0000-000023500000}"/>
    <cellStyle name="Normal 50 3 5 3" xfId="21478" xr:uid="{00000000-0005-0000-0000-000024500000}"/>
    <cellStyle name="Normal 50 3 6" xfId="11195" xr:uid="{00000000-0005-0000-0000-000025500000}"/>
    <cellStyle name="Normal 50 3 6 2" xfId="22302" xr:uid="{00000000-0005-0000-0000-000026500000}"/>
    <cellStyle name="Normal 50 3 7" xfId="16776" xr:uid="{00000000-0005-0000-0000-000027500000}"/>
    <cellStyle name="Normal 50 3 8" xfId="27435" xr:uid="{00000000-0005-0000-0000-000028500000}"/>
    <cellStyle name="Normal 50 4" xfId="4632" xr:uid="{00000000-0005-0000-0000-000029500000}"/>
    <cellStyle name="Normal 50 4 2" xfId="6593" xr:uid="{00000000-0005-0000-0000-00002A500000}"/>
    <cellStyle name="Normal 50 4 2 2" xfId="9256" xr:uid="{00000000-0005-0000-0000-00002B500000}"/>
    <cellStyle name="Normal 50 4 2 2 2" xfId="14826" xr:uid="{00000000-0005-0000-0000-00002C500000}"/>
    <cellStyle name="Normal 50 4 2 2 2 2" xfId="25924" xr:uid="{00000000-0005-0000-0000-00002D500000}"/>
    <cellStyle name="Normal 50 4 2 2 3" xfId="20398" xr:uid="{00000000-0005-0000-0000-00002E500000}"/>
    <cellStyle name="Normal 50 4 2 3" xfId="12293" xr:uid="{00000000-0005-0000-0000-00002F500000}"/>
    <cellStyle name="Normal 50 4 2 3 2" xfId="23392" xr:uid="{00000000-0005-0000-0000-000030500000}"/>
    <cellStyle name="Normal 50 4 2 4" xfId="17867" xr:uid="{00000000-0005-0000-0000-000031500000}"/>
    <cellStyle name="Normal 50 4 3" xfId="8246" xr:uid="{00000000-0005-0000-0000-000032500000}"/>
    <cellStyle name="Normal 50 4 3 2" xfId="13816" xr:uid="{00000000-0005-0000-0000-000033500000}"/>
    <cellStyle name="Normal 50 4 3 2 2" xfId="24914" xr:uid="{00000000-0005-0000-0000-000034500000}"/>
    <cellStyle name="Normal 50 4 3 3" xfId="19388" xr:uid="{00000000-0005-0000-0000-000035500000}"/>
    <cellStyle name="Normal 50 4 4" xfId="11196" xr:uid="{00000000-0005-0000-0000-000036500000}"/>
    <cellStyle name="Normal 50 4 4 2" xfId="22303" xr:uid="{00000000-0005-0000-0000-000037500000}"/>
    <cellStyle name="Normal 50 4 5" xfId="16777" xr:uid="{00000000-0005-0000-0000-000038500000}"/>
    <cellStyle name="Normal 50 5" xfId="5620" xr:uid="{00000000-0005-0000-0000-000039500000}"/>
    <cellStyle name="Normal 50 5 2" xfId="8634" xr:uid="{00000000-0005-0000-0000-00003A500000}"/>
    <cellStyle name="Normal 50 5 2 2" xfId="14204" xr:uid="{00000000-0005-0000-0000-00003B500000}"/>
    <cellStyle name="Normal 50 5 2 2 2" xfId="25302" xr:uid="{00000000-0005-0000-0000-00003C500000}"/>
    <cellStyle name="Normal 50 5 2 3" xfId="19776" xr:uid="{00000000-0005-0000-0000-00003D500000}"/>
    <cellStyle name="Normal 50 5 3" xfId="11665" xr:uid="{00000000-0005-0000-0000-00003E500000}"/>
    <cellStyle name="Normal 50 5 3 2" xfId="22768" xr:uid="{00000000-0005-0000-0000-00003F500000}"/>
    <cellStyle name="Normal 50 5 4" xfId="17242" xr:uid="{00000000-0005-0000-0000-000040500000}"/>
    <cellStyle name="Normal 50 6" xfId="6216" xr:uid="{00000000-0005-0000-0000-000041500000}"/>
    <cellStyle name="Normal 50 6 2" xfId="8881" xr:uid="{00000000-0005-0000-0000-000042500000}"/>
    <cellStyle name="Normal 50 6 2 2" xfId="14451" xr:uid="{00000000-0005-0000-0000-000043500000}"/>
    <cellStyle name="Normal 50 6 2 2 2" xfId="25549" xr:uid="{00000000-0005-0000-0000-000044500000}"/>
    <cellStyle name="Normal 50 6 2 3" xfId="20023" xr:uid="{00000000-0005-0000-0000-000045500000}"/>
    <cellStyle name="Normal 50 6 3" xfId="11918" xr:uid="{00000000-0005-0000-0000-000046500000}"/>
    <cellStyle name="Normal 50 6 3 2" xfId="23017" xr:uid="{00000000-0005-0000-0000-000047500000}"/>
    <cellStyle name="Normal 50 6 4" xfId="17492" xr:uid="{00000000-0005-0000-0000-000048500000}"/>
    <cellStyle name="Normal 50 7" xfId="7064" xr:uid="{00000000-0005-0000-0000-000049500000}"/>
    <cellStyle name="Normal 50 7 2" xfId="9717" xr:uid="{00000000-0005-0000-0000-00004A500000}"/>
    <cellStyle name="Normal 50 7 2 2" xfId="15287" xr:uid="{00000000-0005-0000-0000-00004B500000}"/>
    <cellStyle name="Normal 50 7 2 2 2" xfId="26385" xr:uid="{00000000-0005-0000-0000-00004C500000}"/>
    <cellStyle name="Normal 50 7 2 3" xfId="20859" xr:uid="{00000000-0005-0000-0000-00004D500000}"/>
    <cellStyle name="Normal 50 7 3" xfId="12754" xr:uid="{00000000-0005-0000-0000-00004E500000}"/>
    <cellStyle name="Normal 50 7 3 2" xfId="23853" xr:uid="{00000000-0005-0000-0000-00004F500000}"/>
    <cellStyle name="Normal 50 7 4" xfId="18328" xr:uid="{00000000-0005-0000-0000-000050500000}"/>
    <cellStyle name="Normal 50 8" xfId="7553" xr:uid="{00000000-0005-0000-0000-000051500000}"/>
    <cellStyle name="Normal 50 8 2" xfId="13206" xr:uid="{00000000-0005-0000-0000-000052500000}"/>
    <cellStyle name="Normal 50 8 2 2" xfId="24305" xr:uid="{00000000-0005-0000-0000-000053500000}"/>
    <cellStyle name="Normal 50 8 3" xfId="18780" xr:uid="{00000000-0005-0000-0000-000054500000}"/>
    <cellStyle name="Normal 50 9" xfId="10267" xr:uid="{00000000-0005-0000-0000-000055500000}"/>
    <cellStyle name="Normal 50 9 2" xfId="15813" xr:uid="{00000000-0005-0000-0000-000056500000}"/>
    <cellStyle name="Normal 50 9 2 2" xfId="26911" xr:uid="{00000000-0005-0000-0000-000057500000}"/>
    <cellStyle name="Normal 50 9 3" xfId="21385" xr:uid="{00000000-0005-0000-0000-000058500000}"/>
    <cellStyle name="Normal 51" xfId="940" xr:uid="{00000000-0005-0000-0000-000059500000}"/>
    <cellStyle name="Normal 51 2" xfId="4633" xr:uid="{00000000-0005-0000-0000-00005A500000}"/>
    <cellStyle name="Normal 51 2 2" xfId="5664" xr:uid="{00000000-0005-0000-0000-00005B500000}"/>
    <cellStyle name="Normal 51 2 2 2" xfId="8653" xr:uid="{00000000-0005-0000-0000-00005C500000}"/>
    <cellStyle name="Normal 51 2 2 2 2" xfId="14223" xr:uid="{00000000-0005-0000-0000-00005D500000}"/>
    <cellStyle name="Normal 51 2 2 2 2 2" xfId="25321" xr:uid="{00000000-0005-0000-0000-00005E500000}"/>
    <cellStyle name="Normal 51 2 2 2 3" xfId="19795" xr:uid="{00000000-0005-0000-0000-00005F500000}"/>
    <cellStyle name="Normal 51 2 2 3" xfId="11685" xr:uid="{00000000-0005-0000-0000-000060500000}"/>
    <cellStyle name="Normal 51 2 2 3 2" xfId="22788" xr:uid="{00000000-0005-0000-0000-000061500000}"/>
    <cellStyle name="Normal 51 2 2 4" xfId="17262" xr:uid="{00000000-0005-0000-0000-000062500000}"/>
    <cellStyle name="Normal 51 2 3" xfId="6786" xr:uid="{00000000-0005-0000-0000-000063500000}"/>
    <cellStyle name="Normal 51 2 3 2" xfId="9449" xr:uid="{00000000-0005-0000-0000-000064500000}"/>
    <cellStyle name="Normal 51 2 3 2 2" xfId="15019" xr:uid="{00000000-0005-0000-0000-000065500000}"/>
    <cellStyle name="Normal 51 2 3 2 2 2" xfId="26117" xr:uid="{00000000-0005-0000-0000-000066500000}"/>
    <cellStyle name="Normal 51 2 3 2 3" xfId="20591" xr:uid="{00000000-0005-0000-0000-000067500000}"/>
    <cellStyle name="Normal 51 2 3 3" xfId="12486" xr:uid="{00000000-0005-0000-0000-000068500000}"/>
    <cellStyle name="Normal 51 2 3 3 2" xfId="23585" xr:uid="{00000000-0005-0000-0000-000069500000}"/>
    <cellStyle name="Normal 51 2 3 4" xfId="18060" xr:uid="{00000000-0005-0000-0000-00006A500000}"/>
    <cellStyle name="Normal 51 2 4" xfId="7257" xr:uid="{00000000-0005-0000-0000-00006B500000}"/>
    <cellStyle name="Normal 51 2 4 2" xfId="9910" xr:uid="{00000000-0005-0000-0000-00006C500000}"/>
    <cellStyle name="Normal 51 2 4 2 2" xfId="15480" xr:uid="{00000000-0005-0000-0000-00006D500000}"/>
    <cellStyle name="Normal 51 2 4 2 2 2" xfId="26578" xr:uid="{00000000-0005-0000-0000-00006E500000}"/>
    <cellStyle name="Normal 51 2 4 2 3" xfId="21052" xr:uid="{00000000-0005-0000-0000-00006F500000}"/>
    <cellStyle name="Normal 51 2 4 3" xfId="12947" xr:uid="{00000000-0005-0000-0000-000070500000}"/>
    <cellStyle name="Normal 51 2 4 3 2" xfId="24046" xr:uid="{00000000-0005-0000-0000-000071500000}"/>
    <cellStyle name="Normal 51 2 4 4" xfId="18521" xr:uid="{00000000-0005-0000-0000-000072500000}"/>
    <cellStyle name="Normal 51 2 5" xfId="7945" xr:uid="{00000000-0005-0000-0000-000073500000}"/>
    <cellStyle name="Normal 51 2 5 2" xfId="13548" xr:uid="{00000000-0005-0000-0000-000074500000}"/>
    <cellStyle name="Normal 51 2 5 2 2" xfId="24647" xr:uid="{00000000-0005-0000-0000-000075500000}"/>
    <cellStyle name="Normal 51 2 5 3" xfId="19122" xr:uid="{00000000-0005-0000-0000-000076500000}"/>
    <cellStyle name="Normal 51 2 6" xfId="10460" xr:uid="{00000000-0005-0000-0000-000077500000}"/>
    <cellStyle name="Normal 51 2 6 2" xfId="16006" xr:uid="{00000000-0005-0000-0000-000078500000}"/>
    <cellStyle name="Normal 51 2 6 2 2" xfId="27104" xr:uid="{00000000-0005-0000-0000-000079500000}"/>
    <cellStyle name="Normal 51 2 6 3" xfId="21578" xr:uid="{00000000-0005-0000-0000-00007A500000}"/>
    <cellStyle name="Normal 51 2 7" xfId="11197" xr:uid="{00000000-0005-0000-0000-00007B500000}"/>
    <cellStyle name="Normal 51 2 7 2" xfId="22304" xr:uid="{00000000-0005-0000-0000-00007C500000}"/>
    <cellStyle name="Normal 51 2 8" xfId="16778" xr:uid="{00000000-0005-0000-0000-00007D500000}"/>
    <cellStyle name="Normal 51 2 9" xfId="27535" xr:uid="{00000000-0005-0000-0000-00007E500000}"/>
    <cellStyle name="Normal 51 3" xfId="4634" xr:uid="{00000000-0005-0000-0000-00007F500000}"/>
    <cellStyle name="Normal 51 3 2" xfId="6687" xr:uid="{00000000-0005-0000-0000-000080500000}"/>
    <cellStyle name="Normal 51 3 2 2" xfId="9350" xr:uid="{00000000-0005-0000-0000-000081500000}"/>
    <cellStyle name="Normal 51 3 2 2 2" xfId="14920" xr:uid="{00000000-0005-0000-0000-000082500000}"/>
    <cellStyle name="Normal 51 3 2 2 2 2" xfId="26018" xr:uid="{00000000-0005-0000-0000-000083500000}"/>
    <cellStyle name="Normal 51 3 2 2 3" xfId="20492" xr:uid="{00000000-0005-0000-0000-000084500000}"/>
    <cellStyle name="Normal 51 3 2 3" xfId="12387" xr:uid="{00000000-0005-0000-0000-000085500000}"/>
    <cellStyle name="Normal 51 3 2 3 2" xfId="23486" xr:uid="{00000000-0005-0000-0000-000086500000}"/>
    <cellStyle name="Normal 51 3 2 4" xfId="17961" xr:uid="{00000000-0005-0000-0000-000087500000}"/>
    <cellStyle name="Normal 51 3 3" xfId="7158" xr:uid="{00000000-0005-0000-0000-000088500000}"/>
    <cellStyle name="Normal 51 3 3 2" xfId="9811" xr:uid="{00000000-0005-0000-0000-000089500000}"/>
    <cellStyle name="Normal 51 3 3 2 2" xfId="15381" xr:uid="{00000000-0005-0000-0000-00008A500000}"/>
    <cellStyle name="Normal 51 3 3 2 2 2" xfId="26479" xr:uid="{00000000-0005-0000-0000-00008B500000}"/>
    <cellStyle name="Normal 51 3 3 2 3" xfId="20953" xr:uid="{00000000-0005-0000-0000-00008C500000}"/>
    <cellStyle name="Normal 51 3 3 3" xfId="12848" xr:uid="{00000000-0005-0000-0000-00008D500000}"/>
    <cellStyle name="Normal 51 3 3 3 2" xfId="23947" xr:uid="{00000000-0005-0000-0000-00008E500000}"/>
    <cellStyle name="Normal 51 3 3 4" xfId="18422" xr:uid="{00000000-0005-0000-0000-00008F500000}"/>
    <cellStyle name="Normal 51 3 4" xfId="7855" xr:uid="{00000000-0005-0000-0000-000090500000}"/>
    <cellStyle name="Normal 51 3 4 2" xfId="13458" xr:uid="{00000000-0005-0000-0000-000091500000}"/>
    <cellStyle name="Normal 51 3 4 2 2" xfId="24557" xr:uid="{00000000-0005-0000-0000-000092500000}"/>
    <cellStyle name="Normal 51 3 4 3" xfId="19032" xr:uid="{00000000-0005-0000-0000-000093500000}"/>
    <cellStyle name="Normal 51 3 5" xfId="10361" xr:uid="{00000000-0005-0000-0000-000094500000}"/>
    <cellStyle name="Normal 51 3 5 2" xfId="15907" xr:uid="{00000000-0005-0000-0000-000095500000}"/>
    <cellStyle name="Normal 51 3 5 2 2" xfId="27005" xr:uid="{00000000-0005-0000-0000-000096500000}"/>
    <cellStyle name="Normal 51 3 5 3" xfId="21479" xr:uid="{00000000-0005-0000-0000-000097500000}"/>
    <cellStyle name="Normal 51 3 6" xfId="11198" xr:uid="{00000000-0005-0000-0000-000098500000}"/>
    <cellStyle name="Normal 51 3 6 2" xfId="22305" xr:uid="{00000000-0005-0000-0000-000099500000}"/>
    <cellStyle name="Normal 51 3 7" xfId="16779" xr:uid="{00000000-0005-0000-0000-00009A500000}"/>
    <cellStyle name="Normal 51 3 8" xfId="27436" xr:uid="{00000000-0005-0000-0000-00009B500000}"/>
    <cellStyle name="Normal 51 4" xfId="4635" xr:uid="{00000000-0005-0000-0000-00009C500000}"/>
    <cellStyle name="Normal 51 4 2" xfId="5917" xr:uid="{00000000-0005-0000-0000-00009D500000}"/>
    <cellStyle name="Normal 51 4 3" xfId="8247" xr:uid="{00000000-0005-0000-0000-00009E500000}"/>
    <cellStyle name="Normal 51 4 3 2" xfId="13817" xr:uid="{00000000-0005-0000-0000-00009F500000}"/>
    <cellStyle name="Normal 51 4 3 2 2" xfId="24915" xr:uid="{00000000-0005-0000-0000-0000A0500000}"/>
    <cellStyle name="Normal 51 4 3 3" xfId="19389" xr:uid="{00000000-0005-0000-0000-0000A1500000}"/>
    <cellStyle name="Normal 51 4 4" xfId="11199" xr:uid="{00000000-0005-0000-0000-0000A2500000}"/>
    <cellStyle name="Normal 51 4 4 2" xfId="22306" xr:uid="{00000000-0005-0000-0000-0000A3500000}"/>
    <cellStyle name="Normal 51 4 5" xfId="16780" xr:uid="{00000000-0005-0000-0000-0000A4500000}"/>
    <cellStyle name="Normal 51 5" xfId="5127" xr:uid="{00000000-0005-0000-0000-0000A5500000}"/>
    <cellStyle name="Normal 51 5 2" xfId="5522" xr:uid="{00000000-0005-0000-0000-0000A6500000}"/>
    <cellStyle name="Normal 51 5 2 2" xfId="8583" xr:uid="{00000000-0005-0000-0000-0000A7500000}"/>
    <cellStyle name="Normal 51 5 2 2 2" xfId="14153" xr:uid="{00000000-0005-0000-0000-0000A8500000}"/>
    <cellStyle name="Normal 51 5 2 2 2 2" xfId="25251" xr:uid="{00000000-0005-0000-0000-0000A9500000}"/>
    <cellStyle name="Normal 51 5 2 2 3" xfId="19725" xr:uid="{00000000-0005-0000-0000-0000AA500000}"/>
    <cellStyle name="Normal 51 5 2 3" xfId="11614" xr:uid="{00000000-0005-0000-0000-0000AB500000}"/>
    <cellStyle name="Normal 51 5 2 3 2" xfId="22717" xr:uid="{00000000-0005-0000-0000-0000AC500000}"/>
    <cellStyle name="Normal 51 5 2 4" xfId="17191" xr:uid="{00000000-0005-0000-0000-0000AD500000}"/>
    <cellStyle name="Normal 51 6" xfId="6218" xr:uid="{00000000-0005-0000-0000-0000AE500000}"/>
    <cellStyle name="Normal 51 6 2" xfId="8883" xr:uid="{00000000-0005-0000-0000-0000AF500000}"/>
    <cellStyle name="Normal 51 6 2 2" xfId="14453" xr:uid="{00000000-0005-0000-0000-0000B0500000}"/>
    <cellStyle name="Normal 51 6 2 2 2" xfId="25551" xr:uid="{00000000-0005-0000-0000-0000B1500000}"/>
    <cellStyle name="Normal 51 6 2 3" xfId="20025" xr:uid="{00000000-0005-0000-0000-0000B2500000}"/>
    <cellStyle name="Normal 51 6 3" xfId="11920" xr:uid="{00000000-0005-0000-0000-0000B3500000}"/>
    <cellStyle name="Normal 51 6 3 2" xfId="23019" xr:uid="{00000000-0005-0000-0000-0000B4500000}"/>
    <cellStyle name="Normal 51 6 4" xfId="17494" xr:uid="{00000000-0005-0000-0000-0000B5500000}"/>
    <cellStyle name="Normal 51 7" xfId="7554" xr:uid="{00000000-0005-0000-0000-0000B6500000}"/>
    <cellStyle name="Normal 51 7 2" xfId="13207" xr:uid="{00000000-0005-0000-0000-0000B7500000}"/>
    <cellStyle name="Normal 51 7 2 2" xfId="24306" xr:uid="{00000000-0005-0000-0000-0000B8500000}"/>
    <cellStyle name="Normal 51 7 3" xfId="18781" xr:uid="{00000000-0005-0000-0000-0000B9500000}"/>
    <cellStyle name="Normal 51 8" xfId="10736" xr:uid="{00000000-0005-0000-0000-0000BA500000}"/>
    <cellStyle name="Normal 51 8 2" xfId="21851" xr:uid="{00000000-0005-0000-0000-0000BB500000}"/>
    <cellStyle name="Normal 51 9" xfId="16331" xr:uid="{00000000-0005-0000-0000-0000BC500000}"/>
    <cellStyle name="Normal 52" xfId="941" xr:uid="{00000000-0005-0000-0000-0000BD500000}"/>
    <cellStyle name="Normal 52 2" xfId="4636" xr:uid="{00000000-0005-0000-0000-0000BE500000}"/>
    <cellStyle name="Normal 52 2 2" xfId="5665" xr:uid="{00000000-0005-0000-0000-0000BF500000}"/>
    <cellStyle name="Normal 52 2 2 2" xfId="8654" xr:uid="{00000000-0005-0000-0000-0000C0500000}"/>
    <cellStyle name="Normal 52 2 2 2 2" xfId="14224" xr:uid="{00000000-0005-0000-0000-0000C1500000}"/>
    <cellStyle name="Normal 52 2 2 2 2 2" xfId="25322" xr:uid="{00000000-0005-0000-0000-0000C2500000}"/>
    <cellStyle name="Normal 52 2 2 2 3" xfId="19796" xr:uid="{00000000-0005-0000-0000-0000C3500000}"/>
    <cellStyle name="Normal 52 2 2 3" xfId="11686" xr:uid="{00000000-0005-0000-0000-0000C4500000}"/>
    <cellStyle name="Normal 52 2 2 3 2" xfId="22789" xr:uid="{00000000-0005-0000-0000-0000C5500000}"/>
    <cellStyle name="Normal 52 2 2 4" xfId="17263" xr:uid="{00000000-0005-0000-0000-0000C6500000}"/>
    <cellStyle name="Normal 52 2 3" xfId="6787" xr:uid="{00000000-0005-0000-0000-0000C7500000}"/>
    <cellStyle name="Normal 52 2 3 2" xfId="9450" xr:uid="{00000000-0005-0000-0000-0000C8500000}"/>
    <cellStyle name="Normal 52 2 3 2 2" xfId="15020" xr:uid="{00000000-0005-0000-0000-0000C9500000}"/>
    <cellStyle name="Normal 52 2 3 2 2 2" xfId="26118" xr:uid="{00000000-0005-0000-0000-0000CA500000}"/>
    <cellStyle name="Normal 52 2 3 2 3" xfId="20592" xr:uid="{00000000-0005-0000-0000-0000CB500000}"/>
    <cellStyle name="Normal 52 2 3 3" xfId="12487" xr:uid="{00000000-0005-0000-0000-0000CC500000}"/>
    <cellStyle name="Normal 52 2 3 3 2" xfId="23586" xr:uid="{00000000-0005-0000-0000-0000CD500000}"/>
    <cellStyle name="Normal 52 2 3 4" xfId="18061" xr:uid="{00000000-0005-0000-0000-0000CE500000}"/>
    <cellStyle name="Normal 52 2 4" xfId="7258" xr:uid="{00000000-0005-0000-0000-0000CF500000}"/>
    <cellStyle name="Normal 52 2 4 2" xfId="9911" xr:uid="{00000000-0005-0000-0000-0000D0500000}"/>
    <cellStyle name="Normal 52 2 4 2 2" xfId="15481" xr:uid="{00000000-0005-0000-0000-0000D1500000}"/>
    <cellStyle name="Normal 52 2 4 2 2 2" xfId="26579" xr:uid="{00000000-0005-0000-0000-0000D2500000}"/>
    <cellStyle name="Normal 52 2 4 2 3" xfId="21053" xr:uid="{00000000-0005-0000-0000-0000D3500000}"/>
    <cellStyle name="Normal 52 2 4 3" xfId="12948" xr:uid="{00000000-0005-0000-0000-0000D4500000}"/>
    <cellStyle name="Normal 52 2 4 3 2" xfId="24047" xr:uid="{00000000-0005-0000-0000-0000D5500000}"/>
    <cellStyle name="Normal 52 2 4 4" xfId="18522" xr:uid="{00000000-0005-0000-0000-0000D6500000}"/>
    <cellStyle name="Normal 52 2 5" xfId="7946" xr:uid="{00000000-0005-0000-0000-0000D7500000}"/>
    <cellStyle name="Normal 52 2 5 2" xfId="13549" xr:uid="{00000000-0005-0000-0000-0000D8500000}"/>
    <cellStyle name="Normal 52 2 5 2 2" xfId="24648" xr:uid="{00000000-0005-0000-0000-0000D9500000}"/>
    <cellStyle name="Normal 52 2 5 3" xfId="19123" xr:uid="{00000000-0005-0000-0000-0000DA500000}"/>
    <cellStyle name="Normal 52 2 6" xfId="10461" xr:uid="{00000000-0005-0000-0000-0000DB500000}"/>
    <cellStyle name="Normal 52 2 6 2" xfId="16007" xr:uid="{00000000-0005-0000-0000-0000DC500000}"/>
    <cellStyle name="Normal 52 2 6 2 2" xfId="27105" xr:uid="{00000000-0005-0000-0000-0000DD500000}"/>
    <cellStyle name="Normal 52 2 6 3" xfId="21579" xr:uid="{00000000-0005-0000-0000-0000DE500000}"/>
    <cellStyle name="Normal 52 2 7" xfId="11200" xr:uid="{00000000-0005-0000-0000-0000DF500000}"/>
    <cellStyle name="Normal 52 2 7 2" xfId="22307" xr:uid="{00000000-0005-0000-0000-0000E0500000}"/>
    <cellStyle name="Normal 52 2 8" xfId="16781" xr:uid="{00000000-0005-0000-0000-0000E1500000}"/>
    <cellStyle name="Normal 52 2 9" xfId="27536" xr:uid="{00000000-0005-0000-0000-0000E2500000}"/>
    <cellStyle name="Normal 52 3" xfId="4637" xr:uid="{00000000-0005-0000-0000-0000E3500000}"/>
    <cellStyle name="Normal 52 3 2" xfId="6688" xr:uid="{00000000-0005-0000-0000-0000E4500000}"/>
    <cellStyle name="Normal 52 3 2 2" xfId="9351" xr:uid="{00000000-0005-0000-0000-0000E5500000}"/>
    <cellStyle name="Normal 52 3 2 2 2" xfId="14921" xr:uid="{00000000-0005-0000-0000-0000E6500000}"/>
    <cellStyle name="Normal 52 3 2 2 2 2" xfId="26019" xr:uid="{00000000-0005-0000-0000-0000E7500000}"/>
    <cellStyle name="Normal 52 3 2 2 3" xfId="20493" xr:uid="{00000000-0005-0000-0000-0000E8500000}"/>
    <cellStyle name="Normal 52 3 2 3" xfId="12388" xr:uid="{00000000-0005-0000-0000-0000E9500000}"/>
    <cellStyle name="Normal 52 3 2 3 2" xfId="23487" xr:uid="{00000000-0005-0000-0000-0000EA500000}"/>
    <cellStyle name="Normal 52 3 2 4" xfId="17962" xr:uid="{00000000-0005-0000-0000-0000EB500000}"/>
    <cellStyle name="Normal 52 3 3" xfId="7159" xr:uid="{00000000-0005-0000-0000-0000EC500000}"/>
    <cellStyle name="Normal 52 3 3 2" xfId="9812" xr:uid="{00000000-0005-0000-0000-0000ED500000}"/>
    <cellStyle name="Normal 52 3 3 2 2" xfId="15382" xr:uid="{00000000-0005-0000-0000-0000EE500000}"/>
    <cellStyle name="Normal 52 3 3 2 2 2" xfId="26480" xr:uid="{00000000-0005-0000-0000-0000EF500000}"/>
    <cellStyle name="Normal 52 3 3 2 3" xfId="20954" xr:uid="{00000000-0005-0000-0000-0000F0500000}"/>
    <cellStyle name="Normal 52 3 3 3" xfId="12849" xr:uid="{00000000-0005-0000-0000-0000F1500000}"/>
    <cellStyle name="Normal 52 3 3 3 2" xfId="23948" xr:uid="{00000000-0005-0000-0000-0000F2500000}"/>
    <cellStyle name="Normal 52 3 3 4" xfId="18423" xr:uid="{00000000-0005-0000-0000-0000F3500000}"/>
    <cellStyle name="Normal 52 3 4" xfId="7856" xr:uid="{00000000-0005-0000-0000-0000F4500000}"/>
    <cellStyle name="Normal 52 3 4 2" xfId="13459" xr:uid="{00000000-0005-0000-0000-0000F5500000}"/>
    <cellStyle name="Normal 52 3 4 2 2" xfId="24558" xr:uid="{00000000-0005-0000-0000-0000F6500000}"/>
    <cellStyle name="Normal 52 3 4 3" xfId="19033" xr:uid="{00000000-0005-0000-0000-0000F7500000}"/>
    <cellStyle name="Normal 52 3 5" xfId="10362" xr:uid="{00000000-0005-0000-0000-0000F8500000}"/>
    <cellStyle name="Normal 52 3 5 2" xfId="15908" xr:uid="{00000000-0005-0000-0000-0000F9500000}"/>
    <cellStyle name="Normal 52 3 5 2 2" xfId="27006" xr:uid="{00000000-0005-0000-0000-0000FA500000}"/>
    <cellStyle name="Normal 52 3 5 3" xfId="21480" xr:uid="{00000000-0005-0000-0000-0000FB500000}"/>
    <cellStyle name="Normal 52 3 6" xfId="11201" xr:uid="{00000000-0005-0000-0000-0000FC500000}"/>
    <cellStyle name="Normal 52 3 6 2" xfId="22308" xr:uid="{00000000-0005-0000-0000-0000FD500000}"/>
    <cellStyle name="Normal 52 3 7" xfId="16782" xr:uid="{00000000-0005-0000-0000-0000FE500000}"/>
    <cellStyle name="Normal 52 3 8" xfId="27437" xr:uid="{00000000-0005-0000-0000-0000FF500000}"/>
    <cellStyle name="Normal 52 4" xfId="4638" xr:uid="{00000000-0005-0000-0000-000000510000}"/>
    <cellStyle name="Normal 52 4 2" xfId="5920" xr:uid="{00000000-0005-0000-0000-000001510000}"/>
    <cellStyle name="Normal 52 4 3" xfId="8248" xr:uid="{00000000-0005-0000-0000-000002510000}"/>
    <cellStyle name="Normal 52 4 3 2" xfId="13818" xr:uid="{00000000-0005-0000-0000-000003510000}"/>
    <cellStyle name="Normal 52 4 3 2 2" xfId="24916" xr:uid="{00000000-0005-0000-0000-000004510000}"/>
    <cellStyle name="Normal 52 4 3 3" xfId="19390" xr:uid="{00000000-0005-0000-0000-000005510000}"/>
    <cellStyle name="Normal 52 4 4" xfId="11202" xr:uid="{00000000-0005-0000-0000-000006510000}"/>
    <cellStyle name="Normal 52 4 4 2" xfId="22309" xr:uid="{00000000-0005-0000-0000-000007510000}"/>
    <cellStyle name="Normal 52 4 5" xfId="16783" xr:uid="{00000000-0005-0000-0000-000008510000}"/>
    <cellStyle name="Normal 52 5" xfId="5130" xr:uid="{00000000-0005-0000-0000-000009510000}"/>
    <cellStyle name="Normal 52 5 2" xfId="5348" xr:uid="{00000000-0005-0000-0000-00000A510000}"/>
    <cellStyle name="Normal 52 5 2 2" xfId="8511" xr:uid="{00000000-0005-0000-0000-00000B510000}"/>
    <cellStyle name="Normal 52 5 2 2 2" xfId="14081" xr:uid="{00000000-0005-0000-0000-00000C510000}"/>
    <cellStyle name="Normal 52 5 2 2 2 2" xfId="25179" xr:uid="{00000000-0005-0000-0000-00000D510000}"/>
    <cellStyle name="Normal 52 5 2 2 3" xfId="19653" xr:uid="{00000000-0005-0000-0000-00000E510000}"/>
    <cellStyle name="Normal 52 5 2 3" xfId="11542" xr:uid="{00000000-0005-0000-0000-00000F510000}"/>
    <cellStyle name="Normal 52 5 2 3 2" xfId="22645" xr:uid="{00000000-0005-0000-0000-000010510000}"/>
    <cellStyle name="Normal 52 5 2 4" xfId="17119" xr:uid="{00000000-0005-0000-0000-000011510000}"/>
    <cellStyle name="Normal 52 6" xfId="6219" xr:uid="{00000000-0005-0000-0000-000012510000}"/>
    <cellStyle name="Normal 52 6 2" xfId="8884" xr:uid="{00000000-0005-0000-0000-000013510000}"/>
    <cellStyle name="Normal 52 6 2 2" xfId="14454" xr:uid="{00000000-0005-0000-0000-000014510000}"/>
    <cellStyle name="Normal 52 6 2 2 2" xfId="25552" xr:uid="{00000000-0005-0000-0000-000015510000}"/>
    <cellStyle name="Normal 52 6 2 3" xfId="20026" xr:uid="{00000000-0005-0000-0000-000016510000}"/>
    <cellStyle name="Normal 52 6 3" xfId="11921" xr:uid="{00000000-0005-0000-0000-000017510000}"/>
    <cellStyle name="Normal 52 6 3 2" xfId="23020" xr:uid="{00000000-0005-0000-0000-000018510000}"/>
    <cellStyle name="Normal 52 6 4" xfId="17495" xr:uid="{00000000-0005-0000-0000-000019510000}"/>
    <cellStyle name="Normal 52 7" xfId="7555" xr:uid="{00000000-0005-0000-0000-00001A510000}"/>
    <cellStyle name="Normal 52 7 2" xfId="13208" xr:uid="{00000000-0005-0000-0000-00001B510000}"/>
    <cellStyle name="Normal 52 7 2 2" xfId="24307" xr:uid="{00000000-0005-0000-0000-00001C510000}"/>
    <cellStyle name="Normal 52 7 3" xfId="18782" xr:uid="{00000000-0005-0000-0000-00001D510000}"/>
    <cellStyle name="Normal 52 8" xfId="10737" xr:uid="{00000000-0005-0000-0000-00001E510000}"/>
    <cellStyle name="Normal 52 8 2" xfId="21852" xr:uid="{00000000-0005-0000-0000-00001F510000}"/>
    <cellStyle name="Normal 52 9" xfId="16332" xr:uid="{00000000-0005-0000-0000-000020510000}"/>
    <cellStyle name="Normal 53" xfId="945" xr:uid="{00000000-0005-0000-0000-000021510000}"/>
    <cellStyle name="Normal 53 2" xfId="4639" xr:uid="{00000000-0005-0000-0000-000022510000}"/>
    <cellStyle name="Normal 53 2 2" xfId="5666" xr:uid="{00000000-0005-0000-0000-000023510000}"/>
    <cellStyle name="Normal 53 2 2 2" xfId="8655" xr:uid="{00000000-0005-0000-0000-000024510000}"/>
    <cellStyle name="Normal 53 2 2 2 2" xfId="14225" xr:uid="{00000000-0005-0000-0000-000025510000}"/>
    <cellStyle name="Normal 53 2 2 2 2 2" xfId="25323" xr:uid="{00000000-0005-0000-0000-000026510000}"/>
    <cellStyle name="Normal 53 2 2 2 3" xfId="19797" xr:uid="{00000000-0005-0000-0000-000027510000}"/>
    <cellStyle name="Normal 53 2 2 3" xfId="11687" xr:uid="{00000000-0005-0000-0000-000028510000}"/>
    <cellStyle name="Normal 53 2 2 3 2" xfId="22790" xr:uid="{00000000-0005-0000-0000-000029510000}"/>
    <cellStyle name="Normal 53 2 2 4" xfId="17264" xr:uid="{00000000-0005-0000-0000-00002A510000}"/>
    <cellStyle name="Normal 53 2 3" xfId="6791" xr:uid="{00000000-0005-0000-0000-00002B510000}"/>
    <cellStyle name="Normal 53 2 3 2" xfId="9454" xr:uid="{00000000-0005-0000-0000-00002C510000}"/>
    <cellStyle name="Normal 53 2 3 2 2" xfId="15024" xr:uid="{00000000-0005-0000-0000-00002D510000}"/>
    <cellStyle name="Normal 53 2 3 2 2 2" xfId="26122" xr:uid="{00000000-0005-0000-0000-00002E510000}"/>
    <cellStyle name="Normal 53 2 3 2 3" xfId="20596" xr:uid="{00000000-0005-0000-0000-00002F510000}"/>
    <cellStyle name="Normal 53 2 3 3" xfId="12491" xr:uid="{00000000-0005-0000-0000-000030510000}"/>
    <cellStyle name="Normal 53 2 3 3 2" xfId="23590" xr:uid="{00000000-0005-0000-0000-000031510000}"/>
    <cellStyle name="Normal 53 2 3 4" xfId="18065" xr:uid="{00000000-0005-0000-0000-000032510000}"/>
    <cellStyle name="Normal 53 2 4" xfId="7262" xr:uid="{00000000-0005-0000-0000-000033510000}"/>
    <cellStyle name="Normal 53 2 4 2" xfId="9915" xr:uid="{00000000-0005-0000-0000-000034510000}"/>
    <cellStyle name="Normal 53 2 4 2 2" xfId="15485" xr:uid="{00000000-0005-0000-0000-000035510000}"/>
    <cellStyle name="Normal 53 2 4 2 2 2" xfId="26583" xr:uid="{00000000-0005-0000-0000-000036510000}"/>
    <cellStyle name="Normal 53 2 4 2 3" xfId="21057" xr:uid="{00000000-0005-0000-0000-000037510000}"/>
    <cellStyle name="Normal 53 2 4 3" xfId="12952" xr:uid="{00000000-0005-0000-0000-000038510000}"/>
    <cellStyle name="Normal 53 2 4 3 2" xfId="24051" xr:uid="{00000000-0005-0000-0000-000039510000}"/>
    <cellStyle name="Normal 53 2 4 4" xfId="18526" xr:uid="{00000000-0005-0000-0000-00003A510000}"/>
    <cellStyle name="Normal 53 2 5" xfId="7950" xr:uid="{00000000-0005-0000-0000-00003B510000}"/>
    <cellStyle name="Normal 53 2 5 2" xfId="13553" xr:uid="{00000000-0005-0000-0000-00003C510000}"/>
    <cellStyle name="Normal 53 2 5 2 2" xfId="24652" xr:uid="{00000000-0005-0000-0000-00003D510000}"/>
    <cellStyle name="Normal 53 2 5 3" xfId="19127" xr:uid="{00000000-0005-0000-0000-00003E510000}"/>
    <cellStyle name="Normal 53 2 6" xfId="10465" xr:uid="{00000000-0005-0000-0000-00003F510000}"/>
    <cellStyle name="Normal 53 2 6 2" xfId="16011" xr:uid="{00000000-0005-0000-0000-000040510000}"/>
    <cellStyle name="Normal 53 2 6 2 2" xfId="27109" xr:uid="{00000000-0005-0000-0000-000041510000}"/>
    <cellStyle name="Normal 53 2 6 3" xfId="21583" xr:uid="{00000000-0005-0000-0000-000042510000}"/>
    <cellStyle name="Normal 53 2 7" xfId="11203" xr:uid="{00000000-0005-0000-0000-000043510000}"/>
    <cellStyle name="Normal 53 2 7 2" xfId="22310" xr:uid="{00000000-0005-0000-0000-000044510000}"/>
    <cellStyle name="Normal 53 2 8" xfId="16784" xr:uid="{00000000-0005-0000-0000-000045510000}"/>
    <cellStyle name="Normal 53 2 9" xfId="27540" xr:uid="{00000000-0005-0000-0000-000046510000}"/>
    <cellStyle name="Normal 53 3" xfId="4640" xr:uid="{00000000-0005-0000-0000-000047510000}"/>
    <cellStyle name="Normal 53 3 2" xfId="6689" xr:uid="{00000000-0005-0000-0000-000048510000}"/>
    <cellStyle name="Normal 53 3 2 2" xfId="9352" xr:uid="{00000000-0005-0000-0000-000049510000}"/>
    <cellStyle name="Normal 53 3 2 2 2" xfId="14922" xr:uid="{00000000-0005-0000-0000-00004A510000}"/>
    <cellStyle name="Normal 53 3 2 2 2 2" xfId="26020" xr:uid="{00000000-0005-0000-0000-00004B510000}"/>
    <cellStyle name="Normal 53 3 2 2 3" xfId="20494" xr:uid="{00000000-0005-0000-0000-00004C510000}"/>
    <cellStyle name="Normal 53 3 2 3" xfId="12389" xr:uid="{00000000-0005-0000-0000-00004D510000}"/>
    <cellStyle name="Normal 53 3 2 3 2" xfId="23488" xr:uid="{00000000-0005-0000-0000-00004E510000}"/>
    <cellStyle name="Normal 53 3 2 4" xfId="17963" xr:uid="{00000000-0005-0000-0000-00004F510000}"/>
    <cellStyle name="Normal 53 3 3" xfId="7160" xr:uid="{00000000-0005-0000-0000-000050510000}"/>
    <cellStyle name="Normal 53 3 3 2" xfId="9813" xr:uid="{00000000-0005-0000-0000-000051510000}"/>
    <cellStyle name="Normal 53 3 3 2 2" xfId="15383" xr:uid="{00000000-0005-0000-0000-000052510000}"/>
    <cellStyle name="Normal 53 3 3 2 2 2" xfId="26481" xr:uid="{00000000-0005-0000-0000-000053510000}"/>
    <cellStyle name="Normal 53 3 3 2 3" xfId="20955" xr:uid="{00000000-0005-0000-0000-000054510000}"/>
    <cellStyle name="Normal 53 3 3 3" xfId="12850" xr:uid="{00000000-0005-0000-0000-000055510000}"/>
    <cellStyle name="Normal 53 3 3 3 2" xfId="23949" xr:uid="{00000000-0005-0000-0000-000056510000}"/>
    <cellStyle name="Normal 53 3 3 4" xfId="18424" xr:uid="{00000000-0005-0000-0000-000057510000}"/>
    <cellStyle name="Normal 53 3 4" xfId="7857" xr:uid="{00000000-0005-0000-0000-000058510000}"/>
    <cellStyle name="Normal 53 3 4 2" xfId="13460" xr:uid="{00000000-0005-0000-0000-000059510000}"/>
    <cellStyle name="Normal 53 3 4 2 2" xfId="24559" xr:uid="{00000000-0005-0000-0000-00005A510000}"/>
    <cellStyle name="Normal 53 3 4 3" xfId="19034" xr:uid="{00000000-0005-0000-0000-00005B510000}"/>
    <cellStyle name="Normal 53 3 5" xfId="10363" xr:uid="{00000000-0005-0000-0000-00005C510000}"/>
    <cellStyle name="Normal 53 3 5 2" xfId="15909" xr:uid="{00000000-0005-0000-0000-00005D510000}"/>
    <cellStyle name="Normal 53 3 5 2 2" xfId="27007" xr:uid="{00000000-0005-0000-0000-00005E510000}"/>
    <cellStyle name="Normal 53 3 5 3" xfId="21481" xr:uid="{00000000-0005-0000-0000-00005F510000}"/>
    <cellStyle name="Normal 53 3 6" xfId="11204" xr:uid="{00000000-0005-0000-0000-000060510000}"/>
    <cellStyle name="Normal 53 3 6 2" xfId="22311" xr:uid="{00000000-0005-0000-0000-000061510000}"/>
    <cellStyle name="Normal 53 3 7" xfId="16785" xr:uid="{00000000-0005-0000-0000-000062510000}"/>
    <cellStyle name="Normal 53 3 8" xfId="27438" xr:uid="{00000000-0005-0000-0000-000063510000}"/>
    <cellStyle name="Normal 53 4" xfId="4641" xr:uid="{00000000-0005-0000-0000-000064510000}"/>
    <cellStyle name="Normal 53 4 2" xfId="5918" xr:uid="{00000000-0005-0000-0000-000065510000}"/>
    <cellStyle name="Normal 53 4 3" xfId="8249" xr:uid="{00000000-0005-0000-0000-000066510000}"/>
    <cellStyle name="Normal 53 4 3 2" xfId="13819" xr:uid="{00000000-0005-0000-0000-000067510000}"/>
    <cellStyle name="Normal 53 4 3 2 2" xfId="24917" xr:uid="{00000000-0005-0000-0000-000068510000}"/>
    <cellStyle name="Normal 53 4 3 3" xfId="19391" xr:uid="{00000000-0005-0000-0000-000069510000}"/>
    <cellStyle name="Normal 53 4 4" xfId="11205" xr:uid="{00000000-0005-0000-0000-00006A510000}"/>
    <cellStyle name="Normal 53 4 4 2" xfId="22312" xr:uid="{00000000-0005-0000-0000-00006B510000}"/>
    <cellStyle name="Normal 53 4 5" xfId="16786" xr:uid="{00000000-0005-0000-0000-00006C510000}"/>
    <cellStyle name="Normal 53 5" xfId="5128" xr:uid="{00000000-0005-0000-0000-00006D510000}"/>
    <cellStyle name="Normal 53 5 2" xfId="5470" xr:uid="{00000000-0005-0000-0000-00006E510000}"/>
    <cellStyle name="Normal 53 5 2 2" xfId="8565" xr:uid="{00000000-0005-0000-0000-00006F510000}"/>
    <cellStyle name="Normal 53 5 2 2 2" xfId="14135" xr:uid="{00000000-0005-0000-0000-000070510000}"/>
    <cellStyle name="Normal 53 5 2 2 2 2" xfId="25233" xr:uid="{00000000-0005-0000-0000-000071510000}"/>
    <cellStyle name="Normal 53 5 2 2 3" xfId="19707" xr:uid="{00000000-0005-0000-0000-000072510000}"/>
    <cellStyle name="Normal 53 5 2 3" xfId="11596" xr:uid="{00000000-0005-0000-0000-000073510000}"/>
    <cellStyle name="Normal 53 5 2 3 2" xfId="22699" xr:uid="{00000000-0005-0000-0000-000074510000}"/>
    <cellStyle name="Normal 53 5 2 4" xfId="17173" xr:uid="{00000000-0005-0000-0000-000075510000}"/>
    <cellStyle name="Normal 53 6" xfId="6223" xr:uid="{00000000-0005-0000-0000-000076510000}"/>
    <cellStyle name="Normal 53 6 2" xfId="8888" xr:uid="{00000000-0005-0000-0000-000077510000}"/>
    <cellStyle name="Normal 53 6 2 2" xfId="14458" xr:uid="{00000000-0005-0000-0000-000078510000}"/>
    <cellStyle name="Normal 53 6 2 2 2" xfId="25556" xr:uid="{00000000-0005-0000-0000-000079510000}"/>
    <cellStyle name="Normal 53 6 2 3" xfId="20030" xr:uid="{00000000-0005-0000-0000-00007A510000}"/>
    <cellStyle name="Normal 53 6 3" xfId="11925" xr:uid="{00000000-0005-0000-0000-00007B510000}"/>
    <cellStyle name="Normal 53 6 3 2" xfId="23024" xr:uid="{00000000-0005-0000-0000-00007C510000}"/>
    <cellStyle name="Normal 53 6 4" xfId="17499" xr:uid="{00000000-0005-0000-0000-00007D510000}"/>
    <cellStyle name="Normal 53 7" xfId="7556" xr:uid="{00000000-0005-0000-0000-00007E510000}"/>
    <cellStyle name="Normal 53 7 2" xfId="13209" xr:uid="{00000000-0005-0000-0000-00007F510000}"/>
    <cellStyle name="Normal 53 7 2 2" xfId="24308" xr:uid="{00000000-0005-0000-0000-000080510000}"/>
    <cellStyle name="Normal 53 7 3" xfId="18783" xr:uid="{00000000-0005-0000-0000-000081510000}"/>
    <cellStyle name="Normal 53 8" xfId="10741" xr:uid="{00000000-0005-0000-0000-000082510000}"/>
    <cellStyle name="Normal 53 8 2" xfId="21856" xr:uid="{00000000-0005-0000-0000-000083510000}"/>
    <cellStyle name="Normal 53 9" xfId="16336" xr:uid="{00000000-0005-0000-0000-000084510000}"/>
    <cellStyle name="Normal 54" xfId="937" xr:uid="{00000000-0005-0000-0000-000085510000}"/>
    <cellStyle name="Normal 54 10" xfId="10733" xr:uid="{00000000-0005-0000-0000-000086510000}"/>
    <cellStyle name="Normal 54 10 2" xfId="21848" xr:uid="{00000000-0005-0000-0000-000087510000}"/>
    <cellStyle name="Normal 54 11" xfId="16328" xr:uid="{00000000-0005-0000-0000-000088510000}"/>
    <cellStyle name="Normal 54 12" xfId="27347" xr:uid="{00000000-0005-0000-0000-000089510000}"/>
    <cellStyle name="Normal 54 2" xfId="4642" xr:uid="{00000000-0005-0000-0000-00008A510000}"/>
    <cellStyle name="Normal 54 2 2" xfId="5667" xr:uid="{00000000-0005-0000-0000-00008B510000}"/>
    <cellStyle name="Normal 54 2 2 2" xfId="8656" xr:uid="{00000000-0005-0000-0000-00008C510000}"/>
    <cellStyle name="Normal 54 2 2 2 2" xfId="14226" xr:uid="{00000000-0005-0000-0000-00008D510000}"/>
    <cellStyle name="Normal 54 2 2 2 2 2" xfId="25324" xr:uid="{00000000-0005-0000-0000-00008E510000}"/>
    <cellStyle name="Normal 54 2 2 2 3" xfId="19798" xr:uid="{00000000-0005-0000-0000-00008F510000}"/>
    <cellStyle name="Normal 54 2 2 3" xfId="11688" xr:uid="{00000000-0005-0000-0000-000090510000}"/>
    <cellStyle name="Normal 54 2 2 3 2" xfId="22791" xr:uid="{00000000-0005-0000-0000-000091510000}"/>
    <cellStyle name="Normal 54 2 2 4" xfId="17265" xr:uid="{00000000-0005-0000-0000-000092510000}"/>
    <cellStyle name="Normal 54 2 3" xfId="6783" xr:uid="{00000000-0005-0000-0000-000093510000}"/>
    <cellStyle name="Normal 54 2 3 2" xfId="9446" xr:uid="{00000000-0005-0000-0000-000094510000}"/>
    <cellStyle name="Normal 54 2 3 2 2" xfId="15016" xr:uid="{00000000-0005-0000-0000-000095510000}"/>
    <cellStyle name="Normal 54 2 3 2 2 2" xfId="26114" xr:uid="{00000000-0005-0000-0000-000096510000}"/>
    <cellStyle name="Normal 54 2 3 2 3" xfId="20588" xr:uid="{00000000-0005-0000-0000-000097510000}"/>
    <cellStyle name="Normal 54 2 3 3" xfId="12483" xr:uid="{00000000-0005-0000-0000-000098510000}"/>
    <cellStyle name="Normal 54 2 3 3 2" xfId="23582" xr:uid="{00000000-0005-0000-0000-000099510000}"/>
    <cellStyle name="Normal 54 2 3 4" xfId="18057" xr:uid="{00000000-0005-0000-0000-00009A510000}"/>
    <cellStyle name="Normal 54 2 4" xfId="7254" xr:uid="{00000000-0005-0000-0000-00009B510000}"/>
    <cellStyle name="Normal 54 2 4 2" xfId="9907" xr:uid="{00000000-0005-0000-0000-00009C510000}"/>
    <cellStyle name="Normal 54 2 4 2 2" xfId="15477" xr:uid="{00000000-0005-0000-0000-00009D510000}"/>
    <cellStyle name="Normal 54 2 4 2 2 2" xfId="26575" xr:uid="{00000000-0005-0000-0000-00009E510000}"/>
    <cellStyle name="Normal 54 2 4 2 3" xfId="21049" xr:uid="{00000000-0005-0000-0000-00009F510000}"/>
    <cellStyle name="Normal 54 2 4 3" xfId="12944" xr:uid="{00000000-0005-0000-0000-0000A0510000}"/>
    <cellStyle name="Normal 54 2 4 3 2" xfId="24043" xr:uid="{00000000-0005-0000-0000-0000A1510000}"/>
    <cellStyle name="Normal 54 2 4 4" xfId="18518" xr:uid="{00000000-0005-0000-0000-0000A2510000}"/>
    <cellStyle name="Normal 54 2 5" xfId="7942" xr:uid="{00000000-0005-0000-0000-0000A3510000}"/>
    <cellStyle name="Normal 54 2 5 2" xfId="13545" xr:uid="{00000000-0005-0000-0000-0000A4510000}"/>
    <cellStyle name="Normal 54 2 5 2 2" xfId="24644" xr:uid="{00000000-0005-0000-0000-0000A5510000}"/>
    <cellStyle name="Normal 54 2 5 3" xfId="19119" xr:uid="{00000000-0005-0000-0000-0000A6510000}"/>
    <cellStyle name="Normal 54 2 6" xfId="10457" xr:uid="{00000000-0005-0000-0000-0000A7510000}"/>
    <cellStyle name="Normal 54 2 6 2" xfId="16003" xr:uid="{00000000-0005-0000-0000-0000A8510000}"/>
    <cellStyle name="Normal 54 2 6 2 2" xfId="27101" xr:uid="{00000000-0005-0000-0000-0000A9510000}"/>
    <cellStyle name="Normal 54 2 6 3" xfId="21575" xr:uid="{00000000-0005-0000-0000-0000AA510000}"/>
    <cellStyle name="Normal 54 2 7" xfId="11206" xr:uid="{00000000-0005-0000-0000-0000AB510000}"/>
    <cellStyle name="Normal 54 2 7 2" xfId="22313" xr:uid="{00000000-0005-0000-0000-0000AC510000}"/>
    <cellStyle name="Normal 54 2 8" xfId="16787" xr:uid="{00000000-0005-0000-0000-0000AD510000}"/>
    <cellStyle name="Normal 54 2 9" xfId="27532" xr:uid="{00000000-0005-0000-0000-0000AE510000}"/>
    <cellStyle name="Normal 54 3" xfId="4643" xr:uid="{00000000-0005-0000-0000-0000AF510000}"/>
    <cellStyle name="Normal 54 3 2" xfId="6690" xr:uid="{00000000-0005-0000-0000-0000B0510000}"/>
    <cellStyle name="Normal 54 3 2 2" xfId="9353" xr:uid="{00000000-0005-0000-0000-0000B1510000}"/>
    <cellStyle name="Normal 54 3 2 2 2" xfId="14923" xr:uid="{00000000-0005-0000-0000-0000B2510000}"/>
    <cellStyle name="Normal 54 3 2 2 2 2" xfId="26021" xr:uid="{00000000-0005-0000-0000-0000B3510000}"/>
    <cellStyle name="Normal 54 3 2 2 3" xfId="20495" xr:uid="{00000000-0005-0000-0000-0000B4510000}"/>
    <cellStyle name="Normal 54 3 2 3" xfId="12390" xr:uid="{00000000-0005-0000-0000-0000B5510000}"/>
    <cellStyle name="Normal 54 3 2 3 2" xfId="23489" xr:uid="{00000000-0005-0000-0000-0000B6510000}"/>
    <cellStyle name="Normal 54 3 2 4" xfId="17964" xr:uid="{00000000-0005-0000-0000-0000B7510000}"/>
    <cellStyle name="Normal 54 3 3" xfId="7161" xr:uid="{00000000-0005-0000-0000-0000B8510000}"/>
    <cellStyle name="Normal 54 3 3 2" xfId="9814" xr:uid="{00000000-0005-0000-0000-0000B9510000}"/>
    <cellStyle name="Normal 54 3 3 2 2" xfId="15384" xr:uid="{00000000-0005-0000-0000-0000BA510000}"/>
    <cellStyle name="Normal 54 3 3 2 2 2" xfId="26482" xr:uid="{00000000-0005-0000-0000-0000BB510000}"/>
    <cellStyle name="Normal 54 3 3 2 3" xfId="20956" xr:uid="{00000000-0005-0000-0000-0000BC510000}"/>
    <cellStyle name="Normal 54 3 3 3" xfId="12851" xr:uid="{00000000-0005-0000-0000-0000BD510000}"/>
    <cellStyle name="Normal 54 3 3 3 2" xfId="23950" xr:uid="{00000000-0005-0000-0000-0000BE510000}"/>
    <cellStyle name="Normal 54 3 3 4" xfId="18425" xr:uid="{00000000-0005-0000-0000-0000BF510000}"/>
    <cellStyle name="Normal 54 3 4" xfId="7858" xr:uid="{00000000-0005-0000-0000-0000C0510000}"/>
    <cellStyle name="Normal 54 3 4 2" xfId="13461" xr:uid="{00000000-0005-0000-0000-0000C1510000}"/>
    <cellStyle name="Normal 54 3 4 2 2" xfId="24560" xr:uid="{00000000-0005-0000-0000-0000C2510000}"/>
    <cellStyle name="Normal 54 3 4 3" xfId="19035" xr:uid="{00000000-0005-0000-0000-0000C3510000}"/>
    <cellStyle name="Normal 54 3 5" xfId="10364" xr:uid="{00000000-0005-0000-0000-0000C4510000}"/>
    <cellStyle name="Normal 54 3 5 2" xfId="15910" xr:uid="{00000000-0005-0000-0000-0000C5510000}"/>
    <cellStyle name="Normal 54 3 5 2 2" xfId="27008" xr:uid="{00000000-0005-0000-0000-0000C6510000}"/>
    <cellStyle name="Normal 54 3 5 3" xfId="21482" xr:uid="{00000000-0005-0000-0000-0000C7510000}"/>
    <cellStyle name="Normal 54 3 6" xfId="11207" xr:uid="{00000000-0005-0000-0000-0000C8510000}"/>
    <cellStyle name="Normal 54 3 6 2" xfId="22314" xr:uid="{00000000-0005-0000-0000-0000C9510000}"/>
    <cellStyle name="Normal 54 3 7" xfId="16788" xr:uid="{00000000-0005-0000-0000-0000CA510000}"/>
    <cellStyle name="Normal 54 3 8" xfId="27439" xr:uid="{00000000-0005-0000-0000-0000CB510000}"/>
    <cellStyle name="Normal 54 4" xfId="4644" xr:uid="{00000000-0005-0000-0000-0000CC510000}"/>
    <cellStyle name="Normal 54 4 2" xfId="6598" xr:uid="{00000000-0005-0000-0000-0000CD510000}"/>
    <cellStyle name="Normal 54 4 2 2" xfId="9261" xr:uid="{00000000-0005-0000-0000-0000CE510000}"/>
    <cellStyle name="Normal 54 4 2 2 2" xfId="14831" xr:uid="{00000000-0005-0000-0000-0000CF510000}"/>
    <cellStyle name="Normal 54 4 2 2 2 2" xfId="25929" xr:uid="{00000000-0005-0000-0000-0000D0510000}"/>
    <cellStyle name="Normal 54 4 2 2 3" xfId="20403" xr:uid="{00000000-0005-0000-0000-0000D1510000}"/>
    <cellStyle name="Normal 54 4 2 3" xfId="12298" xr:uid="{00000000-0005-0000-0000-0000D2510000}"/>
    <cellStyle name="Normal 54 4 2 3 2" xfId="23397" xr:uid="{00000000-0005-0000-0000-0000D3510000}"/>
    <cellStyle name="Normal 54 4 2 4" xfId="17872" xr:uid="{00000000-0005-0000-0000-0000D4510000}"/>
    <cellStyle name="Normal 54 4 3" xfId="8250" xr:uid="{00000000-0005-0000-0000-0000D5510000}"/>
    <cellStyle name="Normal 54 4 3 2" xfId="13820" xr:uid="{00000000-0005-0000-0000-0000D6510000}"/>
    <cellStyle name="Normal 54 4 3 2 2" xfId="24918" xr:uid="{00000000-0005-0000-0000-0000D7510000}"/>
    <cellStyle name="Normal 54 4 3 3" xfId="19392" xr:uid="{00000000-0005-0000-0000-0000D8510000}"/>
    <cellStyle name="Normal 54 4 4" xfId="11208" xr:uid="{00000000-0005-0000-0000-0000D9510000}"/>
    <cellStyle name="Normal 54 4 4 2" xfId="22315" xr:uid="{00000000-0005-0000-0000-0000DA510000}"/>
    <cellStyle name="Normal 54 4 5" xfId="16789" xr:uid="{00000000-0005-0000-0000-0000DB510000}"/>
    <cellStyle name="Normal 54 5" xfId="5311" xr:uid="{00000000-0005-0000-0000-0000DC510000}"/>
    <cellStyle name="Normal 54 5 2" xfId="8495" xr:uid="{00000000-0005-0000-0000-0000DD510000}"/>
    <cellStyle name="Normal 54 5 2 2" xfId="14065" xr:uid="{00000000-0005-0000-0000-0000DE510000}"/>
    <cellStyle name="Normal 54 5 2 2 2" xfId="25163" xr:uid="{00000000-0005-0000-0000-0000DF510000}"/>
    <cellStyle name="Normal 54 5 2 3" xfId="19637" xr:uid="{00000000-0005-0000-0000-0000E0510000}"/>
    <cellStyle name="Normal 54 5 3" xfId="11526" xr:uid="{00000000-0005-0000-0000-0000E1510000}"/>
    <cellStyle name="Normal 54 5 3 2" xfId="22629" xr:uid="{00000000-0005-0000-0000-0000E2510000}"/>
    <cellStyle name="Normal 54 5 4" xfId="17103" xr:uid="{00000000-0005-0000-0000-0000E3510000}"/>
    <cellStyle name="Normal 54 6" xfId="6215" xr:uid="{00000000-0005-0000-0000-0000E4510000}"/>
    <cellStyle name="Normal 54 6 2" xfId="8880" xr:uid="{00000000-0005-0000-0000-0000E5510000}"/>
    <cellStyle name="Normal 54 6 2 2" xfId="14450" xr:uid="{00000000-0005-0000-0000-0000E6510000}"/>
    <cellStyle name="Normal 54 6 2 2 2" xfId="25548" xr:uid="{00000000-0005-0000-0000-0000E7510000}"/>
    <cellStyle name="Normal 54 6 2 3" xfId="20022" xr:uid="{00000000-0005-0000-0000-0000E8510000}"/>
    <cellStyle name="Normal 54 6 3" xfId="11917" xr:uid="{00000000-0005-0000-0000-0000E9510000}"/>
    <cellStyle name="Normal 54 6 3 2" xfId="23016" xr:uid="{00000000-0005-0000-0000-0000EA510000}"/>
    <cellStyle name="Normal 54 6 4" xfId="17491" xr:uid="{00000000-0005-0000-0000-0000EB510000}"/>
    <cellStyle name="Normal 54 7" xfId="7069" xr:uid="{00000000-0005-0000-0000-0000EC510000}"/>
    <cellStyle name="Normal 54 7 2" xfId="9722" xr:uid="{00000000-0005-0000-0000-0000ED510000}"/>
    <cellStyle name="Normal 54 7 2 2" xfId="15292" xr:uid="{00000000-0005-0000-0000-0000EE510000}"/>
    <cellStyle name="Normal 54 7 2 2 2" xfId="26390" xr:uid="{00000000-0005-0000-0000-0000EF510000}"/>
    <cellStyle name="Normal 54 7 2 3" xfId="20864" xr:uid="{00000000-0005-0000-0000-0000F0510000}"/>
    <cellStyle name="Normal 54 7 3" xfId="12759" xr:uid="{00000000-0005-0000-0000-0000F1510000}"/>
    <cellStyle name="Normal 54 7 3 2" xfId="23858" xr:uid="{00000000-0005-0000-0000-0000F2510000}"/>
    <cellStyle name="Normal 54 7 4" xfId="18333" xr:uid="{00000000-0005-0000-0000-0000F3510000}"/>
    <cellStyle name="Normal 54 8" xfId="7557" xr:uid="{00000000-0005-0000-0000-0000F4510000}"/>
    <cellStyle name="Normal 54 8 2" xfId="13210" xr:uid="{00000000-0005-0000-0000-0000F5510000}"/>
    <cellStyle name="Normal 54 8 2 2" xfId="24309" xr:uid="{00000000-0005-0000-0000-0000F6510000}"/>
    <cellStyle name="Normal 54 8 3" xfId="18784" xr:uid="{00000000-0005-0000-0000-0000F7510000}"/>
    <cellStyle name="Normal 54 9" xfId="10272" xr:uid="{00000000-0005-0000-0000-0000F8510000}"/>
    <cellStyle name="Normal 54 9 2" xfId="15818" xr:uid="{00000000-0005-0000-0000-0000F9510000}"/>
    <cellStyle name="Normal 54 9 2 2" xfId="26916" xr:uid="{00000000-0005-0000-0000-0000FA510000}"/>
    <cellStyle name="Normal 54 9 3" xfId="21390" xr:uid="{00000000-0005-0000-0000-0000FB510000}"/>
    <cellStyle name="Normal 55" xfId="922" xr:uid="{00000000-0005-0000-0000-0000FC510000}"/>
    <cellStyle name="Normal 55 10" xfId="16320" xr:uid="{00000000-0005-0000-0000-0000FD510000}"/>
    <cellStyle name="Normal 55 11" xfId="27440" xr:uid="{00000000-0005-0000-0000-0000FE510000}"/>
    <cellStyle name="Normal 55 2" xfId="4645" xr:uid="{00000000-0005-0000-0000-0000FF510000}"/>
    <cellStyle name="Normal 55 2 2" xfId="5668" xr:uid="{00000000-0005-0000-0000-000000520000}"/>
    <cellStyle name="Normal 55 2 2 2" xfId="8657" xr:uid="{00000000-0005-0000-0000-000001520000}"/>
    <cellStyle name="Normal 55 2 2 2 2" xfId="14227" xr:uid="{00000000-0005-0000-0000-000002520000}"/>
    <cellStyle name="Normal 55 2 2 2 2 2" xfId="25325" xr:uid="{00000000-0005-0000-0000-000003520000}"/>
    <cellStyle name="Normal 55 2 2 2 3" xfId="19799" xr:uid="{00000000-0005-0000-0000-000004520000}"/>
    <cellStyle name="Normal 55 2 2 3" xfId="11689" xr:uid="{00000000-0005-0000-0000-000005520000}"/>
    <cellStyle name="Normal 55 2 2 3 2" xfId="22792" xr:uid="{00000000-0005-0000-0000-000006520000}"/>
    <cellStyle name="Normal 55 2 2 4" xfId="17266" xr:uid="{00000000-0005-0000-0000-000007520000}"/>
    <cellStyle name="Normal 55 2 3" xfId="6775" xr:uid="{00000000-0005-0000-0000-000008520000}"/>
    <cellStyle name="Normal 55 2 3 2" xfId="9438" xr:uid="{00000000-0005-0000-0000-000009520000}"/>
    <cellStyle name="Normal 55 2 3 2 2" xfId="15008" xr:uid="{00000000-0005-0000-0000-00000A520000}"/>
    <cellStyle name="Normal 55 2 3 2 2 2" xfId="26106" xr:uid="{00000000-0005-0000-0000-00000B520000}"/>
    <cellStyle name="Normal 55 2 3 2 3" xfId="20580" xr:uid="{00000000-0005-0000-0000-00000C520000}"/>
    <cellStyle name="Normal 55 2 3 3" xfId="12475" xr:uid="{00000000-0005-0000-0000-00000D520000}"/>
    <cellStyle name="Normal 55 2 3 3 2" xfId="23574" xr:uid="{00000000-0005-0000-0000-00000E520000}"/>
    <cellStyle name="Normal 55 2 3 4" xfId="18049" xr:uid="{00000000-0005-0000-0000-00000F520000}"/>
    <cellStyle name="Normal 55 2 4" xfId="7246" xr:uid="{00000000-0005-0000-0000-000010520000}"/>
    <cellStyle name="Normal 55 2 4 2" xfId="9899" xr:uid="{00000000-0005-0000-0000-000011520000}"/>
    <cellStyle name="Normal 55 2 4 2 2" xfId="15469" xr:uid="{00000000-0005-0000-0000-000012520000}"/>
    <cellStyle name="Normal 55 2 4 2 2 2" xfId="26567" xr:uid="{00000000-0005-0000-0000-000013520000}"/>
    <cellStyle name="Normal 55 2 4 2 3" xfId="21041" xr:uid="{00000000-0005-0000-0000-000014520000}"/>
    <cellStyle name="Normal 55 2 4 3" xfId="12936" xr:uid="{00000000-0005-0000-0000-000015520000}"/>
    <cellStyle name="Normal 55 2 4 3 2" xfId="24035" xr:uid="{00000000-0005-0000-0000-000016520000}"/>
    <cellStyle name="Normal 55 2 4 4" xfId="18510" xr:uid="{00000000-0005-0000-0000-000017520000}"/>
    <cellStyle name="Normal 55 2 5" xfId="7934" xr:uid="{00000000-0005-0000-0000-000018520000}"/>
    <cellStyle name="Normal 55 2 5 2" xfId="13537" xr:uid="{00000000-0005-0000-0000-000019520000}"/>
    <cellStyle name="Normal 55 2 5 2 2" xfId="24636" xr:uid="{00000000-0005-0000-0000-00001A520000}"/>
    <cellStyle name="Normal 55 2 5 3" xfId="19111" xr:uid="{00000000-0005-0000-0000-00001B520000}"/>
    <cellStyle name="Normal 55 2 6" xfId="10449" xr:uid="{00000000-0005-0000-0000-00001C520000}"/>
    <cellStyle name="Normal 55 2 6 2" xfId="15995" xr:uid="{00000000-0005-0000-0000-00001D520000}"/>
    <cellStyle name="Normal 55 2 6 2 2" xfId="27093" xr:uid="{00000000-0005-0000-0000-00001E520000}"/>
    <cellStyle name="Normal 55 2 6 3" xfId="21567" xr:uid="{00000000-0005-0000-0000-00001F520000}"/>
    <cellStyle name="Normal 55 2 7" xfId="11209" xr:uid="{00000000-0005-0000-0000-000020520000}"/>
    <cellStyle name="Normal 55 2 7 2" xfId="22316" xr:uid="{00000000-0005-0000-0000-000021520000}"/>
    <cellStyle name="Normal 55 2 8" xfId="16790" xr:uid="{00000000-0005-0000-0000-000022520000}"/>
    <cellStyle name="Normal 55 2 9" xfId="27524" xr:uid="{00000000-0005-0000-0000-000023520000}"/>
    <cellStyle name="Normal 55 3" xfId="4646" xr:uid="{00000000-0005-0000-0000-000024520000}"/>
    <cellStyle name="Normal 55 3 2" xfId="6897" xr:uid="{00000000-0005-0000-0000-000025520000}"/>
    <cellStyle name="Normal 55 3 2 2" xfId="9560" xr:uid="{00000000-0005-0000-0000-000026520000}"/>
    <cellStyle name="Normal 55 3 2 2 2" xfId="15130" xr:uid="{00000000-0005-0000-0000-000027520000}"/>
    <cellStyle name="Normal 55 3 2 2 2 2" xfId="26228" xr:uid="{00000000-0005-0000-0000-000028520000}"/>
    <cellStyle name="Normal 55 3 2 2 3" xfId="20702" xr:uid="{00000000-0005-0000-0000-000029520000}"/>
    <cellStyle name="Normal 55 3 2 3" xfId="12597" xr:uid="{00000000-0005-0000-0000-00002A520000}"/>
    <cellStyle name="Normal 55 3 2 3 2" xfId="23696" xr:uid="{00000000-0005-0000-0000-00002B520000}"/>
    <cellStyle name="Normal 55 3 2 4" xfId="18171" xr:uid="{00000000-0005-0000-0000-00002C520000}"/>
    <cellStyle name="Normal 55 3 3" xfId="7478" xr:uid="{00000000-0005-0000-0000-00002D520000}"/>
    <cellStyle name="Normal 55 3 3 2" xfId="13148" xr:uid="{00000000-0005-0000-0000-00002E520000}"/>
    <cellStyle name="Normal 55 3 3 2 2" xfId="24247" xr:uid="{00000000-0005-0000-0000-00002F520000}"/>
    <cellStyle name="Normal 55 3 3 3" xfId="18722" xr:uid="{00000000-0005-0000-0000-000030520000}"/>
    <cellStyle name="Normal 55 3 4" xfId="11210" xr:uid="{00000000-0005-0000-0000-000031520000}"/>
    <cellStyle name="Normal 55 3 4 2" xfId="22317" xr:uid="{00000000-0005-0000-0000-000032520000}"/>
    <cellStyle name="Normal 55 3 5" xfId="16791" xr:uid="{00000000-0005-0000-0000-000033520000}"/>
    <cellStyle name="Normal 55 4" xfId="5581" xr:uid="{00000000-0005-0000-0000-000034520000}"/>
    <cellStyle name="Normal 55 4 2" xfId="6691" xr:uid="{00000000-0005-0000-0000-000035520000}"/>
    <cellStyle name="Normal 55 4 2 2" xfId="9354" xr:uid="{00000000-0005-0000-0000-000036520000}"/>
    <cellStyle name="Normal 55 4 2 2 2" xfId="14924" xr:uid="{00000000-0005-0000-0000-000037520000}"/>
    <cellStyle name="Normal 55 4 2 2 2 2" xfId="26022" xr:uid="{00000000-0005-0000-0000-000038520000}"/>
    <cellStyle name="Normal 55 4 2 2 3" xfId="20496" xr:uid="{00000000-0005-0000-0000-000039520000}"/>
    <cellStyle name="Normal 55 4 2 3" xfId="12391" xr:uid="{00000000-0005-0000-0000-00003A520000}"/>
    <cellStyle name="Normal 55 4 2 3 2" xfId="23490" xr:uid="{00000000-0005-0000-0000-00003B520000}"/>
    <cellStyle name="Normal 55 4 2 4" xfId="17965" xr:uid="{00000000-0005-0000-0000-00003C520000}"/>
    <cellStyle name="Normal 55 4 3" xfId="8609" xr:uid="{00000000-0005-0000-0000-00003D520000}"/>
    <cellStyle name="Normal 55 4 3 2" xfId="14179" xr:uid="{00000000-0005-0000-0000-00003E520000}"/>
    <cellStyle name="Normal 55 4 3 2 2" xfId="25277" xr:uid="{00000000-0005-0000-0000-00003F520000}"/>
    <cellStyle name="Normal 55 4 3 3" xfId="19751" xr:uid="{00000000-0005-0000-0000-000040520000}"/>
    <cellStyle name="Normal 55 4 4" xfId="11640" xr:uid="{00000000-0005-0000-0000-000041520000}"/>
    <cellStyle name="Normal 55 4 4 2" xfId="22743" xr:uid="{00000000-0005-0000-0000-000042520000}"/>
    <cellStyle name="Normal 55 4 5" xfId="17217" xr:uid="{00000000-0005-0000-0000-000043520000}"/>
    <cellStyle name="Normal 55 5" xfId="6207" xr:uid="{00000000-0005-0000-0000-000044520000}"/>
    <cellStyle name="Normal 55 5 2" xfId="8872" xr:uid="{00000000-0005-0000-0000-000045520000}"/>
    <cellStyle name="Normal 55 5 2 2" xfId="14442" xr:uid="{00000000-0005-0000-0000-000046520000}"/>
    <cellStyle name="Normal 55 5 2 2 2" xfId="25540" xr:uid="{00000000-0005-0000-0000-000047520000}"/>
    <cellStyle name="Normal 55 5 2 3" xfId="20014" xr:uid="{00000000-0005-0000-0000-000048520000}"/>
    <cellStyle name="Normal 55 5 3" xfId="11909" xr:uid="{00000000-0005-0000-0000-000049520000}"/>
    <cellStyle name="Normal 55 5 3 2" xfId="23008" xr:uid="{00000000-0005-0000-0000-00004A520000}"/>
    <cellStyle name="Normal 55 5 4" xfId="17483" xr:uid="{00000000-0005-0000-0000-00004B520000}"/>
    <cellStyle name="Normal 55 6" xfId="7162" xr:uid="{00000000-0005-0000-0000-00004C520000}"/>
    <cellStyle name="Normal 55 6 2" xfId="9815" xr:uid="{00000000-0005-0000-0000-00004D520000}"/>
    <cellStyle name="Normal 55 6 2 2" xfId="15385" xr:uid="{00000000-0005-0000-0000-00004E520000}"/>
    <cellStyle name="Normal 55 6 2 2 2" xfId="26483" xr:uid="{00000000-0005-0000-0000-00004F520000}"/>
    <cellStyle name="Normal 55 6 2 3" xfId="20957" xr:uid="{00000000-0005-0000-0000-000050520000}"/>
    <cellStyle name="Normal 55 6 3" xfId="12852" xr:uid="{00000000-0005-0000-0000-000051520000}"/>
    <cellStyle name="Normal 55 6 3 2" xfId="23951" xr:uid="{00000000-0005-0000-0000-000052520000}"/>
    <cellStyle name="Normal 55 6 4" xfId="18426" xr:uid="{00000000-0005-0000-0000-000053520000}"/>
    <cellStyle name="Normal 55 7" xfId="7558" xr:uid="{00000000-0005-0000-0000-000054520000}"/>
    <cellStyle name="Normal 55 7 2" xfId="13211" xr:uid="{00000000-0005-0000-0000-000055520000}"/>
    <cellStyle name="Normal 55 7 2 2" xfId="24310" xr:uid="{00000000-0005-0000-0000-000056520000}"/>
    <cellStyle name="Normal 55 7 3" xfId="18785" xr:uid="{00000000-0005-0000-0000-000057520000}"/>
    <cellStyle name="Normal 55 8" xfId="10365" xr:uid="{00000000-0005-0000-0000-000058520000}"/>
    <cellStyle name="Normal 55 8 2" xfId="15911" xr:uid="{00000000-0005-0000-0000-000059520000}"/>
    <cellStyle name="Normal 55 8 2 2" xfId="27009" xr:uid="{00000000-0005-0000-0000-00005A520000}"/>
    <cellStyle name="Normal 55 8 3" xfId="21483" xr:uid="{00000000-0005-0000-0000-00005B520000}"/>
    <cellStyle name="Normal 55 9" xfId="10725" xr:uid="{00000000-0005-0000-0000-00005C520000}"/>
    <cellStyle name="Normal 55 9 2" xfId="21840" xr:uid="{00000000-0005-0000-0000-00005D520000}"/>
    <cellStyle name="Normal 56" xfId="936" xr:uid="{00000000-0005-0000-0000-00005E520000}"/>
    <cellStyle name="Normal 56 10" xfId="16327" xr:uid="{00000000-0005-0000-0000-00005F520000}"/>
    <cellStyle name="Normal 56 11" xfId="27441" xr:uid="{00000000-0005-0000-0000-000060520000}"/>
    <cellStyle name="Normal 56 2" xfId="4647" xr:uid="{00000000-0005-0000-0000-000061520000}"/>
    <cellStyle name="Normal 56 2 2" xfId="5669" xr:uid="{00000000-0005-0000-0000-000062520000}"/>
    <cellStyle name="Normal 56 2 2 2" xfId="8658" xr:uid="{00000000-0005-0000-0000-000063520000}"/>
    <cellStyle name="Normal 56 2 2 2 2" xfId="14228" xr:uid="{00000000-0005-0000-0000-000064520000}"/>
    <cellStyle name="Normal 56 2 2 2 2 2" xfId="25326" xr:uid="{00000000-0005-0000-0000-000065520000}"/>
    <cellStyle name="Normal 56 2 2 2 3" xfId="19800" xr:uid="{00000000-0005-0000-0000-000066520000}"/>
    <cellStyle name="Normal 56 2 2 3" xfId="11690" xr:uid="{00000000-0005-0000-0000-000067520000}"/>
    <cellStyle name="Normal 56 2 2 3 2" xfId="22793" xr:uid="{00000000-0005-0000-0000-000068520000}"/>
    <cellStyle name="Normal 56 2 2 4" xfId="17267" xr:uid="{00000000-0005-0000-0000-000069520000}"/>
    <cellStyle name="Normal 56 2 3" xfId="6782" xr:uid="{00000000-0005-0000-0000-00006A520000}"/>
    <cellStyle name="Normal 56 2 3 2" xfId="9445" xr:uid="{00000000-0005-0000-0000-00006B520000}"/>
    <cellStyle name="Normal 56 2 3 2 2" xfId="15015" xr:uid="{00000000-0005-0000-0000-00006C520000}"/>
    <cellStyle name="Normal 56 2 3 2 2 2" xfId="26113" xr:uid="{00000000-0005-0000-0000-00006D520000}"/>
    <cellStyle name="Normal 56 2 3 2 3" xfId="20587" xr:uid="{00000000-0005-0000-0000-00006E520000}"/>
    <cellStyle name="Normal 56 2 3 3" xfId="12482" xr:uid="{00000000-0005-0000-0000-00006F520000}"/>
    <cellStyle name="Normal 56 2 3 3 2" xfId="23581" xr:uid="{00000000-0005-0000-0000-000070520000}"/>
    <cellStyle name="Normal 56 2 3 4" xfId="18056" xr:uid="{00000000-0005-0000-0000-000071520000}"/>
    <cellStyle name="Normal 56 2 4" xfId="7253" xr:uid="{00000000-0005-0000-0000-000072520000}"/>
    <cellStyle name="Normal 56 2 4 2" xfId="9906" xr:uid="{00000000-0005-0000-0000-000073520000}"/>
    <cellStyle name="Normal 56 2 4 2 2" xfId="15476" xr:uid="{00000000-0005-0000-0000-000074520000}"/>
    <cellStyle name="Normal 56 2 4 2 2 2" xfId="26574" xr:uid="{00000000-0005-0000-0000-000075520000}"/>
    <cellStyle name="Normal 56 2 4 2 3" xfId="21048" xr:uid="{00000000-0005-0000-0000-000076520000}"/>
    <cellStyle name="Normal 56 2 4 3" xfId="12943" xr:uid="{00000000-0005-0000-0000-000077520000}"/>
    <cellStyle name="Normal 56 2 4 3 2" xfId="24042" xr:uid="{00000000-0005-0000-0000-000078520000}"/>
    <cellStyle name="Normal 56 2 4 4" xfId="18517" xr:uid="{00000000-0005-0000-0000-000079520000}"/>
    <cellStyle name="Normal 56 2 5" xfId="7941" xr:uid="{00000000-0005-0000-0000-00007A520000}"/>
    <cellStyle name="Normal 56 2 5 2" xfId="13544" xr:uid="{00000000-0005-0000-0000-00007B520000}"/>
    <cellStyle name="Normal 56 2 5 2 2" xfId="24643" xr:uid="{00000000-0005-0000-0000-00007C520000}"/>
    <cellStyle name="Normal 56 2 5 3" xfId="19118" xr:uid="{00000000-0005-0000-0000-00007D520000}"/>
    <cellStyle name="Normal 56 2 6" xfId="10456" xr:uid="{00000000-0005-0000-0000-00007E520000}"/>
    <cellStyle name="Normal 56 2 6 2" xfId="16002" xr:uid="{00000000-0005-0000-0000-00007F520000}"/>
    <cellStyle name="Normal 56 2 6 2 2" xfId="27100" xr:uid="{00000000-0005-0000-0000-000080520000}"/>
    <cellStyle name="Normal 56 2 6 3" xfId="21574" xr:uid="{00000000-0005-0000-0000-000081520000}"/>
    <cellStyle name="Normal 56 2 7" xfId="11211" xr:uid="{00000000-0005-0000-0000-000082520000}"/>
    <cellStyle name="Normal 56 2 7 2" xfId="22318" xr:uid="{00000000-0005-0000-0000-000083520000}"/>
    <cellStyle name="Normal 56 2 8" xfId="16792" xr:uid="{00000000-0005-0000-0000-000084520000}"/>
    <cellStyle name="Normal 56 2 9" xfId="27531" xr:uid="{00000000-0005-0000-0000-000085520000}"/>
    <cellStyle name="Normal 56 3" xfId="4648" xr:uid="{00000000-0005-0000-0000-000086520000}"/>
    <cellStyle name="Normal 56 3 2" xfId="6898" xr:uid="{00000000-0005-0000-0000-000087520000}"/>
    <cellStyle name="Normal 56 3 2 2" xfId="9561" xr:uid="{00000000-0005-0000-0000-000088520000}"/>
    <cellStyle name="Normal 56 3 2 2 2" xfId="15131" xr:uid="{00000000-0005-0000-0000-000089520000}"/>
    <cellStyle name="Normal 56 3 2 2 2 2" xfId="26229" xr:uid="{00000000-0005-0000-0000-00008A520000}"/>
    <cellStyle name="Normal 56 3 2 2 3" xfId="20703" xr:uid="{00000000-0005-0000-0000-00008B520000}"/>
    <cellStyle name="Normal 56 3 2 3" xfId="12598" xr:uid="{00000000-0005-0000-0000-00008C520000}"/>
    <cellStyle name="Normal 56 3 2 3 2" xfId="23697" xr:uid="{00000000-0005-0000-0000-00008D520000}"/>
    <cellStyle name="Normal 56 3 2 4" xfId="18172" xr:uid="{00000000-0005-0000-0000-00008E520000}"/>
    <cellStyle name="Normal 56 3 3" xfId="7483" xr:uid="{00000000-0005-0000-0000-00008F520000}"/>
    <cellStyle name="Normal 56 3 3 2" xfId="13149" xr:uid="{00000000-0005-0000-0000-000090520000}"/>
    <cellStyle name="Normal 56 3 3 2 2" xfId="24248" xr:uid="{00000000-0005-0000-0000-000091520000}"/>
    <cellStyle name="Normal 56 3 3 3" xfId="18723" xr:uid="{00000000-0005-0000-0000-000092520000}"/>
    <cellStyle name="Normal 56 3 4" xfId="11212" xr:uid="{00000000-0005-0000-0000-000093520000}"/>
    <cellStyle name="Normal 56 3 4 2" xfId="22319" xr:uid="{00000000-0005-0000-0000-000094520000}"/>
    <cellStyle name="Normal 56 3 5" xfId="16793" xr:uid="{00000000-0005-0000-0000-000095520000}"/>
    <cellStyle name="Normal 56 4" xfId="4926" xr:uid="{00000000-0005-0000-0000-000096520000}"/>
    <cellStyle name="Normal 56 4 2" xfId="6692" xr:uid="{00000000-0005-0000-0000-000097520000}"/>
    <cellStyle name="Normal 56 4 2 2" xfId="9355" xr:uid="{00000000-0005-0000-0000-000098520000}"/>
    <cellStyle name="Normal 56 4 2 2 2" xfId="14925" xr:uid="{00000000-0005-0000-0000-000099520000}"/>
    <cellStyle name="Normal 56 4 2 2 2 2" xfId="26023" xr:uid="{00000000-0005-0000-0000-00009A520000}"/>
    <cellStyle name="Normal 56 4 2 2 3" xfId="20497" xr:uid="{00000000-0005-0000-0000-00009B520000}"/>
    <cellStyle name="Normal 56 4 2 3" xfId="12392" xr:uid="{00000000-0005-0000-0000-00009C520000}"/>
    <cellStyle name="Normal 56 4 2 3 2" xfId="23491" xr:uid="{00000000-0005-0000-0000-00009D520000}"/>
    <cellStyle name="Normal 56 4 2 4" xfId="17966" xr:uid="{00000000-0005-0000-0000-00009E520000}"/>
    <cellStyle name="Normal 56 4 3" xfId="8309" xr:uid="{00000000-0005-0000-0000-00009F520000}"/>
    <cellStyle name="Normal 56 4 3 2" xfId="13879" xr:uid="{00000000-0005-0000-0000-0000A0520000}"/>
    <cellStyle name="Normal 56 4 3 2 2" xfId="24977" xr:uid="{00000000-0005-0000-0000-0000A1520000}"/>
    <cellStyle name="Normal 56 4 3 3" xfId="19451" xr:uid="{00000000-0005-0000-0000-0000A2520000}"/>
    <cellStyle name="Normal 56 4 4" xfId="11335" xr:uid="{00000000-0005-0000-0000-0000A3520000}"/>
    <cellStyle name="Normal 56 4 4 2" xfId="22442" xr:uid="{00000000-0005-0000-0000-0000A4520000}"/>
    <cellStyle name="Normal 56 4 5" xfId="16916" xr:uid="{00000000-0005-0000-0000-0000A5520000}"/>
    <cellStyle name="Normal 56 5" xfId="6214" xr:uid="{00000000-0005-0000-0000-0000A6520000}"/>
    <cellStyle name="Normal 56 5 2" xfId="8879" xr:uid="{00000000-0005-0000-0000-0000A7520000}"/>
    <cellStyle name="Normal 56 5 2 2" xfId="14449" xr:uid="{00000000-0005-0000-0000-0000A8520000}"/>
    <cellStyle name="Normal 56 5 2 2 2" xfId="25547" xr:uid="{00000000-0005-0000-0000-0000A9520000}"/>
    <cellStyle name="Normal 56 5 2 3" xfId="20021" xr:uid="{00000000-0005-0000-0000-0000AA520000}"/>
    <cellStyle name="Normal 56 5 3" xfId="11916" xr:uid="{00000000-0005-0000-0000-0000AB520000}"/>
    <cellStyle name="Normal 56 5 3 2" xfId="23015" xr:uid="{00000000-0005-0000-0000-0000AC520000}"/>
    <cellStyle name="Normal 56 5 4" xfId="17490" xr:uid="{00000000-0005-0000-0000-0000AD520000}"/>
    <cellStyle name="Normal 56 6" xfId="7163" xr:uid="{00000000-0005-0000-0000-0000AE520000}"/>
    <cellStyle name="Normal 56 6 2" xfId="9816" xr:uid="{00000000-0005-0000-0000-0000AF520000}"/>
    <cellStyle name="Normal 56 6 2 2" xfId="15386" xr:uid="{00000000-0005-0000-0000-0000B0520000}"/>
    <cellStyle name="Normal 56 6 2 2 2" xfId="26484" xr:uid="{00000000-0005-0000-0000-0000B1520000}"/>
    <cellStyle name="Normal 56 6 2 3" xfId="20958" xr:uid="{00000000-0005-0000-0000-0000B2520000}"/>
    <cellStyle name="Normal 56 6 3" xfId="12853" xr:uid="{00000000-0005-0000-0000-0000B3520000}"/>
    <cellStyle name="Normal 56 6 3 2" xfId="23952" xr:uid="{00000000-0005-0000-0000-0000B4520000}"/>
    <cellStyle name="Normal 56 6 4" xfId="18427" xr:uid="{00000000-0005-0000-0000-0000B5520000}"/>
    <cellStyle name="Normal 56 7" xfId="7559" xr:uid="{00000000-0005-0000-0000-0000B6520000}"/>
    <cellStyle name="Normal 56 7 2" xfId="13212" xr:uid="{00000000-0005-0000-0000-0000B7520000}"/>
    <cellStyle name="Normal 56 7 2 2" xfId="24311" xr:uid="{00000000-0005-0000-0000-0000B8520000}"/>
    <cellStyle name="Normal 56 7 3" xfId="18786" xr:uid="{00000000-0005-0000-0000-0000B9520000}"/>
    <cellStyle name="Normal 56 8" xfId="10366" xr:uid="{00000000-0005-0000-0000-0000BA520000}"/>
    <cellStyle name="Normal 56 8 2" xfId="15912" xr:uid="{00000000-0005-0000-0000-0000BB520000}"/>
    <cellStyle name="Normal 56 8 2 2" xfId="27010" xr:uid="{00000000-0005-0000-0000-0000BC520000}"/>
    <cellStyle name="Normal 56 8 3" xfId="21484" xr:uid="{00000000-0005-0000-0000-0000BD520000}"/>
    <cellStyle name="Normal 56 9" xfId="10732" xr:uid="{00000000-0005-0000-0000-0000BE520000}"/>
    <cellStyle name="Normal 56 9 2" xfId="21847" xr:uid="{00000000-0005-0000-0000-0000BF520000}"/>
    <cellStyle name="Normal 57" xfId="946" xr:uid="{00000000-0005-0000-0000-0000C0520000}"/>
    <cellStyle name="Normal 57 10" xfId="16337" xr:uid="{00000000-0005-0000-0000-0000C1520000}"/>
    <cellStyle name="Normal 57 11" xfId="27442" xr:uid="{00000000-0005-0000-0000-0000C2520000}"/>
    <cellStyle name="Normal 57 2" xfId="4649" xr:uid="{00000000-0005-0000-0000-0000C3520000}"/>
    <cellStyle name="Normal 57 2 2" xfId="5670" xr:uid="{00000000-0005-0000-0000-0000C4520000}"/>
    <cellStyle name="Normal 57 2 2 2" xfId="8659" xr:uid="{00000000-0005-0000-0000-0000C5520000}"/>
    <cellStyle name="Normal 57 2 2 2 2" xfId="14229" xr:uid="{00000000-0005-0000-0000-0000C6520000}"/>
    <cellStyle name="Normal 57 2 2 2 2 2" xfId="25327" xr:uid="{00000000-0005-0000-0000-0000C7520000}"/>
    <cellStyle name="Normal 57 2 2 2 3" xfId="19801" xr:uid="{00000000-0005-0000-0000-0000C8520000}"/>
    <cellStyle name="Normal 57 2 2 3" xfId="11691" xr:uid="{00000000-0005-0000-0000-0000C9520000}"/>
    <cellStyle name="Normal 57 2 2 3 2" xfId="22794" xr:uid="{00000000-0005-0000-0000-0000CA520000}"/>
    <cellStyle name="Normal 57 2 2 4" xfId="17268" xr:uid="{00000000-0005-0000-0000-0000CB520000}"/>
    <cellStyle name="Normal 57 2 3" xfId="6792" xr:uid="{00000000-0005-0000-0000-0000CC520000}"/>
    <cellStyle name="Normal 57 2 3 2" xfId="9455" xr:uid="{00000000-0005-0000-0000-0000CD520000}"/>
    <cellStyle name="Normal 57 2 3 2 2" xfId="15025" xr:uid="{00000000-0005-0000-0000-0000CE520000}"/>
    <cellStyle name="Normal 57 2 3 2 2 2" xfId="26123" xr:uid="{00000000-0005-0000-0000-0000CF520000}"/>
    <cellStyle name="Normal 57 2 3 2 3" xfId="20597" xr:uid="{00000000-0005-0000-0000-0000D0520000}"/>
    <cellStyle name="Normal 57 2 3 3" xfId="12492" xr:uid="{00000000-0005-0000-0000-0000D1520000}"/>
    <cellStyle name="Normal 57 2 3 3 2" xfId="23591" xr:uid="{00000000-0005-0000-0000-0000D2520000}"/>
    <cellStyle name="Normal 57 2 3 4" xfId="18066" xr:uid="{00000000-0005-0000-0000-0000D3520000}"/>
    <cellStyle name="Normal 57 2 4" xfId="7263" xr:uid="{00000000-0005-0000-0000-0000D4520000}"/>
    <cellStyle name="Normal 57 2 4 2" xfId="9916" xr:uid="{00000000-0005-0000-0000-0000D5520000}"/>
    <cellStyle name="Normal 57 2 4 2 2" xfId="15486" xr:uid="{00000000-0005-0000-0000-0000D6520000}"/>
    <cellStyle name="Normal 57 2 4 2 2 2" xfId="26584" xr:uid="{00000000-0005-0000-0000-0000D7520000}"/>
    <cellStyle name="Normal 57 2 4 2 3" xfId="21058" xr:uid="{00000000-0005-0000-0000-0000D8520000}"/>
    <cellStyle name="Normal 57 2 4 3" xfId="12953" xr:uid="{00000000-0005-0000-0000-0000D9520000}"/>
    <cellStyle name="Normal 57 2 4 3 2" xfId="24052" xr:uid="{00000000-0005-0000-0000-0000DA520000}"/>
    <cellStyle name="Normal 57 2 4 4" xfId="18527" xr:uid="{00000000-0005-0000-0000-0000DB520000}"/>
    <cellStyle name="Normal 57 2 5" xfId="7951" xr:uid="{00000000-0005-0000-0000-0000DC520000}"/>
    <cellStyle name="Normal 57 2 5 2" xfId="13554" xr:uid="{00000000-0005-0000-0000-0000DD520000}"/>
    <cellStyle name="Normal 57 2 5 2 2" xfId="24653" xr:uid="{00000000-0005-0000-0000-0000DE520000}"/>
    <cellStyle name="Normal 57 2 5 3" xfId="19128" xr:uid="{00000000-0005-0000-0000-0000DF520000}"/>
    <cellStyle name="Normal 57 2 6" xfId="10466" xr:uid="{00000000-0005-0000-0000-0000E0520000}"/>
    <cellStyle name="Normal 57 2 6 2" xfId="16012" xr:uid="{00000000-0005-0000-0000-0000E1520000}"/>
    <cellStyle name="Normal 57 2 6 2 2" xfId="27110" xr:uid="{00000000-0005-0000-0000-0000E2520000}"/>
    <cellStyle name="Normal 57 2 6 3" xfId="21584" xr:uid="{00000000-0005-0000-0000-0000E3520000}"/>
    <cellStyle name="Normal 57 2 7" xfId="11213" xr:uid="{00000000-0005-0000-0000-0000E4520000}"/>
    <cellStyle name="Normal 57 2 7 2" xfId="22320" xr:uid="{00000000-0005-0000-0000-0000E5520000}"/>
    <cellStyle name="Normal 57 2 8" xfId="16794" xr:uid="{00000000-0005-0000-0000-0000E6520000}"/>
    <cellStyle name="Normal 57 2 9" xfId="27541" xr:uid="{00000000-0005-0000-0000-0000E7520000}"/>
    <cellStyle name="Normal 57 3" xfId="4650" xr:uid="{00000000-0005-0000-0000-0000E8520000}"/>
    <cellStyle name="Normal 57 3 2" xfId="6899" xr:uid="{00000000-0005-0000-0000-0000E9520000}"/>
    <cellStyle name="Normal 57 3 2 2" xfId="9562" xr:uid="{00000000-0005-0000-0000-0000EA520000}"/>
    <cellStyle name="Normal 57 3 2 2 2" xfId="15132" xr:uid="{00000000-0005-0000-0000-0000EB520000}"/>
    <cellStyle name="Normal 57 3 2 2 2 2" xfId="26230" xr:uid="{00000000-0005-0000-0000-0000EC520000}"/>
    <cellStyle name="Normal 57 3 2 2 3" xfId="20704" xr:uid="{00000000-0005-0000-0000-0000ED520000}"/>
    <cellStyle name="Normal 57 3 2 3" xfId="12599" xr:uid="{00000000-0005-0000-0000-0000EE520000}"/>
    <cellStyle name="Normal 57 3 2 3 2" xfId="23698" xr:uid="{00000000-0005-0000-0000-0000EF520000}"/>
    <cellStyle name="Normal 57 3 2 4" xfId="18173" xr:uid="{00000000-0005-0000-0000-0000F0520000}"/>
    <cellStyle name="Normal 57 3 3" xfId="8080" xr:uid="{00000000-0005-0000-0000-0000F1520000}"/>
    <cellStyle name="Normal 57 3 3 2" xfId="13665" xr:uid="{00000000-0005-0000-0000-0000F2520000}"/>
    <cellStyle name="Normal 57 3 3 2 2" xfId="24764" xr:uid="{00000000-0005-0000-0000-0000F3520000}"/>
    <cellStyle name="Normal 57 3 3 3" xfId="19239" xr:uid="{00000000-0005-0000-0000-0000F4520000}"/>
    <cellStyle name="Normal 57 3 4" xfId="11214" xr:uid="{00000000-0005-0000-0000-0000F5520000}"/>
    <cellStyle name="Normal 57 3 4 2" xfId="22321" xr:uid="{00000000-0005-0000-0000-0000F6520000}"/>
    <cellStyle name="Normal 57 3 5" xfId="16795" xr:uid="{00000000-0005-0000-0000-0000F7520000}"/>
    <cellStyle name="Normal 57 4" xfId="5478" xr:uid="{00000000-0005-0000-0000-0000F8520000}"/>
    <cellStyle name="Normal 57 4 2" xfId="6693" xr:uid="{00000000-0005-0000-0000-0000F9520000}"/>
    <cellStyle name="Normal 57 4 2 2" xfId="9356" xr:uid="{00000000-0005-0000-0000-0000FA520000}"/>
    <cellStyle name="Normal 57 4 2 2 2" xfId="14926" xr:uid="{00000000-0005-0000-0000-0000FB520000}"/>
    <cellStyle name="Normal 57 4 2 2 2 2" xfId="26024" xr:uid="{00000000-0005-0000-0000-0000FC520000}"/>
    <cellStyle name="Normal 57 4 2 2 3" xfId="20498" xr:uid="{00000000-0005-0000-0000-0000FD520000}"/>
    <cellStyle name="Normal 57 4 2 3" xfId="12393" xr:uid="{00000000-0005-0000-0000-0000FE520000}"/>
    <cellStyle name="Normal 57 4 2 3 2" xfId="23492" xr:uid="{00000000-0005-0000-0000-0000FF520000}"/>
    <cellStyle name="Normal 57 4 2 4" xfId="17967" xr:uid="{00000000-0005-0000-0000-000000530000}"/>
    <cellStyle name="Normal 57 4 3" xfId="8570" xr:uid="{00000000-0005-0000-0000-000001530000}"/>
    <cellStyle name="Normal 57 4 3 2" xfId="14140" xr:uid="{00000000-0005-0000-0000-000002530000}"/>
    <cellStyle name="Normal 57 4 3 2 2" xfId="25238" xr:uid="{00000000-0005-0000-0000-000003530000}"/>
    <cellStyle name="Normal 57 4 3 3" xfId="19712" xr:uid="{00000000-0005-0000-0000-000004530000}"/>
    <cellStyle name="Normal 57 4 4" xfId="11601" xr:uid="{00000000-0005-0000-0000-000005530000}"/>
    <cellStyle name="Normal 57 4 4 2" xfId="22704" xr:uid="{00000000-0005-0000-0000-000006530000}"/>
    <cellStyle name="Normal 57 4 5" xfId="17178" xr:uid="{00000000-0005-0000-0000-000007530000}"/>
    <cellStyle name="Normal 57 5" xfId="6224" xr:uid="{00000000-0005-0000-0000-000008530000}"/>
    <cellStyle name="Normal 57 5 2" xfId="8889" xr:uid="{00000000-0005-0000-0000-000009530000}"/>
    <cellStyle name="Normal 57 5 2 2" xfId="14459" xr:uid="{00000000-0005-0000-0000-00000A530000}"/>
    <cellStyle name="Normal 57 5 2 2 2" xfId="25557" xr:uid="{00000000-0005-0000-0000-00000B530000}"/>
    <cellStyle name="Normal 57 5 2 3" xfId="20031" xr:uid="{00000000-0005-0000-0000-00000C530000}"/>
    <cellStyle name="Normal 57 5 3" xfId="11926" xr:uid="{00000000-0005-0000-0000-00000D530000}"/>
    <cellStyle name="Normal 57 5 3 2" xfId="23025" xr:uid="{00000000-0005-0000-0000-00000E530000}"/>
    <cellStyle name="Normal 57 5 4" xfId="17500" xr:uid="{00000000-0005-0000-0000-00000F530000}"/>
    <cellStyle name="Normal 57 6" xfId="7164" xr:uid="{00000000-0005-0000-0000-000010530000}"/>
    <cellStyle name="Normal 57 6 2" xfId="9817" xr:uid="{00000000-0005-0000-0000-000011530000}"/>
    <cellStyle name="Normal 57 6 2 2" xfId="15387" xr:uid="{00000000-0005-0000-0000-000012530000}"/>
    <cellStyle name="Normal 57 6 2 2 2" xfId="26485" xr:uid="{00000000-0005-0000-0000-000013530000}"/>
    <cellStyle name="Normal 57 6 2 3" xfId="20959" xr:uid="{00000000-0005-0000-0000-000014530000}"/>
    <cellStyle name="Normal 57 6 3" xfId="12854" xr:uid="{00000000-0005-0000-0000-000015530000}"/>
    <cellStyle name="Normal 57 6 3 2" xfId="23953" xr:uid="{00000000-0005-0000-0000-000016530000}"/>
    <cellStyle name="Normal 57 6 4" xfId="18428" xr:uid="{00000000-0005-0000-0000-000017530000}"/>
    <cellStyle name="Normal 57 7" xfId="7445" xr:uid="{00000000-0005-0000-0000-000018530000}"/>
    <cellStyle name="Normal 57 7 2" xfId="13121" xr:uid="{00000000-0005-0000-0000-000019530000}"/>
    <cellStyle name="Normal 57 7 2 2" xfId="24220" xr:uid="{00000000-0005-0000-0000-00001A530000}"/>
    <cellStyle name="Normal 57 7 3" xfId="18695" xr:uid="{00000000-0005-0000-0000-00001B530000}"/>
    <cellStyle name="Normal 57 8" xfId="10367" xr:uid="{00000000-0005-0000-0000-00001C530000}"/>
    <cellStyle name="Normal 57 8 2" xfId="15913" xr:uid="{00000000-0005-0000-0000-00001D530000}"/>
    <cellStyle name="Normal 57 8 2 2" xfId="27011" xr:uid="{00000000-0005-0000-0000-00001E530000}"/>
    <cellStyle name="Normal 57 8 3" xfId="21485" xr:uid="{00000000-0005-0000-0000-00001F530000}"/>
    <cellStyle name="Normal 57 9" xfId="10742" xr:uid="{00000000-0005-0000-0000-000020530000}"/>
    <cellStyle name="Normal 57 9 2" xfId="21857" xr:uid="{00000000-0005-0000-0000-000021530000}"/>
    <cellStyle name="Normal 58" xfId="989" xr:uid="{00000000-0005-0000-0000-000022530000}"/>
    <cellStyle name="Normal 58 10" xfId="16380" xr:uid="{00000000-0005-0000-0000-000023530000}"/>
    <cellStyle name="Normal 58 11" xfId="27443" xr:uid="{00000000-0005-0000-0000-000024530000}"/>
    <cellStyle name="Normal 58 2" xfId="4651" xr:uid="{00000000-0005-0000-0000-000025530000}"/>
    <cellStyle name="Normal 58 2 2" xfId="5671" xr:uid="{00000000-0005-0000-0000-000026530000}"/>
    <cellStyle name="Normal 58 2 2 2" xfId="8660" xr:uid="{00000000-0005-0000-0000-000027530000}"/>
    <cellStyle name="Normal 58 2 2 2 2" xfId="14230" xr:uid="{00000000-0005-0000-0000-000028530000}"/>
    <cellStyle name="Normal 58 2 2 2 2 2" xfId="25328" xr:uid="{00000000-0005-0000-0000-000029530000}"/>
    <cellStyle name="Normal 58 2 2 2 3" xfId="19802" xr:uid="{00000000-0005-0000-0000-00002A530000}"/>
    <cellStyle name="Normal 58 2 2 3" xfId="11692" xr:uid="{00000000-0005-0000-0000-00002B530000}"/>
    <cellStyle name="Normal 58 2 2 3 2" xfId="22795" xr:uid="{00000000-0005-0000-0000-00002C530000}"/>
    <cellStyle name="Normal 58 2 2 4" xfId="17269" xr:uid="{00000000-0005-0000-0000-00002D530000}"/>
    <cellStyle name="Normal 58 2 3" xfId="6835" xr:uid="{00000000-0005-0000-0000-00002E530000}"/>
    <cellStyle name="Normal 58 2 3 2" xfId="9498" xr:uid="{00000000-0005-0000-0000-00002F530000}"/>
    <cellStyle name="Normal 58 2 3 2 2" xfId="15068" xr:uid="{00000000-0005-0000-0000-000030530000}"/>
    <cellStyle name="Normal 58 2 3 2 2 2" xfId="26166" xr:uid="{00000000-0005-0000-0000-000031530000}"/>
    <cellStyle name="Normal 58 2 3 2 3" xfId="20640" xr:uid="{00000000-0005-0000-0000-000032530000}"/>
    <cellStyle name="Normal 58 2 3 3" xfId="12535" xr:uid="{00000000-0005-0000-0000-000033530000}"/>
    <cellStyle name="Normal 58 2 3 3 2" xfId="23634" xr:uid="{00000000-0005-0000-0000-000034530000}"/>
    <cellStyle name="Normal 58 2 3 4" xfId="18109" xr:uid="{00000000-0005-0000-0000-000035530000}"/>
    <cellStyle name="Normal 58 2 4" xfId="7306" xr:uid="{00000000-0005-0000-0000-000036530000}"/>
    <cellStyle name="Normal 58 2 4 2" xfId="9959" xr:uid="{00000000-0005-0000-0000-000037530000}"/>
    <cellStyle name="Normal 58 2 4 2 2" xfId="15529" xr:uid="{00000000-0005-0000-0000-000038530000}"/>
    <cellStyle name="Normal 58 2 4 2 2 2" xfId="26627" xr:uid="{00000000-0005-0000-0000-000039530000}"/>
    <cellStyle name="Normal 58 2 4 2 3" xfId="21101" xr:uid="{00000000-0005-0000-0000-00003A530000}"/>
    <cellStyle name="Normal 58 2 4 3" xfId="12996" xr:uid="{00000000-0005-0000-0000-00003B530000}"/>
    <cellStyle name="Normal 58 2 4 3 2" xfId="24095" xr:uid="{00000000-0005-0000-0000-00003C530000}"/>
    <cellStyle name="Normal 58 2 4 4" xfId="18570" xr:uid="{00000000-0005-0000-0000-00003D530000}"/>
    <cellStyle name="Normal 58 2 5" xfId="7994" xr:uid="{00000000-0005-0000-0000-00003E530000}"/>
    <cellStyle name="Normal 58 2 5 2" xfId="13597" xr:uid="{00000000-0005-0000-0000-00003F530000}"/>
    <cellStyle name="Normal 58 2 5 2 2" xfId="24696" xr:uid="{00000000-0005-0000-0000-000040530000}"/>
    <cellStyle name="Normal 58 2 5 3" xfId="19171" xr:uid="{00000000-0005-0000-0000-000041530000}"/>
    <cellStyle name="Normal 58 2 6" xfId="10509" xr:uid="{00000000-0005-0000-0000-000042530000}"/>
    <cellStyle name="Normal 58 2 6 2" xfId="16055" xr:uid="{00000000-0005-0000-0000-000043530000}"/>
    <cellStyle name="Normal 58 2 6 2 2" xfId="27153" xr:uid="{00000000-0005-0000-0000-000044530000}"/>
    <cellStyle name="Normal 58 2 6 3" xfId="21627" xr:uid="{00000000-0005-0000-0000-000045530000}"/>
    <cellStyle name="Normal 58 2 7" xfId="11215" xr:uid="{00000000-0005-0000-0000-000046530000}"/>
    <cellStyle name="Normal 58 2 7 2" xfId="22322" xr:uid="{00000000-0005-0000-0000-000047530000}"/>
    <cellStyle name="Normal 58 2 8" xfId="16796" xr:uid="{00000000-0005-0000-0000-000048530000}"/>
    <cellStyle name="Normal 58 2 9" xfId="27584" xr:uid="{00000000-0005-0000-0000-000049530000}"/>
    <cellStyle name="Normal 58 3" xfId="4652" xr:uid="{00000000-0005-0000-0000-00004A530000}"/>
    <cellStyle name="Normal 58 3 2" xfId="6900" xr:uid="{00000000-0005-0000-0000-00004B530000}"/>
    <cellStyle name="Normal 58 3 2 2" xfId="9563" xr:uid="{00000000-0005-0000-0000-00004C530000}"/>
    <cellStyle name="Normal 58 3 2 2 2" xfId="15133" xr:uid="{00000000-0005-0000-0000-00004D530000}"/>
    <cellStyle name="Normal 58 3 2 2 2 2" xfId="26231" xr:uid="{00000000-0005-0000-0000-00004E530000}"/>
    <cellStyle name="Normal 58 3 2 2 3" xfId="20705" xr:uid="{00000000-0005-0000-0000-00004F530000}"/>
    <cellStyle name="Normal 58 3 2 3" xfId="12600" xr:uid="{00000000-0005-0000-0000-000050530000}"/>
    <cellStyle name="Normal 58 3 2 3 2" xfId="23699" xr:uid="{00000000-0005-0000-0000-000051530000}"/>
    <cellStyle name="Normal 58 3 2 4" xfId="18174" xr:uid="{00000000-0005-0000-0000-000052530000}"/>
    <cellStyle name="Normal 58 3 3" xfId="7602" xr:uid="{00000000-0005-0000-0000-000053530000}"/>
    <cellStyle name="Normal 58 3 3 2" xfId="13245" xr:uid="{00000000-0005-0000-0000-000054530000}"/>
    <cellStyle name="Normal 58 3 3 2 2" xfId="24344" xr:uid="{00000000-0005-0000-0000-000055530000}"/>
    <cellStyle name="Normal 58 3 3 3" xfId="18819" xr:uid="{00000000-0005-0000-0000-000056530000}"/>
    <cellStyle name="Normal 58 3 4" xfId="11216" xr:uid="{00000000-0005-0000-0000-000057530000}"/>
    <cellStyle name="Normal 58 3 4 2" xfId="22323" xr:uid="{00000000-0005-0000-0000-000058530000}"/>
    <cellStyle name="Normal 58 3 5" xfId="16797" xr:uid="{00000000-0005-0000-0000-000059530000}"/>
    <cellStyle name="Normal 58 4" xfId="5595" xr:uid="{00000000-0005-0000-0000-00005A530000}"/>
    <cellStyle name="Normal 58 4 2" xfId="6694" xr:uid="{00000000-0005-0000-0000-00005B530000}"/>
    <cellStyle name="Normal 58 4 2 2" xfId="9357" xr:uid="{00000000-0005-0000-0000-00005C530000}"/>
    <cellStyle name="Normal 58 4 2 2 2" xfId="14927" xr:uid="{00000000-0005-0000-0000-00005D530000}"/>
    <cellStyle name="Normal 58 4 2 2 2 2" xfId="26025" xr:uid="{00000000-0005-0000-0000-00005E530000}"/>
    <cellStyle name="Normal 58 4 2 2 3" xfId="20499" xr:uid="{00000000-0005-0000-0000-00005F530000}"/>
    <cellStyle name="Normal 58 4 2 3" xfId="12394" xr:uid="{00000000-0005-0000-0000-000060530000}"/>
    <cellStyle name="Normal 58 4 2 3 2" xfId="23493" xr:uid="{00000000-0005-0000-0000-000061530000}"/>
    <cellStyle name="Normal 58 4 2 4" xfId="17968" xr:uid="{00000000-0005-0000-0000-000062530000}"/>
    <cellStyle name="Normal 58 4 3" xfId="8616" xr:uid="{00000000-0005-0000-0000-000063530000}"/>
    <cellStyle name="Normal 58 4 3 2" xfId="14186" xr:uid="{00000000-0005-0000-0000-000064530000}"/>
    <cellStyle name="Normal 58 4 3 2 2" xfId="25284" xr:uid="{00000000-0005-0000-0000-000065530000}"/>
    <cellStyle name="Normal 58 4 3 3" xfId="19758" xr:uid="{00000000-0005-0000-0000-000066530000}"/>
    <cellStyle name="Normal 58 4 4" xfId="11647" xr:uid="{00000000-0005-0000-0000-000067530000}"/>
    <cellStyle name="Normal 58 4 4 2" xfId="22750" xr:uid="{00000000-0005-0000-0000-000068530000}"/>
    <cellStyle name="Normal 58 4 5" xfId="17224" xr:uid="{00000000-0005-0000-0000-000069530000}"/>
    <cellStyle name="Normal 58 5" xfId="6267" xr:uid="{00000000-0005-0000-0000-00006A530000}"/>
    <cellStyle name="Normal 58 5 2" xfId="8932" xr:uid="{00000000-0005-0000-0000-00006B530000}"/>
    <cellStyle name="Normal 58 5 2 2" xfId="14502" xr:uid="{00000000-0005-0000-0000-00006C530000}"/>
    <cellStyle name="Normal 58 5 2 2 2" xfId="25600" xr:uid="{00000000-0005-0000-0000-00006D530000}"/>
    <cellStyle name="Normal 58 5 2 3" xfId="20074" xr:uid="{00000000-0005-0000-0000-00006E530000}"/>
    <cellStyle name="Normal 58 5 3" xfId="11969" xr:uid="{00000000-0005-0000-0000-00006F530000}"/>
    <cellStyle name="Normal 58 5 3 2" xfId="23068" xr:uid="{00000000-0005-0000-0000-000070530000}"/>
    <cellStyle name="Normal 58 5 4" xfId="17543" xr:uid="{00000000-0005-0000-0000-000071530000}"/>
    <cellStyle name="Normal 58 6" xfId="7165" xr:uid="{00000000-0005-0000-0000-000072530000}"/>
    <cellStyle name="Normal 58 6 2" xfId="9818" xr:uid="{00000000-0005-0000-0000-000073530000}"/>
    <cellStyle name="Normal 58 6 2 2" xfId="15388" xr:uid="{00000000-0005-0000-0000-000074530000}"/>
    <cellStyle name="Normal 58 6 2 2 2" xfId="26486" xr:uid="{00000000-0005-0000-0000-000075530000}"/>
    <cellStyle name="Normal 58 6 2 3" xfId="20960" xr:uid="{00000000-0005-0000-0000-000076530000}"/>
    <cellStyle name="Normal 58 6 3" xfId="12855" xr:uid="{00000000-0005-0000-0000-000077530000}"/>
    <cellStyle name="Normal 58 6 3 2" xfId="23954" xr:uid="{00000000-0005-0000-0000-000078530000}"/>
    <cellStyle name="Normal 58 6 4" xfId="18429" xr:uid="{00000000-0005-0000-0000-000079530000}"/>
    <cellStyle name="Normal 58 7" xfId="7560" xr:uid="{00000000-0005-0000-0000-00007A530000}"/>
    <cellStyle name="Normal 58 7 2" xfId="13213" xr:uid="{00000000-0005-0000-0000-00007B530000}"/>
    <cellStyle name="Normal 58 7 2 2" xfId="24312" xr:uid="{00000000-0005-0000-0000-00007C530000}"/>
    <cellStyle name="Normal 58 7 3" xfId="18787" xr:uid="{00000000-0005-0000-0000-00007D530000}"/>
    <cellStyle name="Normal 58 8" xfId="10368" xr:uid="{00000000-0005-0000-0000-00007E530000}"/>
    <cellStyle name="Normal 58 8 2" xfId="15914" xr:uid="{00000000-0005-0000-0000-00007F530000}"/>
    <cellStyle name="Normal 58 8 2 2" xfId="27012" xr:uid="{00000000-0005-0000-0000-000080530000}"/>
    <cellStyle name="Normal 58 8 3" xfId="21486" xr:uid="{00000000-0005-0000-0000-000081530000}"/>
    <cellStyle name="Normal 58 9" xfId="10785" xr:uid="{00000000-0005-0000-0000-000082530000}"/>
    <cellStyle name="Normal 58 9 2" xfId="21900" xr:uid="{00000000-0005-0000-0000-000083530000}"/>
    <cellStyle name="Normal 59" xfId="1032" xr:uid="{00000000-0005-0000-0000-000084530000}"/>
    <cellStyle name="Normal 59 10" xfId="16423" xr:uid="{00000000-0005-0000-0000-000085530000}"/>
    <cellStyle name="Normal 59 11" xfId="27444" xr:uid="{00000000-0005-0000-0000-000086530000}"/>
    <cellStyle name="Normal 59 2" xfId="4653" xr:uid="{00000000-0005-0000-0000-000087530000}"/>
    <cellStyle name="Normal 59 2 2" xfId="5672" xr:uid="{00000000-0005-0000-0000-000088530000}"/>
    <cellStyle name="Normal 59 2 2 2" xfId="8661" xr:uid="{00000000-0005-0000-0000-000089530000}"/>
    <cellStyle name="Normal 59 2 2 2 2" xfId="14231" xr:uid="{00000000-0005-0000-0000-00008A530000}"/>
    <cellStyle name="Normal 59 2 2 2 2 2" xfId="25329" xr:uid="{00000000-0005-0000-0000-00008B530000}"/>
    <cellStyle name="Normal 59 2 2 2 3" xfId="19803" xr:uid="{00000000-0005-0000-0000-00008C530000}"/>
    <cellStyle name="Normal 59 2 2 3" xfId="11693" xr:uid="{00000000-0005-0000-0000-00008D530000}"/>
    <cellStyle name="Normal 59 2 2 3 2" xfId="22796" xr:uid="{00000000-0005-0000-0000-00008E530000}"/>
    <cellStyle name="Normal 59 2 2 4" xfId="17270" xr:uid="{00000000-0005-0000-0000-00008F530000}"/>
    <cellStyle name="Normal 59 2 3" xfId="6878" xr:uid="{00000000-0005-0000-0000-000090530000}"/>
    <cellStyle name="Normal 59 2 3 2" xfId="9541" xr:uid="{00000000-0005-0000-0000-000091530000}"/>
    <cellStyle name="Normal 59 2 3 2 2" xfId="15111" xr:uid="{00000000-0005-0000-0000-000092530000}"/>
    <cellStyle name="Normal 59 2 3 2 2 2" xfId="26209" xr:uid="{00000000-0005-0000-0000-000093530000}"/>
    <cellStyle name="Normal 59 2 3 2 3" xfId="20683" xr:uid="{00000000-0005-0000-0000-000094530000}"/>
    <cellStyle name="Normal 59 2 3 3" xfId="12578" xr:uid="{00000000-0005-0000-0000-000095530000}"/>
    <cellStyle name="Normal 59 2 3 3 2" xfId="23677" xr:uid="{00000000-0005-0000-0000-000096530000}"/>
    <cellStyle name="Normal 59 2 3 4" xfId="18152" xr:uid="{00000000-0005-0000-0000-000097530000}"/>
    <cellStyle name="Normal 59 2 4" xfId="7349" xr:uid="{00000000-0005-0000-0000-000098530000}"/>
    <cellStyle name="Normal 59 2 4 2" xfId="10002" xr:uid="{00000000-0005-0000-0000-000099530000}"/>
    <cellStyle name="Normal 59 2 4 2 2" xfId="15572" xr:uid="{00000000-0005-0000-0000-00009A530000}"/>
    <cellStyle name="Normal 59 2 4 2 2 2" xfId="26670" xr:uid="{00000000-0005-0000-0000-00009B530000}"/>
    <cellStyle name="Normal 59 2 4 2 3" xfId="21144" xr:uid="{00000000-0005-0000-0000-00009C530000}"/>
    <cellStyle name="Normal 59 2 4 3" xfId="13039" xr:uid="{00000000-0005-0000-0000-00009D530000}"/>
    <cellStyle name="Normal 59 2 4 3 2" xfId="24138" xr:uid="{00000000-0005-0000-0000-00009E530000}"/>
    <cellStyle name="Normal 59 2 4 4" xfId="18613" xr:uid="{00000000-0005-0000-0000-00009F530000}"/>
    <cellStyle name="Normal 59 2 5" xfId="8037" xr:uid="{00000000-0005-0000-0000-0000A0530000}"/>
    <cellStyle name="Normal 59 2 5 2" xfId="13640" xr:uid="{00000000-0005-0000-0000-0000A1530000}"/>
    <cellStyle name="Normal 59 2 5 2 2" xfId="24739" xr:uid="{00000000-0005-0000-0000-0000A2530000}"/>
    <cellStyle name="Normal 59 2 5 3" xfId="19214" xr:uid="{00000000-0005-0000-0000-0000A3530000}"/>
    <cellStyle name="Normal 59 2 6" xfId="10552" xr:uid="{00000000-0005-0000-0000-0000A4530000}"/>
    <cellStyle name="Normal 59 2 6 2" xfId="16098" xr:uid="{00000000-0005-0000-0000-0000A5530000}"/>
    <cellStyle name="Normal 59 2 6 2 2" xfId="27196" xr:uid="{00000000-0005-0000-0000-0000A6530000}"/>
    <cellStyle name="Normal 59 2 6 3" xfId="21670" xr:uid="{00000000-0005-0000-0000-0000A7530000}"/>
    <cellStyle name="Normal 59 2 7" xfId="11217" xr:uid="{00000000-0005-0000-0000-0000A8530000}"/>
    <cellStyle name="Normal 59 2 7 2" xfId="22324" xr:uid="{00000000-0005-0000-0000-0000A9530000}"/>
    <cellStyle name="Normal 59 2 8" xfId="16798" xr:uid="{00000000-0005-0000-0000-0000AA530000}"/>
    <cellStyle name="Normal 59 2 9" xfId="27627" xr:uid="{00000000-0005-0000-0000-0000AB530000}"/>
    <cellStyle name="Normal 59 3" xfId="4654" xr:uid="{00000000-0005-0000-0000-0000AC530000}"/>
    <cellStyle name="Normal 59 3 2" xfId="6901" xr:uid="{00000000-0005-0000-0000-0000AD530000}"/>
    <cellStyle name="Normal 59 3 2 2" xfId="9564" xr:uid="{00000000-0005-0000-0000-0000AE530000}"/>
    <cellStyle name="Normal 59 3 2 2 2" xfId="15134" xr:uid="{00000000-0005-0000-0000-0000AF530000}"/>
    <cellStyle name="Normal 59 3 2 2 2 2" xfId="26232" xr:uid="{00000000-0005-0000-0000-0000B0530000}"/>
    <cellStyle name="Normal 59 3 2 2 3" xfId="20706" xr:uid="{00000000-0005-0000-0000-0000B1530000}"/>
    <cellStyle name="Normal 59 3 2 3" xfId="12601" xr:uid="{00000000-0005-0000-0000-0000B2530000}"/>
    <cellStyle name="Normal 59 3 2 3 2" xfId="23700" xr:uid="{00000000-0005-0000-0000-0000B3530000}"/>
    <cellStyle name="Normal 59 3 2 4" xfId="18175" xr:uid="{00000000-0005-0000-0000-0000B4530000}"/>
    <cellStyle name="Normal 59 3 3" xfId="7620" xr:uid="{00000000-0005-0000-0000-0000B5530000}"/>
    <cellStyle name="Normal 59 3 3 2" xfId="13259" xr:uid="{00000000-0005-0000-0000-0000B6530000}"/>
    <cellStyle name="Normal 59 3 3 2 2" xfId="24358" xr:uid="{00000000-0005-0000-0000-0000B7530000}"/>
    <cellStyle name="Normal 59 3 3 3" xfId="18833" xr:uid="{00000000-0005-0000-0000-0000B8530000}"/>
    <cellStyle name="Normal 59 3 4" xfId="11218" xr:uid="{00000000-0005-0000-0000-0000B9530000}"/>
    <cellStyle name="Normal 59 3 4 2" xfId="22325" xr:uid="{00000000-0005-0000-0000-0000BA530000}"/>
    <cellStyle name="Normal 59 3 5" xfId="16799" xr:uid="{00000000-0005-0000-0000-0000BB530000}"/>
    <cellStyle name="Normal 59 4" xfId="5116" xr:uid="{00000000-0005-0000-0000-0000BC530000}"/>
    <cellStyle name="Normal 59 4 2" xfId="6695" xr:uid="{00000000-0005-0000-0000-0000BD530000}"/>
    <cellStyle name="Normal 59 4 2 2" xfId="9358" xr:uid="{00000000-0005-0000-0000-0000BE530000}"/>
    <cellStyle name="Normal 59 4 2 2 2" xfId="14928" xr:uid="{00000000-0005-0000-0000-0000BF530000}"/>
    <cellStyle name="Normal 59 4 2 2 2 2" xfId="26026" xr:uid="{00000000-0005-0000-0000-0000C0530000}"/>
    <cellStyle name="Normal 59 4 2 2 3" xfId="20500" xr:uid="{00000000-0005-0000-0000-0000C1530000}"/>
    <cellStyle name="Normal 59 4 2 3" xfId="12395" xr:uid="{00000000-0005-0000-0000-0000C2530000}"/>
    <cellStyle name="Normal 59 4 2 3 2" xfId="23494" xr:uid="{00000000-0005-0000-0000-0000C3530000}"/>
    <cellStyle name="Normal 59 4 2 4" xfId="17969" xr:uid="{00000000-0005-0000-0000-0000C4530000}"/>
    <cellStyle name="Normal 59 4 3" xfId="8373" xr:uid="{00000000-0005-0000-0000-0000C5530000}"/>
    <cellStyle name="Normal 59 4 3 2" xfId="13943" xr:uid="{00000000-0005-0000-0000-0000C6530000}"/>
    <cellStyle name="Normal 59 4 3 2 2" xfId="25041" xr:uid="{00000000-0005-0000-0000-0000C7530000}"/>
    <cellStyle name="Normal 59 4 3 3" xfId="19515" xr:uid="{00000000-0005-0000-0000-0000C8530000}"/>
    <cellStyle name="Normal 59 4 4" xfId="11403" xr:uid="{00000000-0005-0000-0000-0000C9530000}"/>
    <cellStyle name="Normal 59 4 4 2" xfId="22507" xr:uid="{00000000-0005-0000-0000-0000CA530000}"/>
    <cellStyle name="Normal 59 4 5" xfId="16981" xr:uid="{00000000-0005-0000-0000-0000CB530000}"/>
    <cellStyle name="Normal 59 5" xfId="6310" xr:uid="{00000000-0005-0000-0000-0000CC530000}"/>
    <cellStyle name="Normal 59 5 2" xfId="8975" xr:uid="{00000000-0005-0000-0000-0000CD530000}"/>
    <cellStyle name="Normal 59 5 2 2" xfId="14545" xr:uid="{00000000-0005-0000-0000-0000CE530000}"/>
    <cellStyle name="Normal 59 5 2 2 2" xfId="25643" xr:uid="{00000000-0005-0000-0000-0000CF530000}"/>
    <cellStyle name="Normal 59 5 2 3" xfId="20117" xr:uid="{00000000-0005-0000-0000-0000D0530000}"/>
    <cellStyle name="Normal 59 5 3" xfId="12012" xr:uid="{00000000-0005-0000-0000-0000D1530000}"/>
    <cellStyle name="Normal 59 5 3 2" xfId="23111" xr:uid="{00000000-0005-0000-0000-0000D2530000}"/>
    <cellStyle name="Normal 59 5 4" xfId="17586" xr:uid="{00000000-0005-0000-0000-0000D3530000}"/>
    <cellStyle name="Normal 59 6" xfId="7166" xr:uid="{00000000-0005-0000-0000-0000D4530000}"/>
    <cellStyle name="Normal 59 6 2" xfId="9819" xr:uid="{00000000-0005-0000-0000-0000D5530000}"/>
    <cellStyle name="Normal 59 6 2 2" xfId="15389" xr:uid="{00000000-0005-0000-0000-0000D6530000}"/>
    <cellStyle name="Normal 59 6 2 2 2" xfId="26487" xr:uid="{00000000-0005-0000-0000-0000D7530000}"/>
    <cellStyle name="Normal 59 6 2 3" xfId="20961" xr:uid="{00000000-0005-0000-0000-0000D8530000}"/>
    <cellStyle name="Normal 59 6 3" xfId="12856" xr:uid="{00000000-0005-0000-0000-0000D9530000}"/>
    <cellStyle name="Normal 59 6 3 2" xfId="23955" xr:uid="{00000000-0005-0000-0000-0000DA530000}"/>
    <cellStyle name="Normal 59 6 4" xfId="18430" xr:uid="{00000000-0005-0000-0000-0000DB530000}"/>
    <cellStyle name="Normal 59 7" xfId="7561" xr:uid="{00000000-0005-0000-0000-0000DC530000}"/>
    <cellStyle name="Normal 59 7 2" xfId="13214" xr:uid="{00000000-0005-0000-0000-0000DD530000}"/>
    <cellStyle name="Normal 59 7 2 2" xfId="24313" xr:uid="{00000000-0005-0000-0000-0000DE530000}"/>
    <cellStyle name="Normal 59 7 3" xfId="18788" xr:uid="{00000000-0005-0000-0000-0000DF530000}"/>
    <cellStyle name="Normal 59 8" xfId="10369" xr:uid="{00000000-0005-0000-0000-0000E0530000}"/>
    <cellStyle name="Normal 59 8 2" xfId="15915" xr:uid="{00000000-0005-0000-0000-0000E1530000}"/>
    <cellStyle name="Normal 59 8 2 2" xfId="27013" xr:uid="{00000000-0005-0000-0000-0000E2530000}"/>
    <cellStyle name="Normal 59 8 3" xfId="21487" xr:uid="{00000000-0005-0000-0000-0000E3530000}"/>
    <cellStyle name="Normal 59 9" xfId="10828" xr:uid="{00000000-0005-0000-0000-0000E4530000}"/>
    <cellStyle name="Normal 59 9 2" xfId="21943" xr:uid="{00000000-0005-0000-0000-0000E5530000}"/>
    <cellStyle name="Normal 6" xfId="621" xr:uid="{00000000-0005-0000-0000-0000E6530000}"/>
    <cellStyle name="Normal 6 10" xfId="5843" xr:uid="{00000000-0005-0000-0000-0000E7530000}"/>
    <cellStyle name="Normal 6 10 2" xfId="8693" xr:uid="{00000000-0005-0000-0000-0000E8530000}"/>
    <cellStyle name="Normal 6 10 2 2" xfId="14263" xr:uid="{00000000-0005-0000-0000-0000E9530000}"/>
    <cellStyle name="Normal 6 10 2 2 2" xfId="25361" xr:uid="{00000000-0005-0000-0000-0000EA530000}"/>
    <cellStyle name="Normal 6 10 2 3" xfId="19835" xr:uid="{00000000-0005-0000-0000-0000EB530000}"/>
    <cellStyle name="Normal 6 10 3" xfId="11726" xr:uid="{00000000-0005-0000-0000-0000EC530000}"/>
    <cellStyle name="Normal 6 10 3 2" xfId="22827" xr:uid="{00000000-0005-0000-0000-0000ED530000}"/>
    <cellStyle name="Normal 6 10 4" xfId="17302" xr:uid="{00000000-0005-0000-0000-0000EE530000}"/>
    <cellStyle name="Normal 6 11" xfId="6093" xr:uid="{00000000-0005-0000-0000-0000EF530000}"/>
    <cellStyle name="Normal 6 11 2" xfId="8758" xr:uid="{00000000-0005-0000-0000-0000F0530000}"/>
    <cellStyle name="Normal 6 11 2 2" xfId="14328" xr:uid="{00000000-0005-0000-0000-0000F1530000}"/>
    <cellStyle name="Normal 6 11 2 2 2" xfId="25426" xr:uid="{00000000-0005-0000-0000-0000F2530000}"/>
    <cellStyle name="Normal 6 11 2 3" xfId="19900" xr:uid="{00000000-0005-0000-0000-0000F3530000}"/>
    <cellStyle name="Normal 6 11 3" xfId="11795" xr:uid="{00000000-0005-0000-0000-0000F4530000}"/>
    <cellStyle name="Normal 6 11 3 2" xfId="22894" xr:uid="{00000000-0005-0000-0000-0000F5530000}"/>
    <cellStyle name="Normal 6 11 4" xfId="17369" xr:uid="{00000000-0005-0000-0000-0000F6530000}"/>
    <cellStyle name="Normal 6 12" xfId="7562" xr:uid="{00000000-0005-0000-0000-0000F7530000}"/>
    <cellStyle name="Normal 6 12 2" xfId="13215" xr:uid="{00000000-0005-0000-0000-0000F8530000}"/>
    <cellStyle name="Normal 6 12 2 2" xfId="24314" xr:uid="{00000000-0005-0000-0000-0000F9530000}"/>
    <cellStyle name="Normal 6 12 3" xfId="18789" xr:uid="{00000000-0005-0000-0000-0000FA530000}"/>
    <cellStyle name="Normal 6 13" xfId="10035" xr:uid="{00000000-0005-0000-0000-0000FB530000}"/>
    <cellStyle name="Normal 6 13 2" xfId="15595" xr:uid="{00000000-0005-0000-0000-0000FC530000}"/>
    <cellStyle name="Normal 6 13 2 2" xfId="26693" xr:uid="{00000000-0005-0000-0000-0000FD530000}"/>
    <cellStyle name="Normal 6 13 3" xfId="21167" xr:uid="{00000000-0005-0000-0000-0000FE530000}"/>
    <cellStyle name="Normal 6 14" xfId="10622" xr:uid="{00000000-0005-0000-0000-0000FF530000}"/>
    <cellStyle name="Normal 6 14 2" xfId="21738" xr:uid="{00000000-0005-0000-0000-000000540000}"/>
    <cellStyle name="Normal 6 15" xfId="16218" xr:uid="{00000000-0005-0000-0000-000001540000}"/>
    <cellStyle name="Normal 6 2" xfId="622" xr:uid="{00000000-0005-0000-0000-000002540000}"/>
    <cellStyle name="Normal 6 2 2" xfId="1170" xr:uid="{00000000-0005-0000-0000-000003540000}"/>
    <cellStyle name="Normal 6 2 2 2" xfId="5098" xr:uid="{00000000-0005-0000-0000-000004540000}"/>
    <cellStyle name="Normal 6 2 2 3" xfId="4942" xr:uid="{00000000-0005-0000-0000-000005540000}"/>
    <cellStyle name="Normal 6 2 2 3 2" xfId="8314" xr:uid="{00000000-0005-0000-0000-000006540000}"/>
    <cellStyle name="Normal 6 2 2 3 2 2" xfId="13884" xr:uid="{00000000-0005-0000-0000-000007540000}"/>
    <cellStyle name="Normal 6 2 2 3 2 2 2" xfId="24982" xr:uid="{00000000-0005-0000-0000-000008540000}"/>
    <cellStyle name="Normal 6 2 2 3 2 3" xfId="19456" xr:uid="{00000000-0005-0000-0000-000009540000}"/>
    <cellStyle name="Normal 6 2 2 3 3" xfId="11341" xr:uid="{00000000-0005-0000-0000-00000A540000}"/>
    <cellStyle name="Normal 6 2 2 3 3 2" xfId="22448" xr:uid="{00000000-0005-0000-0000-00000B540000}"/>
    <cellStyle name="Normal 6 2 2 3 4" xfId="16922" xr:uid="{00000000-0005-0000-0000-00000C540000}"/>
    <cellStyle name="Normal 6 2 2 4" xfId="6350" xr:uid="{00000000-0005-0000-0000-00000D540000}"/>
    <cellStyle name="Normal 6 2 2 4 2" xfId="9014" xr:uid="{00000000-0005-0000-0000-00000E540000}"/>
    <cellStyle name="Normal 6 2 2 4 2 2" xfId="14584" xr:uid="{00000000-0005-0000-0000-00000F540000}"/>
    <cellStyle name="Normal 6 2 2 4 2 2 2" xfId="25682" xr:uid="{00000000-0005-0000-0000-000010540000}"/>
    <cellStyle name="Normal 6 2 2 4 2 3" xfId="20156" xr:uid="{00000000-0005-0000-0000-000011540000}"/>
    <cellStyle name="Normal 6 2 2 4 3" xfId="12051" xr:uid="{00000000-0005-0000-0000-000012540000}"/>
    <cellStyle name="Normal 6 2 2 4 3 2" xfId="23150" xr:uid="{00000000-0005-0000-0000-000013540000}"/>
    <cellStyle name="Normal 6 2 2 4 4" xfId="17625" xr:uid="{00000000-0005-0000-0000-000014540000}"/>
    <cellStyle name="Normal 6 2 2 5" xfId="7582" xr:uid="{00000000-0005-0000-0000-000015540000}"/>
    <cellStyle name="Normal 6 2 2 5 2" xfId="13235" xr:uid="{00000000-0005-0000-0000-000016540000}"/>
    <cellStyle name="Normal 6 2 2 5 2 2" xfId="24334" xr:uid="{00000000-0005-0000-0000-000017540000}"/>
    <cellStyle name="Normal 6 2 2 5 3" xfId="18809" xr:uid="{00000000-0005-0000-0000-000018540000}"/>
    <cellStyle name="Normal 6 2 2 6" xfId="10867" xr:uid="{00000000-0005-0000-0000-000019540000}"/>
    <cellStyle name="Normal 6 2 2 6 2" xfId="21982" xr:uid="{00000000-0005-0000-0000-00001A540000}"/>
    <cellStyle name="Normal 6 2 2 7" xfId="16462" xr:uid="{00000000-0005-0000-0000-00001B540000}"/>
    <cellStyle name="Normal 6 2 3" xfId="4655" xr:uid="{00000000-0005-0000-0000-00001C540000}"/>
    <cellStyle name="Normal 6 2 3 2" xfId="6497" xr:uid="{00000000-0005-0000-0000-00001D540000}"/>
    <cellStyle name="Normal 6 2 3 2 2" xfId="9160" xr:uid="{00000000-0005-0000-0000-00001E540000}"/>
    <cellStyle name="Normal 6 2 3 2 2 2" xfId="14730" xr:uid="{00000000-0005-0000-0000-00001F540000}"/>
    <cellStyle name="Normal 6 2 3 2 2 2 2" xfId="25828" xr:uid="{00000000-0005-0000-0000-000020540000}"/>
    <cellStyle name="Normal 6 2 3 2 2 3" xfId="20302" xr:uid="{00000000-0005-0000-0000-000021540000}"/>
    <cellStyle name="Normal 6 2 3 2 3" xfId="12197" xr:uid="{00000000-0005-0000-0000-000022540000}"/>
    <cellStyle name="Normal 6 2 3 2 3 2" xfId="23296" xr:uid="{00000000-0005-0000-0000-000023540000}"/>
    <cellStyle name="Normal 6 2 3 2 4" xfId="17771" xr:uid="{00000000-0005-0000-0000-000024540000}"/>
    <cellStyle name="Normal 6 2 3 3" xfId="7672" xr:uid="{00000000-0005-0000-0000-000025540000}"/>
    <cellStyle name="Normal 6 2 3 3 2" xfId="13281" xr:uid="{00000000-0005-0000-0000-000026540000}"/>
    <cellStyle name="Normal 6 2 3 3 2 2" xfId="24380" xr:uid="{00000000-0005-0000-0000-000027540000}"/>
    <cellStyle name="Normal 6 2 3 3 3" xfId="18855" xr:uid="{00000000-0005-0000-0000-000028540000}"/>
    <cellStyle name="Normal 6 2 3 4" xfId="10169" xr:uid="{00000000-0005-0000-0000-000029540000}"/>
    <cellStyle name="Normal 6 2 3 4 2" xfId="15717" xr:uid="{00000000-0005-0000-0000-00002A540000}"/>
    <cellStyle name="Normal 6 2 3 4 2 2" xfId="26815" xr:uid="{00000000-0005-0000-0000-00002B540000}"/>
    <cellStyle name="Normal 6 2 3 4 3" xfId="21289" xr:uid="{00000000-0005-0000-0000-00002C540000}"/>
    <cellStyle name="Normal 6 2 3 5" xfId="11219" xr:uid="{00000000-0005-0000-0000-00002D540000}"/>
    <cellStyle name="Normal 6 2 3 5 2" xfId="22326" xr:uid="{00000000-0005-0000-0000-00002E540000}"/>
    <cellStyle name="Normal 6 2 3 6" xfId="16800" xr:uid="{00000000-0005-0000-0000-00002F540000}"/>
    <cellStyle name="Normal 6 2 4" xfId="6959" xr:uid="{00000000-0005-0000-0000-000030540000}"/>
    <cellStyle name="Normal 6 2 4 2" xfId="9617" xr:uid="{00000000-0005-0000-0000-000031540000}"/>
    <cellStyle name="Normal 6 2 4 2 2" xfId="15187" xr:uid="{00000000-0005-0000-0000-000032540000}"/>
    <cellStyle name="Normal 6 2 4 2 2 2" xfId="26285" xr:uid="{00000000-0005-0000-0000-000033540000}"/>
    <cellStyle name="Normal 6 2 4 2 3" xfId="20759" xr:uid="{00000000-0005-0000-0000-000034540000}"/>
    <cellStyle name="Normal 6 2 4 3" xfId="12654" xr:uid="{00000000-0005-0000-0000-000035540000}"/>
    <cellStyle name="Normal 6 2 4 3 2" xfId="23753" xr:uid="{00000000-0005-0000-0000-000036540000}"/>
    <cellStyle name="Normal 6 2 4 4" xfId="18228" xr:uid="{00000000-0005-0000-0000-000037540000}"/>
    <cellStyle name="Normal 6 2 5" xfId="27243" xr:uid="{00000000-0005-0000-0000-000038540000}"/>
    <cellStyle name="Normal 6 3" xfId="791" xr:uid="{00000000-0005-0000-0000-000039540000}"/>
    <cellStyle name="Normal 6 3 10" xfId="10096" xr:uid="{00000000-0005-0000-0000-00003A540000}"/>
    <cellStyle name="Normal 6 3 10 2" xfId="15647" xr:uid="{00000000-0005-0000-0000-00003B540000}"/>
    <cellStyle name="Normal 6 3 10 2 2" xfId="26745" xr:uid="{00000000-0005-0000-0000-00003C540000}"/>
    <cellStyle name="Normal 6 3 10 3" xfId="21219" xr:uid="{00000000-0005-0000-0000-00003D540000}"/>
    <cellStyle name="Normal 6 3 11" xfId="10659" xr:uid="{00000000-0005-0000-0000-00003E540000}"/>
    <cellStyle name="Normal 6 3 11 2" xfId="21775" xr:uid="{00000000-0005-0000-0000-00003F540000}"/>
    <cellStyle name="Normal 6 3 12" xfId="16255" xr:uid="{00000000-0005-0000-0000-000040540000}"/>
    <cellStyle name="Normal 6 3 13" xfId="27320" xr:uid="{00000000-0005-0000-0000-000041540000}"/>
    <cellStyle name="Normal 6 3 2" xfId="933" xr:uid="{00000000-0005-0000-0000-000042540000}"/>
    <cellStyle name="Normal 6 3 2 2" xfId="5200" xr:uid="{00000000-0005-0000-0000-000043540000}"/>
    <cellStyle name="Normal 6 3 2 2 2" xfId="6781" xr:uid="{00000000-0005-0000-0000-000044540000}"/>
    <cellStyle name="Normal 6 3 2 2 2 2" xfId="9444" xr:uid="{00000000-0005-0000-0000-000045540000}"/>
    <cellStyle name="Normal 6 3 2 2 2 2 2" xfId="15014" xr:uid="{00000000-0005-0000-0000-000046540000}"/>
    <cellStyle name="Normal 6 3 2 2 2 2 2 2" xfId="26112" xr:uid="{00000000-0005-0000-0000-000047540000}"/>
    <cellStyle name="Normal 6 3 2 2 2 2 3" xfId="20586" xr:uid="{00000000-0005-0000-0000-000048540000}"/>
    <cellStyle name="Normal 6 3 2 2 2 3" xfId="12481" xr:uid="{00000000-0005-0000-0000-000049540000}"/>
    <cellStyle name="Normal 6 3 2 2 2 3 2" xfId="23580" xr:uid="{00000000-0005-0000-0000-00004A540000}"/>
    <cellStyle name="Normal 6 3 2 2 2 4" xfId="18055" xr:uid="{00000000-0005-0000-0000-00004B540000}"/>
    <cellStyle name="Normal 6 3 2 2 3" xfId="8433" xr:uid="{00000000-0005-0000-0000-00004C540000}"/>
    <cellStyle name="Normal 6 3 2 2 3 2" xfId="14003" xr:uid="{00000000-0005-0000-0000-00004D540000}"/>
    <cellStyle name="Normal 6 3 2 2 3 2 2" xfId="25101" xr:uid="{00000000-0005-0000-0000-00004E540000}"/>
    <cellStyle name="Normal 6 3 2 2 3 3" xfId="19575" xr:uid="{00000000-0005-0000-0000-00004F540000}"/>
    <cellStyle name="Normal 6 3 2 2 4" xfId="11464" xr:uid="{00000000-0005-0000-0000-000050540000}"/>
    <cellStyle name="Normal 6 3 2 2 4 2" xfId="22567" xr:uid="{00000000-0005-0000-0000-000051540000}"/>
    <cellStyle name="Normal 6 3 2 2 5" xfId="17041" xr:uid="{00000000-0005-0000-0000-000052540000}"/>
    <cellStyle name="Normal 6 3 2 3" xfId="6213" xr:uid="{00000000-0005-0000-0000-000053540000}"/>
    <cellStyle name="Normal 6 3 2 3 2" xfId="8878" xr:uid="{00000000-0005-0000-0000-000054540000}"/>
    <cellStyle name="Normal 6 3 2 3 2 2" xfId="14448" xr:uid="{00000000-0005-0000-0000-000055540000}"/>
    <cellStyle name="Normal 6 3 2 3 2 2 2" xfId="25546" xr:uid="{00000000-0005-0000-0000-000056540000}"/>
    <cellStyle name="Normal 6 3 2 3 2 3" xfId="20020" xr:uid="{00000000-0005-0000-0000-000057540000}"/>
    <cellStyle name="Normal 6 3 2 3 3" xfId="11915" xr:uid="{00000000-0005-0000-0000-000058540000}"/>
    <cellStyle name="Normal 6 3 2 3 3 2" xfId="23014" xr:uid="{00000000-0005-0000-0000-000059540000}"/>
    <cellStyle name="Normal 6 3 2 3 4" xfId="17489" xr:uid="{00000000-0005-0000-0000-00005A540000}"/>
    <cellStyle name="Normal 6 3 2 4" xfId="7252" xr:uid="{00000000-0005-0000-0000-00005B540000}"/>
    <cellStyle name="Normal 6 3 2 4 2" xfId="9905" xr:uid="{00000000-0005-0000-0000-00005C540000}"/>
    <cellStyle name="Normal 6 3 2 4 2 2" xfId="15475" xr:uid="{00000000-0005-0000-0000-00005D540000}"/>
    <cellStyle name="Normal 6 3 2 4 2 2 2" xfId="26573" xr:uid="{00000000-0005-0000-0000-00005E540000}"/>
    <cellStyle name="Normal 6 3 2 4 2 3" xfId="21047" xr:uid="{00000000-0005-0000-0000-00005F540000}"/>
    <cellStyle name="Normal 6 3 2 4 3" xfId="12942" xr:uid="{00000000-0005-0000-0000-000060540000}"/>
    <cellStyle name="Normal 6 3 2 4 3 2" xfId="24041" xr:uid="{00000000-0005-0000-0000-000061540000}"/>
    <cellStyle name="Normal 6 3 2 4 4" xfId="18516" xr:uid="{00000000-0005-0000-0000-000062540000}"/>
    <cellStyle name="Normal 6 3 2 5" xfId="7940" xr:uid="{00000000-0005-0000-0000-000063540000}"/>
    <cellStyle name="Normal 6 3 2 5 2" xfId="13543" xr:uid="{00000000-0005-0000-0000-000064540000}"/>
    <cellStyle name="Normal 6 3 2 5 2 2" xfId="24642" xr:uid="{00000000-0005-0000-0000-000065540000}"/>
    <cellStyle name="Normal 6 3 2 5 3" xfId="19117" xr:uid="{00000000-0005-0000-0000-000066540000}"/>
    <cellStyle name="Normal 6 3 2 6" xfId="10455" xr:uid="{00000000-0005-0000-0000-000067540000}"/>
    <cellStyle name="Normal 6 3 2 6 2" xfId="16001" xr:uid="{00000000-0005-0000-0000-000068540000}"/>
    <cellStyle name="Normal 6 3 2 6 2 2" xfId="27099" xr:uid="{00000000-0005-0000-0000-000069540000}"/>
    <cellStyle name="Normal 6 3 2 6 3" xfId="21573" xr:uid="{00000000-0005-0000-0000-00006A540000}"/>
    <cellStyle name="Normal 6 3 2 7" xfId="10731" xr:uid="{00000000-0005-0000-0000-00006B540000}"/>
    <cellStyle name="Normal 6 3 2 7 2" xfId="21846" xr:uid="{00000000-0005-0000-0000-00006C540000}"/>
    <cellStyle name="Normal 6 3 2 8" xfId="16326" xr:uid="{00000000-0005-0000-0000-00006D540000}"/>
    <cellStyle name="Normal 6 3 2 9" xfId="27530" xr:uid="{00000000-0005-0000-0000-00006E540000}"/>
    <cellStyle name="Normal 6 3 3" xfId="4656" xr:uid="{00000000-0005-0000-0000-00006F540000}"/>
    <cellStyle name="Normal 6 3 3 2" xfId="6697" xr:uid="{00000000-0005-0000-0000-000070540000}"/>
    <cellStyle name="Normal 6 3 3 2 2" xfId="9360" xr:uid="{00000000-0005-0000-0000-000071540000}"/>
    <cellStyle name="Normal 6 3 3 2 2 2" xfId="14930" xr:uid="{00000000-0005-0000-0000-000072540000}"/>
    <cellStyle name="Normal 6 3 3 2 2 2 2" xfId="26028" xr:uid="{00000000-0005-0000-0000-000073540000}"/>
    <cellStyle name="Normal 6 3 3 2 2 3" xfId="20502" xr:uid="{00000000-0005-0000-0000-000074540000}"/>
    <cellStyle name="Normal 6 3 3 2 3" xfId="12397" xr:uid="{00000000-0005-0000-0000-000075540000}"/>
    <cellStyle name="Normal 6 3 3 2 3 2" xfId="23496" xr:uid="{00000000-0005-0000-0000-000076540000}"/>
    <cellStyle name="Normal 6 3 3 2 4" xfId="17971" xr:uid="{00000000-0005-0000-0000-000077540000}"/>
    <cellStyle name="Normal 6 3 3 3" xfId="7168" xr:uid="{00000000-0005-0000-0000-000078540000}"/>
    <cellStyle name="Normal 6 3 3 3 2" xfId="9821" xr:uid="{00000000-0005-0000-0000-000079540000}"/>
    <cellStyle name="Normal 6 3 3 3 2 2" xfId="15391" xr:uid="{00000000-0005-0000-0000-00007A540000}"/>
    <cellStyle name="Normal 6 3 3 3 2 2 2" xfId="26489" xr:uid="{00000000-0005-0000-0000-00007B540000}"/>
    <cellStyle name="Normal 6 3 3 3 2 3" xfId="20963" xr:uid="{00000000-0005-0000-0000-00007C540000}"/>
    <cellStyle name="Normal 6 3 3 3 3" xfId="12858" xr:uid="{00000000-0005-0000-0000-00007D540000}"/>
    <cellStyle name="Normal 6 3 3 3 3 2" xfId="23957" xr:uid="{00000000-0005-0000-0000-00007E540000}"/>
    <cellStyle name="Normal 6 3 3 3 4" xfId="18432" xr:uid="{00000000-0005-0000-0000-00007F540000}"/>
    <cellStyle name="Normal 6 3 3 4" xfId="7860" xr:uid="{00000000-0005-0000-0000-000080540000}"/>
    <cellStyle name="Normal 6 3 3 4 2" xfId="13463" xr:uid="{00000000-0005-0000-0000-000081540000}"/>
    <cellStyle name="Normal 6 3 3 4 2 2" xfId="24562" xr:uid="{00000000-0005-0000-0000-000082540000}"/>
    <cellStyle name="Normal 6 3 3 4 3" xfId="19037" xr:uid="{00000000-0005-0000-0000-000083540000}"/>
    <cellStyle name="Normal 6 3 3 5" xfId="10371" xr:uid="{00000000-0005-0000-0000-000084540000}"/>
    <cellStyle name="Normal 6 3 3 5 2" xfId="15917" xr:uid="{00000000-0005-0000-0000-000085540000}"/>
    <cellStyle name="Normal 6 3 3 5 2 2" xfId="27015" xr:uid="{00000000-0005-0000-0000-000086540000}"/>
    <cellStyle name="Normal 6 3 3 5 3" xfId="21489" xr:uid="{00000000-0005-0000-0000-000087540000}"/>
    <cellStyle name="Normal 6 3 3 6" xfId="11220" xr:uid="{00000000-0005-0000-0000-000088540000}"/>
    <cellStyle name="Normal 6 3 3 6 2" xfId="22327" xr:uid="{00000000-0005-0000-0000-000089540000}"/>
    <cellStyle name="Normal 6 3 3 7" xfId="16801" xr:uid="{00000000-0005-0000-0000-00008A540000}"/>
    <cellStyle name="Normal 6 3 3 8" xfId="27446" xr:uid="{00000000-0005-0000-0000-00008B540000}"/>
    <cellStyle name="Normal 6 3 4" xfId="4657" xr:uid="{00000000-0005-0000-0000-00008C540000}"/>
    <cellStyle name="Normal 6 3 4 2" xfId="6571" xr:uid="{00000000-0005-0000-0000-00008D540000}"/>
    <cellStyle name="Normal 6 3 4 2 2" xfId="9234" xr:uid="{00000000-0005-0000-0000-00008E540000}"/>
    <cellStyle name="Normal 6 3 4 2 2 2" xfId="14804" xr:uid="{00000000-0005-0000-0000-00008F540000}"/>
    <cellStyle name="Normal 6 3 4 2 2 2 2" xfId="25902" xr:uid="{00000000-0005-0000-0000-000090540000}"/>
    <cellStyle name="Normal 6 3 4 2 2 3" xfId="20376" xr:uid="{00000000-0005-0000-0000-000091540000}"/>
    <cellStyle name="Normal 6 3 4 2 3" xfId="12271" xr:uid="{00000000-0005-0000-0000-000092540000}"/>
    <cellStyle name="Normal 6 3 4 2 3 2" xfId="23370" xr:uid="{00000000-0005-0000-0000-000093540000}"/>
    <cellStyle name="Normal 6 3 4 2 4" xfId="17845" xr:uid="{00000000-0005-0000-0000-000094540000}"/>
    <cellStyle name="Normal 6 3 4 3" xfId="7746" xr:uid="{00000000-0005-0000-0000-000095540000}"/>
    <cellStyle name="Normal 6 3 4 3 2" xfId="13351" xr:uid="{00000000-0005-0000-0000-000096540000}"/>
    <cellStyle name="Normal 6 3 4 3 2 2" xfId="24450" xr:uid="{00000000-0005-0000-0000-000097540000}"/>
    <cellStyle name="Normal 6 3 4 3 3" xfId="18925" xr:uid="{00000000-0005-0000-0000-000098540000}"/>
    <cellStyle name="Normal 6 3 4 4" xfId="10245" xr:uid="{00000000-0005-0000-0000-000099540000}"/>
    <cellStyle name="Normal 6 3 4 4 2" xfId="15791" xr:uid="{00000000-0005-0000-0000-00009A540000}"/>
    <cellStyle name="Normal 6 3 4 4 2 2" xfId="26889" xr:uid="{00000000-0005-0000-0000-00009B540000}"/>
    <cellStyle name="Normal 6 3 4 4 3" xfId="21363" xr:uid="{00000000-0005-0000-0000-00009C540000}"/>
    <cellStyle name="Normal 6 3 4 5" xfId="11221" xr:uid="{00000000-0005-0000-0000-00009D540000}"/>
    <cellStyle name="Normal 6 3 4 5 2" xfId="22328" xr:uid="{00000000-0005-0000-0000-00009E540000}"/>
    <cellStyle name="Normal 6 3 4 6" xfId="16802" xr:uid="{00000000-0005-0000-0000-00009F540000}"/>
    <cellStyle name="Normal 6 3 5" xfId="4658" xr:uid="{00000000-0005-0000-0000-0000A0540000}"/>
    <cellStyle name="Normal 6 3 5 2" xfId="6439" xr:uid="{00000000-0005-0000-0000-0000A1540000}"/>
    <cellStyle name="Normal 6 3 5 2 2" xfId="9102" xr:uid="{00000000-0005-0000-0000-0000A2540000}"/>
    <cellStyle name="Normal 6 3 5 2 2 2" xfId="14672" xr:uid="{00000000-0005-0000-0000-0000A3540000}"/>
    <cellStyle name="Normal 6 3 5 2 2 2 2" xfId="25770" xr:uid="{00000000-0005-0000-0000-0000A4540000}"/>
    <cellStyle name="Normal 6 3 5 2 2 3" xfId="20244" xr:uid="{00000000-0005-0000-0000-0000A5540000}"/>
    <cellStyle name="Normal 6 3 5 2 3" xfId="12139" xr:uid="{00000000-0005-0000-0000-0000A6540000}"/>
    <cellStyle name="Normal 6 3 5 2 3 2" xfId="23238" xr:uid="{00000000-0005-0000-0000-0000A7540000}"/>
    <cellStyle name="Normal 6 3 5 2 4" xfId="17713" xr:uid="{00000000-0005-0000-0000-0000A8540000}"/>
    <cellStyle name="Normal 6 3 5 3" xfId="8251" xr:uid="{00000000-0005-0000-0000-0000A9540000}"/>
    <cellStyle name="Normal 6 3 5 3 2" xfId="13821" xr:uid="{00000000-0005-0000-0000-0000AA540000}"/>
    <cellStyle name="Normal 6 3 5 3 2 2" xfId="24919" xr:uid="{00000000-0005-0000-0000-0000AB540000}"/>
    <cellStyle name="Normal 6 3 5 3 3" xfId="19393" xr:uid="{00000000-0005-0000-0000-0000AC540000}"/>
    <cellStyle name="Normal 6 3 5 4" xfId="11222" xr:uid="{00000000-0005-0000-0000-0000AD540000}"/>
    <cellStyle name="Normal 6 3 5 4 2" xfId="22329" xr:uid="{00000000-0005-0000-0000-0000AE540000}"/>
    <cellStyle name="Normal 6 3 5 5" xfId="16803" xr:uid="{00000000-0005-0000-0000-0000AF540000}"/>
    <cellStyle name="Normal 6 3 6" xfId="5425" xr:uid="{00000000-0005-0000-0000-0000B0540000}"/>
    <cellStyle name="Normal 6 3 6 2" xfId="8544" xr:uid="{00000000-0005-0000-0000-0000B1540000}"/>
    <cellStyle name="Normal 6 3 6 2 2" xfId="14114" xr:uid="{00000000-0005-0000-0000-0000B2540000}"/>
    <cellStyle name="Normal 6 3 6 2 2 2" xfId="25212" xr:uid="{00000000-0005-0000-0000-0000B3540000}"/>
    <cellStyle name="Normal 6 3 6 2 3" xfId="19686" xr:uid="{00000000-0005-0000-0000-0000B4540000}"/>
    <cellStyle name="Normal 6 3 6 3" xfId="11575" xr:uid="{00000000-0005-0000-0000-0000B5540000}"/>
    <cellStyle name="Normal 6 3 6 3 2" xfId="22678" xr:uid="{00000000-0005-0000-0000-0000B6540000}"/>
    <cellStyle name="Normal 6 3 6 4" xfId="17152" xr:uid="{00000000-0005-0000-0000-0000B7540000}"/>
    <cellStyle name="Normal 6 3 7" xfId="6130" xr:uid="{00000000-0005-0000-0000-0000B8540000}"/>
    <cellStyle name="Normal 6 3 7 2" xfId="8795" xr:uid="{00000000-0005-0000-0000-0000B9540000}"/>
    <cellStyle name="Normal 6 3 7 2 2" xfId="14365" xr:uid="{00000000-0005-0000-0000-0000BA540000}"/>
    <cellStyle name="Normal 6 3 7 2 2 2" xfId="25463" xr:uid="{00000000-0005-0000-0000-0000BB540000}"/>
    <cellStyle name="Normal 6 3 7 2 3" xfId="19937" xr:uid="{00000000-0005-0000-0000-0000BC540000}"/>
    <cellStyle name="Normal 6 3 7 3" xfId="11832" xr:uid="{00000000-0005-0000-0000-0000BD540000}"/>
    <cellStyle name="Normal 6 3 7 3 2" xfId="22931" xr:uid="{00000000-0005-0000-0000-0000BE540000}"/>
    <cellStyle name="Normal 6 3 7 4" xfId="17406" xr:uid="{00000000-0005-0000-0000-0000BF540000}"/>
    <cellStyle name="Normal 6 3 8" xfId="7041" xr:uid="{00000000-0005-0000-0000-0000C0540000}"/>
    <cellStyle name="Normal 6 3 8 2" xfId="9695" xr:uid="{00000000-0005-0000-0000-0000C1540000}"/>
    <cellStyle name="Normal 6 3 8 2 2" xfId="15265" xr:uid="{00000000-0005-0000-0000-0000C2540000}"/>
    <cellStyle name="Normal 6 3 8 2 2 2" xfId="26363" xr:uid="{00000000-0005-0000-0000-0000C3540000}"/>
    <cellStyle name="Normal 6 3 8 2 3" xfId="20837" xr:uid="{00000000-0005-0000-0000-0000C4540000}"/>
    <cellStyle name="Normal 6 3 8 3" xfId="12732" xr:uid="{00000000-0005-0000-0000-0000C5540000}"/>
    <cellStyle name="Normal 6 3 8 3 2" xfId="23831" xr:uid="{00000000-0005-0000-0000-0000C6540000}"/>
    <cellStyle name="Normal 6 3 8 4" xfId="18306" xr:uid="{00000000-0005-0000-0000-0000C7540000}"/>
    <cellStyle name="Normal 6 3 9" xfId="7563" xr:uid="{00000000-0005-0000-0000-0000C8540000}"/>
    <cellStyle name="Normal 6 3 9 2" xfId="13216" xr:uid="{00000000-0005-0000-0000-0000C9540000}"/>
    <cellStyle name="Normal 6 3 9 2 2" xfId="24315" xr:uid="{00000000-0005-0000-0000-0000CA540000}"/>
    <cellStyle name="Normal 6 3 9 3" xfId="18790" xr:uid="{00000000-0005-0000-0000-0000CB540000}"/>
    <cellStyle name="Normal 6 4" xfId="972" xr:uid="{00000000-0005-0000-0000-0000CC540000}"/>
    <cellStyle name="Normal 6 4 10" xfId="16363" xr:uid="{00000000-0005-0000-0000-0000CD540000}"/>
    <cellStyle name="Normal 6 4 11" xfId="27447" xr:uid="{00000000-0005-0000-0000-0000CE540000}"/>
    <cellStyle name="Normal 6 4 2" xfId="4659" xr:uid="{00000000-0005-0000-0000-0000CF540000}"/>
    <cellStyle name="Normal 6 4 2 2" xfId="5673" xr:uid="{00000000-0005-0000-0000-0000D0540000}"/>
    <cellStyle name="Normal 6 4 2 2 2" xfId="8662" xr:uid="{00000000-0005-0000-0000-0000D1540000}"/>
    <cellStyle name="Normal 6 4 2 2 2 2" xfId="14232" xr:uid="{00000000-0005-0000-0000-0000D2540000}"/>
    <cellStyle name="Normal 6 4 2 2 2 2 2" xfId="25330" xr:uid="{00000000-0005-0000-0000-0000D3540000}"/>
    <cellStyle name="Normal 6 4 2 2 2 3" xfId="19804" xr:uid="{00000000-0005-0000-0000-0000D4540000}"/>
    <cellStyle name="Normal 6 4 2 2 3" xfId="11694" xr:uid="{00000000-0005-0000-0000-0000D5540000}"/>
    <cellStyle name="Normal 6 4 2 2 3 2" xfId="22797" xr:uid="{00000000-0005-0000-0000-0000D6540000}"/>
    <cellStyle name="Normal 6 4 2 2 4" xfId="17271" xr:uid="{00000000-0005-0000-0000-0000D7540000}"/>
    <cellStyle name="Normal 6 4 2 3" xfId="6818" xr:uid="{00000000-0005-0000-0000-0000D8540000}"/>
    <cellStyle name="Normal 6 4 2 3 2" xfId="9481" xr:uid="{00000000-0005-0000-0000-0000D9540000}"/>
    <cellStyle name="Normal 6 4 2 3 2 2" xfId="15051" xr:uid="{00000000-0005-0000-0000-0000DA540000}"/>
    <cellStyle name="Normal 6 4 2 3 2 2 2" xfId="26149" xr:uid="{00000000-0005-0000-0000-0000DB540000}"/>
    <cellStyle name="Normal 6 4 2 3 2 3" xfId="20623" xr:uid="{00000000-0005-0000-0000-0000DC540000}"/>
    <cellStyle name="Normal 6 4 2 3 3" xfId="12518" xr:uid="{00000000-0005-0000-0000-0000DD540000}"/>
    <cellStyle name="Normal 6 4 2 3 3 2" xfId="23617" xr:uid="{00000000-0005-0000-0000-0000DE540000}"/>
    <cellStyle name="Normal 6 4 2 3 4" xfId="18092" xr:uid="{00000000-0005-0000-0000-0000DF540000}"/>
    <cellStyle name="Normal 6 4 2 4" xfId="7289" xr:uid="{00000000-0005-0000-0000-0000E0540000}"/>
    <cellStyle name="Normal 6 4 2 4 2" xfId="9942" xr:uid="{00000000-0005-0000-0000-0000E1540000}"/>
    <cellStyle name="Normal 6 4 2 4 2 2" xfId="15512" xr:uid="{00000000-0005-0000-0000-0000E2540000}"/>
    <cellStyle name="Normal 6 4 2 4 2 2 2" xfId="26610" xr:uid="{00000000-0005-0000-0000-0000E3540000}"/>
    <cellStyle name="Normal 6 4 2 4 2 3" xfId="21084" xr:uid="{00000000-0005-0000-0000-0000E4540000}"/>
    <cellStyle name="Normal 6 4 2 4 3" xfId="12979" xr:uid="{00000000-0005-0000-0000-0000E5540000}"/>
    <cellStyle name="Normal 6 4 2 4 3 2" xfId="24078" xr:uid="{00000000-0005-0000-0000-0000E6540000}"/>
    <cellStyle name="Normal 6 4 2 4 4" xfId="18553" xr:uid="{00000000-0005-0000-0000-0000E7540000}"/>
    <cellStyle name="Normal 6 4 2 5" xfId="7977" xr:uid="{00000000-0005-0000-0000-0000E8540000}"/>
    <cellStyle name="Normal 6 4 2 5 2" xfId="13580" xr:uid="{00000000-0005-0000-0000-0000E9540000}"/>
    <cellStyle name="Normal 6 4 2 5 2 2" xfId="24679" xr:uid="{00000000-0005-0000-0000-0000EA540000}"/>
    <cellStyle name="Normal 6 4 2 5 3" xfId="19154" xr:uid="{00000000-0005-0000-0000-0000EB540000}"/>
    <cellStyle name="Normal 6 4 2 6" xfId="10492" xr:uid="{00000000-0005-0000-0000-0000EC540000}"/>
    <cellStyle name="Normal 6 4 2 6 2" xfId="16038" xr:uid="{00000000-0005-0000-0000-0000ED540000}"/>
    <cellStyle name="Normal 6 4 2 6 2 2" xfId="27136" xr:uid="{00000000-0005-0000-0000-0000EE540000}"/>
    <cellStyle name="Normal 6 4 2 6 3" xfId="21610" xr:uid="{00000000-0005-0000-0000-0000EF540000}"/>
    <cellStyle name="Normal 6 4 2 7" xfId="11223" xr:uid="{00000000-0005-0000-0000-0000F0540000}"/>
    <cellStyle name="Normal 6 4 2 7 2" xfId="22330" xr:uid="{00000000-0005-0000-0000-0000F1540000}"/>
    <cellStyle name="Normal 6 4 2 8" xfId="16804" xr:uid="{00000000-0005-0000-0000-0000F2540000}"/>
    <cellStyle name="Normal 6 4 2 9" xfId="27567" xr:uid="{00000000-0005-0000-0000-0000F3540000}"/>
    <cellStyle name="Normal 6 4 3" xfId="4660" xr:uid="{00000000-0005-0000-0000-0000F4540000}"/>
    <cellStyle name="Normal 6 4 3 2" xfId="6902" xr:uid="{00000000-0005-0000-0000-0000F5540000}"/>
    <cellStyle name="Normal 6 4 3 2 2" xfId="9565" xr:uid="{00000000-0005-0000-0000-0000F6540000}"/>
    <cellStyle name="Normal 6 4 3 2 2 2" xfId="15135" xr:uid="{00000000-0005-0000-0000-0000F7540000}"/>
    <cellStyle name="Normal 6 4 3 2 2 2 2" xfId="26233" xr:uid="{00000000-0005-0000-0000-0000F8540000}"/>
    <cellStyle name="Normal 6 4 3 2 2 3" xfId="20707" xr:uid="{00000000-0005-0000-0000-0000F9540000}"/>
    <cellStyle name="Normal 6 4 3 2 3" xfId="12602" xr:uid="{00000000-0005-0000-0000-0000FA540000}"/>
    <cellStyle name="Normal 6 4 3 2 3 2" xfId="23701" xr:uid="{00000000-0005-0000-0000-0000FB540000}"/>
    <cellStyle name="Normal 6 4 3 2 4" xfId="18176" xr:uid="{00000000-0005-0000-0000-0000FC540000}"/>
    <cellStyle name="Normal 6 4 3 3" xfId="7395" xr:uid="{00000000-0005-0000-0000-0000FD540000}"/>
    <cellStyle name="Normal 6 4 3 3 2" xfId="13082" xr:uid="{00000000-0005-0000-0000-0000FE540000}"/>
    <cellStyle name="Normal 6 4 3 3 2 2" xfId="24181" xr:uid="{00000000-0005-0000-0000-0000FF540000}"/>
    <cellStyle name="Normal 6 4 3 3 3" xfId="18656" xr:uid="{00000000-0005-0000-0000-000000550000}"/>
    <cellStyle name="Normal 6 4 3 4" xfId="11224" xr:uid="{00000000-0005-0000-0000-000001550000}"/>
    <cellStyle name="Normal 6 4 3 4 2" xfId="22331" xr:uid="{00000000-0005-0000-0000-000002550000}"/>
    <cellStyle name="Normal 6 4 3 5" xfId="16805" xr:uid="{00000000-0005-0000-0000-000003550000}"/>
    <cellStyle name="Normal 6 4 4" xfId="5303" xr:uid="{00000000-0005-0000-0000-000004550000}"/>
    <cellStyle name="Normal 6 4 4 2" xfId="6698" xr:uid="{00000000-0005-0000-0000-000005550000}"/>
    <cellStyle name="Normal 6 4 4 2 2" xfId="9361" xr:uid="{00000000-0005-0000-0000-000006550000}"/>
    <cellStyle name="Normal 6 4 4 2 2 2" xfId="14931" xr:uid="{00000000-0005-0000-0000-000007550000}"/>
    <cellStyle name="Normal 6 4 4 2 2 2 2" xfId="26029" xr:uid="{00000000-0005-0000-0000-000008550000}"/>
    <cellStyle name="Normal 6 4 4 2 2 3" xfId="20503" xr:uid="{00000000-0005-0000-0000-000009550000}"/>
    <cellStyle name="Normal 6 4 4 2 3" xfId="12398" xr:uid="{00000000-0005-0000-0000-00000A550000}"/>
    <cellStyle name="Normal 6 4 4 2 3 2" xfId="23497" xr:uid="{00000000-0005-0000-0000-00000B550000}"/>
    <cellStyle name="Normal 6 4 4 2 4" xfId="17972" xr:uid="{00000000-0005-0000-0000-00000C550000}"/>
    <cellStyle name="Normal 6 4 4 3" xfId="8491" xr:uid="{00000000-0005-0000-0000-00000D550000}"/>
    <cellStyle name="Normal 6 4 4 3 2" xfId="14061" xr:uid="{00000000-0005-0000-0000-00000E550000}"/>
    <cellStyle name="Normal 6 4 4 3 2 2" xfId="25159" xr:uid="{00000000-0005-0000-0000-00000F550000}"/>
    <cellStyle name="Normal 6 4 4 3 3" xfId="19633" xr:uid="{00000000-0005-0000-0000-000010550000}"/>
    <cellStyle name="Normal 6 4 4 4" xfId="11522" xr:uid="{00000000-0005-0000-0000-000011550000}"/>
    <cellStyle name="Normal 6 4 4 4 2" xfId="22625" xr:uid="{00000000-0005-0000-0000-000012550000}"/>
    <cellStyle name="Normal 6 4 4 5" xfId="17099" xr:uid="{00000000-0005-0000-0000-000013550000}"/>
    <cellStyle name="Normal 6 4 5" xfId="6250" xr:uid="{00000000-0005-0000-0000-000014550000}"/>
    <cellStyle name="Normal 6 4 5 2" xfId="8915" xr:uid="{00000000-0005-0000-0000-000015550000}"/>
    <cellStyle name="Normal 6 4 5 2 2" xfId="14485" xr:uid="{00000000-0005-0000-0000-000016550000}"/>
    <cellStyle name="Normal 6 4 5 2 2 2" xfId="25583" xr:uid="{00000000-0005-0000-0000-000017550000}"/>
    <cellStyle name="Normal 6 4 5 2 3" xfId="20057" xr:uid="{00000000-0005-0000-0000-000018550000}"/>
    <cellStyle name="Normal 6 4 5 3" xfId="11952" xr:uid="{00000000-0005-0000-0000-000019550000}"/>
    <cellStyle name="Normal 6 4 5 3 2" xfId="23051" xr:uid="{00000000-0005-0000-0000-00001A550000}"/>
    <cellStyle name="Normal 6 4 5 4" xfId="17526" xr:uid="{00000000-0005-0000-0000-00001B550000}"/>
    <cellStyle name="Normal 6 4 6" xfId="7169" xr:uid="{00000000-0005-0000-0000-00001C550000}"/>
    <cellStyle name="Normal 6 4 6 2" xfId="9822" xr:uid="{00000000-0005-0000-0000-00001D550000}"/>
    <cellStyle name="Normal 6 4 6 2 2" xfId="15392" xr:uid="{00000000-0005-0000-0000-00001E550000}"/>
    <cellStyle name="Normal 6 4 6 2 2 2" xfId="26490" xr:uid="{00000000-0005-0000-0000-00001F550000}"/>
    <cellStyle name="Normal 6 4 6 2 3" xfId="20964" xr:uid="{00000000-0005-0000-0000-000020550000}"/>
    <cellStyle name="Normal 6 4 6 3" xfId="12859" xr:uid="{00000000-0005-0000-0000-000021550000}"/>
    <cellStyle name="Normal 6 4 6 3 2" xfId="23958" xr:uid="{00000000-0005-0000-0000-000022550000}"/>
    <cellStyle name="Normal 6 4 6 4" xfId="18433" xr:uid="{00000000-0005-0000-0000-000023550000}"/>
    <cellStyle name="Normal 6 4 7" xfId="7564" xr:uid="{00000000-0005-0000-0000-000024550000}"/>
    <cellStyle name="Normal 6 4 7 2" xfId="13217" xr:uid="{00000000-0005-0000-0000-000025550000}"/>
    <cellStyle name="Normal 6 4 7 2 2" xfId="24316" xr:uid="{00000000-0005-0000-0000-000026550000}"/>
    <cellStyle name="Normal 6 4 7 3" xfId="18791" xr:uid="{00000000-0005-0000-0000-000027550000}"/>
    <cellStyle name="Normal 6 4 8" xfId="10372" xr:uid="{00000000-0005-0000-0000-000028550000}"/>
    <cellStyle name="Normal 6 4 8 2" xfId="15918" xr:uid="{00000000-0005-0000-0000-000029550000}"/>
    <cellStyle name="Normal 6 4 8 2 2" xfId="27016" xr:uid="{00000000-0005-0000-0000-00002A550000}"/>
    <cellStyle name="Normal 6 4 8 3" xfId="21490" xr:uid="{00000000-0005-0000-0000-00002B550000}"/>
    <cellStyle name="Normal 6 4 9" xfId="10768" xr:uid="{00000000-0005-0000-0000-00002C550000}"/>
    <cellStyle name="Normal 6 4 9 2" xfId="21883" xr:uid="{00000000-0005-0000-0000-00002D550000}"/>
    <cellStyle name="Normal 6 5" xfId="1020" xr:uid="{00000000-0005-0000-0000-00002E550000}"/>
    <cellStyle name="Normal 6 5 10" xfId="27615" xr:uid="{00000000-0005-0000-0000-00002F550000}"/>
    <cellStyle name="Normal 6 5 2" xfId="4661" xr:uid="{00000000-0005-0000-0000-000030550000}"/>
    <cellStyle name="Normal 6 5 2 2" xfId="6866" xr:uid="{00000000-0005-0000-0000-000031550000}"/>
    <cellStyle name="Normal 6 5 2 2 2" xfId="9529" xr:uid="{00000000-0005-0000-0000-000032550000}"/>
    <cellStyle name="Normal 6 5 2 2 2 2" xfId="15099" xr:uid="{00000000-0005-0000-0000-000033550000}"/>
    <cellStyle name="Normal 6 5 2 2 2 2 2" xfId="26197" xr:uid="{00000000-0005-0000-0000-000034550000}"/>
    <cellStyle name="Normal 6 5 2 2 2 3" xfId="20671" xr:uid="{00000000-0005-0000-0000-000035550000}"/>
    <cellStyle name="Normal 6 5 2 2 3" xfId="12566" xr:uid="{00000000-0005-0000-0000-000036550000}"/>
    <cellStyle name="Normal 6 5 2 2 3 2" xfId="23665" xr:uid="{00000000-0005-0000-0000-000037550000}"/>
    <cellStyle name="Normal 6 5 2 2 4" xfId="18140" xr:uid="{00000000-0005-0000-0000-000038550000}"/>
    <cellStyle name="Normal 6 5 2 3" xfId="8252" xr:uid="{00000000-0005-0000-0000-000039550000}"/>
    <cellStyle name="Normal 6 5 2 3 2" xfId="13822" xr:uid="{00000000-0005-0000-0000-00003A550000}"/>
    <cellStyle name="Normal 6 5 2 3 2 2" xfId="24920" xr:uid="{00000000-0005-0000-0000-00003B550000}"/>
    <cellStyle name="Normal 6 5 2 3 3" xfId="19394" xr:uid="{00000000-0005-0000-0000-00003C550000}"/>
    <cellStyle name="Normal 6 5 2 4" xfId="11225" xr:uid="{00000000-0005-0000-0000-00003D550000}"/>
    <cellStyle name="Normal 6 5 2 4 2" xfId="22332" xr:uid="{00000000-0005-0000-0000-00003E550000}"/>
    <cellStyle name="Normal 6 5 2 5" xfId="16806" xr:uid="{00000000-0005-0000-0000-00003F550000}"/>
    <cellStyle name="Normal 6 5 3" xfId="5284" xr:uid="{00000000-0005-0000-0000-000040550000}"/>
    <cellStyle name="Normal 6 5 3 2" xfId="8488" xr:uid="{00000000-0005-0000-0000-000041550000}"/>
    <cellStyle name="Normal 6 5 3 2 2" xfId="14058" xr:uid="{00000000-0005-0000-0000-000042550000}"/>
    <cellStyle name="Normal 6 5 3 2 2 2" xfId="25156" xr:uid="{00000000-0005-0000-0000-000043550000}"/>
    <cellStyle name="Normal 6 5 3 2 3" xfId="19630" xr:uid="{00000000-0005-0000-0000-000044550000}"/>
    <cellStyle name="Normal 6 5 3 3" xfId="11519" xr:uid="{00000000-0005-0000-0000-000045550000}"/>
    <cellStyle name="Normal 6 5 3 3 2" xfId="22622" xr:uid="{00000000-0005-0000-0000-000046550000}"/>
    <cellStyle name="Normal 6 5 3 4" xfId="17096" xr:uid="{00000000-0005-0000-0000-000047550000}"/>
    <cellStyle name="Normal 6 5 4" xfId="6298" xr:uid="{00000000-0005-0000-0000-000048550000}"/>
    <cellStyle name="Normal 6 5 4 2" xfId="8963" xr:uid="{00000000-0005-0000-0000-000049550000}"/>
    <cellStyle name="Normal 6 5 4 2 2" xfId="14533" xr:uid="{00000000-0005-0000-0000-00004A550000}"/>
    <cellStyle name="Normal 6 5 4 2 2 2" xfId="25631" xr:uid="{00000000-0005-0000-0000-00004B550000}"/>
    <cellStyle name="Normal 6 5 4 2 3" xfId="20105" xr:uid="{00000000-0005-0000-0000-00004C550000}"/>
    <cellStyle name="Normal 6 5 4 3" xfId="12000" xr:uid="{00000000-0005-0000-0000-00004D550000}"/>
    <cellStyle name="Normal 6 5 4 3 2" xfId="23099" xr:uid="{00000000-0005-0000-0000-00004E550000}"/>
    <cellStyle name="Normal 6 5 4 4" xfId="17574" xr:uid="{00000000-0005-0000-0000-00004F550000}"/>
    <cellStyle name="Normal 6 5 5" xfId="7337" xr:uid="{00000000-0005-0000-0000-000050550000}"/>
    <cellStyle name="Normal 6 5 5 2" xfId="9990" xr:uid="{00000000-0005-0000-0000-000051550000}"/>
    <cellStyle name="Normal 6 5 5 2 2" xfId="15560" xr:uid="{00000000-0005-0000-0000-000052550000}"/>
    <cellStyle name="Normal 6 5 5 2 2 2" xfId="26658" xr:uid="{00000000-0005-0000-0000-000053550000}"/>
    <cellStyle name="Normal 6 5 5 2 3" xfId="21132" xr:uid="{00000000-0005-0000-0000-000054550000}"/>
    <cellStyle name="Normal 6 5 5 3" xfId="13027" xr:uid="{00000000-0005-0000-0000-000055550000}"/>
    <cellStyle name="Normal 6 5 5 3 2" xfId="24126" xr:uid="{00000000-0005-0000-0000-000056550000}"/>
    <cellStyle name="Normal 6 5 5 4" xfId="18601" xr:uid="{00000000-0005-0000-0000-000057550000}"/>
    <cellStyle name="Normal 6 5 6" xfId="8025" xr:uid="{00000000-0005-0000-0000-000058550000}"/>
    <cellStyle name="Normal 6 5 6 2" xfId="13628" xr:uid="{00000000-0005-0000-0000-000059550000}"/>
    <cellStyle name="Normal 6 5 6 2 2" xfId="24727" xr:uid="{00000000-0005-0000-0000-00005A550000}"/>
    <cellStyle name="Normal 6 5 6 3" xfId="19202" xr:uid="{00000000-0005-0000-0000-00005B550000}"/>
    <cellStyle name="Normal 6 5 7" xfId="10540" xr:uid="{00000000-0005-0000-0000-00005C550000}"/>
    <cellStyle name="Normal 6 5 7 2" xfId="16086" xr:uid="{00000000-0005-0000-0000-00005D550000}"/>
    <cellStyle name="Normal 6 5 7 2 2" xfId="27184" xr:uid="{00000000-0005-0000-0000-00005E550000}"/>
    <cellStyle name="Normal 6 5 7 3" xfId="21658" xr:uid="{00000000-0005-0000-0000-00005F550000}"/>
    <cellStyle name="Normal 6 5 8" xfId="10816" xr:uid="{00000000-0005-0000-0000-000060550000}"/>
    <cellStyle name="Normal 6 5 8 2" xfId="21931" xr:uid="{00000000-0005-0000-0000-000061550000}"/>
    <cellStyle name="Normal 6 5 9" xfId="16411" xr:uid="{00000000-0005-0000-0000-000062550000}"/>
    <cellStyle name="Normal 6 6" xfId="863" xr:uid="{00000000-0005-0000-0000-000063550000}"/>
    <cellStyle name="Normal 6 7" xfId="1171" xr:uid="{00000000-0005-0000-0000-000064550000}"/>
    <cellStyle name="Normal 6 7 2" xfId="5142" xr:uid="{00000000-0005-0000-0000-000065550000}"/>
    <cellStyle name="Normal 6 7 2 2" xfId="6696" xr:uid="{00000000-0005-0000-0000-000066550000}"/>
    <cellStyle name="Normal 6 7 2 2 2" xfId="9359" xr:uid="{00000000-0005-0000-0000-000067550000}"/>
    <cellStyle name="Normal 6 7 2 2 2 2" xfId="14929" xr:uid="{00000000-0005-0000-0000-000068550000}"/>
    <cellStyle name="Normal 6 7 2 2 2 2 2" xfId="26027" xr:uid="{00000000-0005-0000-0000-000069550000}"/>
    <cellStyle name="Normal 6 7 2 2 2 3" xfId="20501" xr:uid="{00000000-0005-0000-0000-00006A550000}"/>
    <cellStyle name="Normal 6 7 2 2 3" xfId="12396" xr:uid="{00000000-0005-0000-0000-00006B550000}"/>
    <cellStyle name="Normal 6 7 2 2 3 2" xfId="23495" xr:uid="{00000000-0005-0000-0000-00006C550000}"/>
    <cellStyle name="Normal 6 7 2 2 4" xfId="17970" xr:uid="{00000000-0005-0000-0000-00006D550000}"/>
    <cellStyle name="Normal 6 7 2 3" xfId="8384" xr:uid="{00000000-0005-0000-0000-00006E550000}"/>
    <cellStyle name="Normal 6 7 2 3 2" xfId="13954" xr:uid="{00000000-0005-0000-0000-00006F550000}"/>
    <cellStyle name="Normal 6 7 2 3 2 2" xfId="25052" xr:uid="{00000000-0005-0000-0000-000070550000}"/>
    <cellStyle name="Normal 6 7 2 3 3" xfId="19526" xr:uid="{00000000-0005-0000-0000-000071550000}"/>
    <cellStyle name="Normal 6 7 2 4" xfId="11414" xr:uid="{00000000-0005-0000-0000-000072550000}"/>
    <cellStyle name="Normal 6 7 2 4 2" xfId="22518" xr:uid="{00000000-0005-0000-0000-000073550000}"/>
    <cellStyle name="Normal 6 7 2 5" xfId="16992" xr:uid="{00000000-0005-0000-0000-000074550000}"/>
    <cellStyle name="Normal 6 7 3" xfId="6351" xr:uid="{00000000-0005-0000-0000-000075550000}"/>
    <cellStyle name="Normal 6 7 3 2" xfId="9015" xr:uid="{00000000-0005-0000-0000-000076550000}"/>
    <cellStyle name="Normal 6 7 3 2 2" xfId="14585" xr:uid="{00000000-0005-0000-0000-000077550000}"/>
    <cellStyle name="Normal 6 7 3 2 2 2" xfId="25683" xr:uid="{00000000-0005-0000-0000-000078550000}"/>
    <cellStyle name="Normal 6 7 3 2 3" xfId="20157" xr:uid="{00000000-0005-0000-0000-000079550000}"/>
    <cellStyle name="Normal 6 7 3 3" xfId="12052" xr:uid="{00000000-0005-0000-0000-00007A550000}"/>
    <cellStyle name="Normal 6 7 3 3 2" xfId="23151" xr:uid="{00000000-0005-0000-0000-00007B550000}"/>
    <cellStyle name="Normal 6 7 3 4" xfId="17626" xr:uid="{00000000-0005-0000-0000-00007C550000}"/>
    <cellStyle name="Normal 6 7 4" xfId="7167" xr:uid="{00000000-0005-0000-0000-00007D550000}"/>
    <cellStyle name="Normal 6 7 4 2" xfId="9820" xr:uid="{00000000-0005-0000-0000-00007E550000}"/>
    <cellStyle name="Normal 6 7 4 2 2" xfId="15390" xr:uid="{00000000-0005-0000-0000-00007F550000}"/>
    <cellStyle name="Normal 6 7 4 2 2 2" xfId="26488" xr:uid="{00000000-0005-0000-0000-000080550000}"/>
    <cellStyle name="Normal 6 7 4 2 3" xfId="20962" xr:uid="{00000000-0005-0000-0000-000081550000}"/>
    <cellStyle name="Normal 6 7 4 3" xfId="12857" xr:uid="{00000000-0005-0000-0000-000082550000}"/>
    <cellStyle name="Normal 6 7 4 3 2" xfId="23956" xr:uid="{00000000-0005-0000-0000-000083550000}"/>
    <cellStyle name="Normal 6 7 4 4" xfId="18431" xr:uid="{00000000-0005-0000-0000-000084550000}"/>
    <cellStyle name="Normal 6 7 5" xfId="7859" xr:uid="{00000000-0005-0000-0000-000085550000}"/>
    <cellStyle name="Normal 6 7 5 2" xfId="13462" xr:uid="{00000000-0005-0000-0000-000086550000}"/>
    <cellStyle name="Normal 6 7 5 2 2" xfId="24561" xr:uid="{00000000-0005-0000-0000-000087550000}"/>
    <cellStyle name="Normal 6 7 5 3" xfId="19036" xr:uid="{00000000-0005-0000-0000-000088550000}"/>
    <cellStyle name="Normal 6 7 6" xfId="10370" xr:uid="{00000000-0005-0000-0000-000089550000}"/>
    <cellStyle name="Normal 6 7 6 2" xfId="15916" xr:uid="{00000000-0005-0000-0000-00008A550000}"/>
    <cellStyle name="Normal 6 7 6 2 2" xfId="27014" xr:uid="{00000000-0005-0000-0000-00008B550000}"/>
    <cellStyle name="Normal 6 7 6 3" xfId="21488" xr:uid="{00000000-0005-0000-0000-00008C550000}"/>
    <cellStyle name="Normal 6 7 7" xfId="10868" xr:uid="{00000000-0005-0000-0000-00008D550000}"/>
    <cellStyle name="Normal 6 7 7 2" xfId="21983" xr:uid="{00000000-0005-0000-0000-00008E550000}"/>
    <cellStyle name="Normal 6 7 8" xfId="16463" xr:uid="{00000000-0005-0000-0000-00008F550000}"/>
    <cellStyle name="Normal 6 7 9" xfId="27445" xr:uid="{00000000-0005-0000-0000-000090550000}"/>
    <cellStyle name="Normal 6 8" xfId="1192" xr:uid="{00000000-0005-0000-0000-000091550000}"/>
    <cellStyle name="Normal 6 8 2" xfId="5053" xr:uid="{00000000-0005-0000-0000-000092550000}"/>
    <cellStyle name="Normal 6 8 2 2" xfId="5683" xr:uid="{00000000-0005-0000-0000-000093550000}"/>
    <cellStyle name="Normal 6 8 2 2 2" xfId="8665" xr:uid="{00000000-0005-0000-0000-000094550000}"/>
    <cellStyle name="Normal 6 8 2 2 2 2" xfId="14235" xr:uid="{00000000-0005-0000-0000-000095550000}"/>
    <cellStyle name="Normal 6 8 2 2 2 2 2" xfId="25333" xr:uid="{00000000-0005-0000-0000-000096550000}"/>
    <cellStyle name="Normal 6 8 2 2 2 3" xfId="19807" xr:uid="{00000000-0005-0000-0000-000097550000}"/>
    <cellStyle name="Normal 6 8 2 2 3" xfId="11698" xr:uid="{00000000-0005-0000-0000-000098550000}"/>
    <cellStyle name="Normal 6 8 2 2 3 2" xfId="22800" xr:uid="{00000000-0005-0000-0000-000099550000}"/>
    <cellStyle name="Normal 6 8 2 2 4" xfId="17274" xr:uid="{00000000-0005-0000-0000-00009A550000}"/>
    <cellStyle name="Normal 6 8 3" xfId="5612" xr:uid="{00000000-0005-0000-0000-00009B550000}"/>
    <cellStyle name="Normal 6 8 3 2" xfId="5644" xr:uid="{00000000-0005-0000-0000-00009C550000}"/>
    <cellStyle name="Normal 6 8 3 3" xfId="8629" xr:uid="{00000000-0005-0000-0000-00009D550000}"/>
    <cellStyle name="Normal 6 8 3 3 2" xfId="14199" xr:uid="{00000000-0005-0000-0000-00009E550000}"/>
    <cellStyle name="Normal 6 8 3 3 2 2" xfId="25297" xr:uid="{00000000-0005-0000-0000-00009F550000}"/>
    <cellStyle name="Normal 6 8 3 3 3" xfId="19771" xr:uid="{00000000-0005-0000-0000-0000A0550000}"/>
    <cellStyle name="Normal 6 8 3 4" xfId="11660" xr:uid="{00000000-0005-0000-0000-0000A1550000}"/>
    <cellStyle name="Normal 6 8 3 4 2" xfId="22763" xr:uid="{00000000-0005-0000-0000-0000A2550000}"/>
    <cellStyle name="Normal 6 8 3 5" xfId="17237" xr:uid="{00000000-0005-0000-0000-0000A3550000}"/>
    <cellStyle name="Normal 6 8 4" xfId="7486" xr:uid="{00000000-0005-0000-0000-0000A4550000}"/>
    <cellStyle name="Normal 6 8 4 2" xfId="13150" xr:uid="{00000000-0005-0000-0000-0000A5550000}"/>
    <cellStyle name="Normal 6 8 4 2 2" xfId="24249" xr:uid="{00000000-0005-0000-0000-0000A6550000}"/>
    <cellStyle name="Normal 6 8 4 3" xfId="18724" xr:uid="{00000000-0005-0000-0000-0000A7550000}"/>
    <cellStyle name="Normal 6 8 5" xfId="10881" xr:uid="{00000000-0005-0000-0000-0000A8550000}"/>
    <cellStyle name="Normal 6 8 5 2" xfId="21996" xr:uid="{00000000-0005-0000-0000-0000A9550000}"/>
    <cellStyle name="Normal 6 8 6" xfId="16476" xr:uid="{00000000-0005-0000-0000-0000AA550000}"/>
    <cellStyle name="Normal 6 9" xfId="4662" xr:uid="{00000000-0005-0000-0000-0000AB550000}"/>
    <cellStyle name="Normal 6 9 2" xfId="5789" xr:uid="{00000000-0005-0000-0000-0000AC550000}"/>
    <cellStyle name="Normal 6 9 3" xfId="6387" xr:uid="{00000000-0005-0000-0000-0000AD550000}"/>
    <cellStyle name="Normal 6 9 3 2" xfId="9050" xr:uid="{00000000-0005-0000-0000-0000AE550000}"/>
    <cellStyle name="Normal 6 9 3 2 2" xfId="14620" xr:uid="{00000000-0005-0000-0000-0000AF550000}"/>
    <cellStyle name="Normal 6 9 3 2 2 2" xfId="25718" xr:uid="{00000000-0005-0000-0000-0000B0550000}"/>
    <cellStyle name="Normal 6 9 3 2 3" xfId="20192" xr:uid="{00000000-0005-0000-0000-0000B1550000}"/>
    <cellStyle name="Normal 6 9 3 3" xfId="12087" xr:uid="{00000000-0005-0000-0000-0000B2550000}"/>
    <cellStyle name="Normal 6 9 3 3 2" xfId="23186" xr:uid="{00000000-0005-0000-0000-0000B3550000}"/>
    <cellStyle name="Normal 6 9 3 4" xfId="17661" xr:uid="{00000000-0005-0000-0000-0000B4550000}"/>
    <cellStyle name="Normal 6 9 4" xfId="8253" xr:uid="{00000000-0005-0000-0000-0000B5550000}"/>
    <cellStyle name="Normal 6 9 4 2" xfId="13823" xr:uid="{00000000-0005-0000-0000-0000B6550000}"/>
    <cellStyle name="Normal 6 9 4 2 2" xfId="24921" xr:uid="{00000000-0005-0000-0000-0000B7550000}"/>
    <cellStyle name="Normal 6 9 4 3" xfId="19395" xr:uid="{00000000-0005-0000-0000-0000B8550000}"/>
    <cellStyle name="Normal 6 9 5" xfId="11226" xr:uid="{00000000-0005-0000-0000-0000B9550000}"/>
    <cellStyle name="Normal 6 9 5 2" xfId="22333" xr:uid="{00000000-0005-0000-0000-0000BA550000}"/>
    <cellStyle name="Normal 6 9 6" xfId="16807" xr:uid="{00000000-0005-0000-0000-0000BB550000}"/>
    <cellStyle name="Normal 60" xfId="1033" xr:uid="{00000000-0005-0000-0000-0000BC550000}"/>
    <cellStyle name="Normal 60 10" xfId="16424" xr:uid="{00000000-0005-0000-0000-0000BD550000}"/>
    <cellStyle name="Normal 60 11" xfId="27467" xr:uid="{00000000-0005-0000-0000-0000BE550000}"/>
    <cellStyle name="Normal 60 2" xfId="4663" xr:uid="{00000000-0005-0000-0000-0000BF550000}"/>
    <cellStyle name="Normal 60 2 2" xfId="5687" xr:uid="{00000000-0005-0000-0000-0000C0550000}"/>
    <cellStyle name="Normal 60 2 2 2" xfId="8666" xr:uid="{00000000-0005-0000-0000-0000C1550000}"/>
    <cellStyle name="Normal 60 2 2 2 2" xfId="14236" xr:uid="{00000000-0005-0000-0000-0000C2550000}"/>
    <cellStyle name="Normal 60 2 2 2 2 2" xfId="25334" xr:uid="{00000000-0005-0000-0000-0000C3550000}"/>
    <cellStyle name="Normal 60 2 2 2 3" xfId="19808" xr:uid="{00000000-0005-0000-0000-0000C4550000}"/>
    <cellStyle name="Normal 60 2 2 3" xfId="11699" xr:uid="{00000000-0005-0000-0000-0000C5550000}"/>
    <cellStyle name="Normal 60 2 2 3 2" xfId="22801" xr:uid="{00000000-0005-0000-0000-0000C6550000}"/>
    <cellStyle name="Normal 60 2 2 4" xfId="17275" xr:uid="{00000000-0005-0000-0000-0000C7550000}"/>
    <cellStyle name="Normal 60 2 3" xfId="6879" xr:uid="{00000000-0005-0000-0000-0000C8550000}"/>
    <cellStyle name="Normal 60 2 3 2" xfId="9542" xr:uid="{00000000-0005-0000-0000-0000C9550000}"/>
    <cellStyle name="Normal 60 2 3 2 2" xfId="15112" xr:uid="{00000000-0005-0000-0000-0000CA550000}"/>
    <cellStyle name="Normal 60 2 3 2 2 2" xfId="26210" xr:uid="{00000000-0005-0000-0000-0000CB550000}"/>
    <cellStyle name="Normal 60 2 3 2 3" xfId="20684" xr:uid="{00000000-0005-0000-0000-0000CC550000}"/>
    <cellStyle name="Normal 60 2 3 3" xfId="12579" xr:uid="{00000000-0005-0000-0000-0000CD550000}"/>
    <cellStyle name="Normal 60 2 3 3 2" xfId="23678" xr:uid="{00000000-0005-0000-0000-0000CE550000}"/>
    <cellStyle name="Normal 60 2 3 4" xfId="18153" xr:uid="{00000000-0005-0000-0000-0000CF550000}"/>
    <cellStyle name="Normal 60 2 4" xfId="7350" xr:uid="{00000000-0005-0000-0000-0000D0550000}"/>
    <cellStyle name="Normal 60 2 4 2" xfId="10003" xr:uid="{00000000-0005-0000-0000-0000D1550000}"/>
    <cellStyle name="Normal 60 2 4 2 2" xfId="15573" xr:uid="{00000000-0005-0000-0000-0000D2550000}"/>
    <cellStyle name="Normal 60 2 4 2 2 2" xfId="26671" xr:uid="{00000000-0005-0000-0000-0000D3550000}"/>
    <cellStyle name="Normal 60 2 4 2 3" xfId="21145" xr:uid="{00000000-0005-0000-0000-0000D4550000}"/>
    <cellStyle name="Normal 60 2 4 3" xfId="13040" xr:uid="{00000000-0005-0000-0000-0000D5550000}"/>
    <cellStyle name="Normal 60 2 4 3 2" xfId="24139" xr:uid="{00000000-0005-0000-0000-0000D6550000}"/>
    <cellStyle name="Normal 60 2 4 4" xfId="18614" xr:uid="{00000000-0005-0000-0000-0000D7550000}"/>
    <cellStyle name="Normal 60 2 5" xfId="8038" xr:uid="{00000000-0005-0000-0000-0000D8550000}"/>
    <cellStyle name="Normal 60 2 5 2" xfId="13641" xr:uid="{00000000-0005-0000-0000-0000D9550000}"/>
    <cellStyle name="Normal 60 2 5 2 2" xfId="24740" xr:uid="{00000000-0005-0000-0000-0000DA550000}"/>
    <cellStyle name="Normal 60 2 5 3" xfId="19215" xr:uid="{00000000-0005-0000-0000-0000DB550000}"/>
    <cellStyle name="Normal 60 2 6" xfId="10553" xr:uid="{00000000-0005-0000-0000-0000DC550000}"/>
    <cellStyle name="Normal 60 2 6 2" xfId="16099" xr:uid="{00000000-0005-0000-0000-0000DD550000}"/>
    <cellStyle name="Normal 60 2 6 2 2" xfId="27197" xr:uid="{00000000-0005-0000-0000-0000DE550000}"/>
    <cellStyle name="Normal 60 2 6 3" xfId="21671" xr:uid="{00000000-0005-0000-0000-0000DF550000}"/>
    <cellStyle name="Normal 60 2 7" xfId="11227" xr:uid="{00000000-0005-0000-0000-0000E0550000}"/>
    <cellStyle name="Normal 60 2 7 2" xfId="22334" xr:uid="{00000000-0005-0000-0000-0000E1550000}"/>
    <cellStyle name="Normal 60 2 8" xfId="16808" xr:uid="{00000000-0005-0000-0000-0000E2550000}"/>
    <cellStyle name="Normal 60 2 9" xfId="27628" xr:uid="{00000000-0005-0000-0000-0000E3550000}"/>
    <cellStyle name="Normal 60 3" xfId="4664" xr:uid="{00000000-0005-0000-0000-0000E4550000}"/>
    <cellStyle name="Normal 60 3 2" xfId="6906" xr:uid="{00000000-0005-0000-0000-0000E5550000}"/>
    <cellStyle name="Normal 60 3 2 2" xfId="9569" xr:uid="{00000000-0005-0000-0000-0000E6550000}"/>
    <cellStyle name="Normal 60 3 2 2 2" xfId="15139" xr:uid="{00000000-0005-0000-0000-0000E7550000}"/>
    <cellStyle name="Normal 60 3 2 2 2 2" xfId="26237" xr:uid="{00000000-0005-0000-0000-0000E8550000}"/>
    <cellStyle name="Normal 60 3 2 2 3" xfId="20711" xr:uid="{00000000-0005-0000-0000-0000E9550000}"/>
    <cellStyle name="Normal 60 3 2 3" xfId="12606" xr:uid="{00000000-0005-0000-0000-0000EA550000}"/>
    <cellStyle name="Normal 60 3 2 3 2" xfId="23705" xr:uid="{00000000-0005-0000-0000-0000EB550000}"/>
    <cellStyle name="Normal 60 3 2 4" xfId="18180" xr:uid="{00000000-0005-0000-0000-0000EC550000}"/>
    <cellStyle name="Normal 60 3 3" xfId="8069" xr:uid="{00000000-0005-0000-0000-0000ED550000}"/>
    <cellStyle name="Normal 60 3 3 2" xfId="13660" xr:uid="{00000000-0005-0000-0000-0000EE550000}"/>
    <cellStyle name="Normal 60 3 3 2 2" xfId="24759" xr:uid="{00000000-0005-0000-0000-0000EF550000}"/>
    <cellStyle name="Normal 60 3 3 3" xfId="19234" xr:uid="{00000000-0005-0000-0000-0000F0550000}"/>
    <cellStyle name="Normal 60 3 4" xfId="11228" xr:uid="{00000000-0005-0000-0000-0000F1550000}"/>
    <cellStyle name="Normal 60 3 4 2" xfId="22335" xr:uid="{00000000-0005-0000-0000-0000F2550000}"/>
    <cellStyle name="Normal 60 3 5" xfId="16809" xr:uid="{00000000-0005-0000-0000-0000F3550000}"/>
    <cellStyle name="Normal 60 4" xfId="5540" xr:uid="{00000000-0005-0000-0000-0000F4550000}"/>
    <cellStyle name="Normal 60 4 2" xfId="6718" xr:uid="{00000000-0005-0000-0000-0000F5550000}"/>
    <cellStyle name="Normal 60 4 2 2" xfId="9381" xr:uid="{00000000-0005-0000-0000-0000F6550000}"/>
    <cellStyle name="Normal 60 4 2 2 2" xfId="14951" xr:uid="{00000000-0005-0000-0000-0000F7550000}"/>
    <cellStyle name="Normal 60 4 2 2 2 2" xfId="26049" xr:uid="{00000000-0005-0000-0000-0000F8550000}"/>
    <cellStyle name="Normal 60 4 2 2 3" xfId="20523" xr:uid="{00000000-0005-0000-0000-0000F9550000}"/>
    <cellStyle name="Normal 60 4 2 3" xfId="12418" xr:uid="{00000000-0005-0000-0000-0000FA550000}"/>
    <cellStyle name="Normal 60 4 2 3 2" xfId="23517" xr:uid="{00000000-0005-0000-0000-0000FB550000}"/>
    <cellStyle name="Normal 60 4 2 4" xfId="17992" xr:uid="{00000000-0005-0000-0000-0000FC550000}"/>
    <cellStyle name="Normal 60 4 3" xfId="8591" xr:uid="{00000000-0005-0000-0000-0000FD550000}"/>
    <cellStyle name="Normal 60 4 3 2" xfId="14161" xr:uid="{00000000-0005-0000-0000-0000FE550000}"/>
    <cellStyle name="Normal 60 4 3 2 2" xfId="25259" xr:uid="{00000000-0005-0000-0000-0000FF550000}"/>
    <cellStyle name="Normal 60 4 3 3" xfId="19733" xr:uid="{00000000-0005-0000-0000-000000560000}"/>
    <cellStyle name="Normal 60 4 4" xfId="11622" xr:uid="{00000000-0005-0000-0000-000001560000}"/>
    <cellStyle name="Normal 60 4 4 2" xfId="22725" xr:uid="{00000000-0005-0000-0000-000002560000}"/>
    <cellStyle name="Normal 60 4 5" xfId="17199" xr:uid="{00000000-0005-0000-0000-000003560000}"/>
    <cellStyle name="Normal 60 5" xfId="6311" xr:uid="{00000000-0005-0000-0000-000004560000}"/>
    <cellStyle name="Normal 60 5 2" xfId="8976" xr:uid="{00000000-0005-0000-0000-000005560000}"/>
    <cellStyle name="Normal 60 5 2 2" xfId="14546" xr:uid="{00000000-0005-0000-0000-000006560000}"/>
    <cellStyle name="Normal 60 5 2 2 2" xfId="25644" xr:uid="{00000000-0005-0000-0000-000007560000}"/>
    <cellStyle name="Normal 60 5 2 3" xfId="20118" xr:uid="{00000000-0005-0000-0000-000008560000}"/>
    <cellStyle name="Normal 60 5 3" xfId="12013" xr:uid="{00000000-0005-0000-0000-000009560000}"/>
    <cellStyle name="Normal 60 5 3 2" xfId="23112" xr:uid="{00000000-0005-0000-0000-00000A560000}"/>
    <cellStyle name="Normal 60 5 4" xfId="17587" xr:uid="{00000000-0005-0000-0000-00000B560000}"/>
    <cellStyle name="Normal 60 6" xfId="7189" xr:uid="{00000000-0005-0000-0000-00000C560000}"/>
    <cellStyle name="Normal 60 6 2" xfId="9842" xr:uid="{00000000-0005-0000-0000-00000D560000}"/>
    <cellStyle name="Normal 60 6 2 2" xfId="15412" xr:uid="{00000000-0005-0000-0000-00000E560000}"/>
    <cellStyle name="Normal 60 6 2 2 2" xfId="26510" xr:uid="{00000000-0005-0000-0000-00000F560000}"/>
    <cellStyle name="Normal 60 6 2 3" xfId="20984" xr:uid="{00000000-0005-0000-0000-000010560000}"/>
    <cellStyle name="Normal 60 6 3" xfId="12879" xr:uid="{00000000-0005-0000-0000-000011560000}"/>
    <cellStyle name="Normal 60 6 3 2" xfId="23978" xr:uid="{00000000-0005-0000-0000-000012560000}"/>
    <cellStyle name="Normal 60 6 4" xfId="18453" xr:uid="{00000000-0005-0000-0000-000013560000}"/>
    <cellStyle name="Normal 60 7" xfId="7565" xr:uid="{00000000-0005-0000-0000-000014560000}"/>
    <cellStyle name="Normal 60 7 2" xfId="13218" xr:uid="{00000000-0005-0000-0000-000015560000}"/>
    <cellStyle name="Normal 60 7 2 2" xfId="24317" xr:uid="{00000000-0005-0000-0000-000016560000}"/>
    <cellStyle name="Normal 60 7 3" xfId="18792" xr:uid="{00000000-0005-0000-0000-000017560000}"/>
    <cellStyle name="Normal 60 8" xfId="10392" xr:uid="{00000000-0005-0000-0000-000018560000}"/>
    <cellStyle name="Normal 60 8 2" xfId="15938" xr:uid="{00000000-0005-0000-0000-000019560000}"/>
    <cellStyle name="Normal 60 8 2 2" xfId="27036" xr:uid="{00000000-0005-0000-0000-00001A560000}"/>
    <cellStyle name="Normal 60 8 3" xfId="21510" xr:uid="{00000000-0005-0000-0000-00001B560000}"/>
    <cellStyle name="Normal 60 9" xfId="10829" xr:uid="{00000000-0005-0000-0000-00001C560000}"/>
    <cellStyle name="Normal 60 9 2" xfId="21944" xr:uid="{00000000-0005-0000-0000-00001D560000}"/>
    <cellStyle name="Normal 61" xfId="1029" xr:uid="{00000000-0005-0000-0000-00001E560000}"/>
    <cellStyle name="Normal 61 10" xfId="16420" xr:uid="{00000000-0005-0000-0000-00001F560000}"/>
    <cellStyle name="Normal 61 11" xfId="27468" xr:uid="{00000000-0005-0000-0000-000020560000}"/>
    <cellStyle name="Normal 61 2" xfId="4665" xr:uid="{00000000-0005-0000-0000-000021560000}"/>
    <cellStyle name="Normal 61 2 2" xfId="5375" xr:uid="{00000000-0005-0000-0000-000022560000}"/>
    <cellStyle name="Normal 61 2 2 2" xfId="8528" xr:uid="{00000000-0005-0000-0000-000023560000}"/>
    <cellStyle name="Normal 61 2 2 2 2" xfId="14098" xr:uid="{00000000-0005-0000-0000-000024560000}"/>
    <cellStyle name="Normal 61 2 2 2 2 2" xfId="25196" xr:uid="{00000000-0005-0000-0000-000025560000}"/>
    <cellStyle name="Normal 61 2 2 2 3" xfId="19670" xr:uid="{00000000-0005-0000-0000-000026560000}"/>
    <cellStyle name="Normal 61 2 2 3" xfId="11559" xr:uid="{00000000-0005-0000-0000-000027560000}"/>
    <cellStyle name="Normal 61 2 2 3 2" xfId="22662" xr:uid="{00000000-0005-0000-0000-000028560000}"/>
    <cellStyle name="Normal 61 2 2 4" xfId="17136" xr:uid="{00000000-0005-0000-0000-000029560000}"/>
    <cellStyle name="Normal 61 2 3" xfId="6875" xr:uid="{00000000-0005-0000-0000-00002A560000}"/>
    <cellStyle name="Normal 61 2 3 2" xfId="9538" xr:uid="{00000000-0005-0000-0000-00002B560000}"/>
    <cellStyle name="Normal 61 2 3 2 2" xfId="15108" xr:uid="{00000000-0005-0000-0000-00002C560000}"/>
    <cellStyle name="Normal 61 2 3 2 2 2" xfId="26206" xr:uid="{00000000-0005-0000-0000-00002D560000}"/>
    <cellStyle name="Normal 61 2 3 2 3" xfId="20680" xr:uid="{00000000-0005-0000-0000-00002E560000}"/>
    <cellStyle name="Normal 61 2 3 3" xfId="12575" xr:uid="{00000000-0005-0000-0000-00002F560000}"/>
    <cellStyle name="Normal 61 2 3 3 2" xfId="23674" xr:uid="{00000000-0005-0000-0000-000030560000}"/>
    <cellStyle name="Normal 61 2 3 4" xfId="18149" xr:uid="{00000000-0005-0000-0000-000031560000}"/>
    <cellStyle name="Normal 61 2 4" xfId="7346" xr:uid="{00000000-0005-0000-0000-000032560000}"/>
    <cellStyle name="Normal 61 2 4 2" xfId="9999" xr:uid="{00000000-0005-0000-0000-000033560000}"/>
    <cellStyle name="Normal 61 2 4 2 2" xfId="15569" xr:uid="{00000000-0005-0000-0000-000034560000}"/>
    <cellStyle name="Normal 61 2 4 2 2 2" xfId="26667" xr:uid="{00000000-0005-0000-0000-000035560000}"/>
    <cellStyle name="Normal 61 2 4 2 3" xfId="21141" xr:uid="{00000000-0005-0000-0000-000036560000}"/>
    <cellStyle name="Normal 61 2 4 3" xfId="13036" xr:uid="{00000000-0005-0000-0000-000037560000}"/>
    <cellStyle name="Normal 61 2 4 3 2" xfId="24135" xr:uid="{00000000-0005-0000-0000-000038560000}"/>
    <cellStyle name="Normal 61 2 4 4" xfId="18610" xr:uid="{00000000-0005-0000-0000-000039560000}"/>
    <cellStyle name="Normal 61 2 5" xfId="8034" xr:uid="{00000000-0005-0000-0000-00003A560000}"/>
    <cellStyle name="Normal 61 2 5 2" xfId="13637" xr:uid="{00000000-0005-0000-0000-00003B560000}"/>
    <cellStyle name="Normal 61 2 5 2 2" xfId="24736" xr:uid="{00000000-0005-0000-0000-00003C560000}"/>
    <cellStyle name="Normal 61 2 5 3" xfId="19211" xr:uid="{00000000-0005-0000-0000-00003D560000}"/>
    <cellStyle name="Normal 61 2 6" xfId="10549" xr:uid="{00000000-0005-0000-0000-00003E560000}"/>
    <cellStyle name="Normal 61 2 6 2" xfId="16095" xr:uid="{00000000-0005-0000-0000-00003F560000}"/>
    <cellStyle name="Normal 61 2 6 2 2" xfId="27193" xr:uid="{00000000-0005-0000-0000-000040560000}"/>
    <cellStyle name="Normal 61 2 6 3" xfId="21667" xr:uid="{00000000-0005-0000-0000-000041560000}"/>
    <cellStyle name="Normal 61 2 7" xfId="11229" xr:uid="{00000000-0005-0000-0000-000042560000}"/>
    <cellStyle name="Normal 61 2 7 2" xfId="22336" xr:uid="{00000000-0005-0000-0000-000043560000}"/>
    <cellStyle name="Normal 61 2 8" xfId="16810" xr:uid="{00000000-0005-0000-0000-000044560000}"/>
    <cellStyle name="Normal 61 2 9" xfId="27624" xr:uid="{00000000-0005-0000-0000-000045560000}"/>
    <cellStyle name="Normal 61 3" xfId="4666" xr:uid="{00000000-0005-0000-0000-000046560000}"/>
    <cellStyle name="Normal 61 3 2" xfId="6907" xr:uid="{00000000-0005-0000-0000-000047560000}"/>
    <cellStyle name="Normal 61 3 2 2" xfId="9570" xr:uid="{00000000-0005-0000-0000-000048560000}"/>
    <cellStyle name="Normal 61 3 2 2 2" xfId="15140" xr:uid="{00000000-0005-0000-0000-000049560000}"/>
    <cellStyle name="Normal 61 3 2 2 2 2" xfId="26238" xr:uid="{00000000-0005-0000-0000-00004A560000}"/>
    <cellStyle name="Normal 61 3 2 2 3" xfId="20712" xr:uid="{00000000-0005-0000-0000-00004B560000}"/>
    <cellStyle name="Normal 61 3 2 3" xfId="12607" xr:uid="{00000000-0005-0000-0000-00004C560000}"/>
    <cellStyle name="Normal 61 3 2 3 2" xfId="23706" xr:uid="{00000000-0005-0000-0000-00004D560000}"/>
    <cellStyle name="Normal 61 3 2 4" xfId="18181" xr:uid="{00000000-0005-0000-0000-00004E560000}"/>
    <cellStyle name="Normal 61 3 3" xfId="7583" xr:uid="{00000000-0005-0000-0000-00004F560000}"/>
    <cellStyle name="Normal 61 3 3 2" xfId="13236" xr:uid="{00000000-0005-0000-0000-000050560000}"/>
    <cellStyle name="Normal 61 3 3 2 2" xfId="24335" xr:uid="{00000000-0005-0000-0000-000051560000}"/>
    <cellStyle name="Normal 61 3 3 3" xfId="18810" xr:uid="{00000000-0005-0000-0000-000052560000}"/>
    <cellStyle name="Normal 61 3 4" xfId="11230" xr:uid="{00000000-0005-0000-0000-000053560000}"/>
    <cellStyle name="Normal 61 3 4 2" xfId="22337" xr:uid="{00000000-0005-0000-0000-000054560000}"/>
    <cellStyle name="Normal 61 3 5" xfId="16811" xr:uid="{00000000-0005-0000-0000-000055560000}"/>
    <cellStyle name="Normal 61 4" xfId="5510" xr:uid="{00000000-0005-0000-0000-000056560000}"/>
    <cellStyle name="Normal 61 4 2" xfId="6719" xr:uid="{00000000-0005-0000-0000-000057560000}"/>
    <cellStyle name="Normal 61 4 2 2" xfId="9382" xr:uid="{00000000-0005-0000-0000-000058560000}"/>
    <cellStyle name="Normal 61 4 2 2 2" xfId="14952" xr:uid="{00000000-0005-0000-0000-000059560000}"/>
    <cellStyle name="Normal 61 4 2 2 2 2" xfId="26050" xr:uid="{00000000-0005-0000-0000-00005A560000}"/>
    <cellStyle name="Normal 61 4 2 2 3" xfId="20524" xr:uid="{00000000-0005-0000-0000-00005B560000}"/>
    <cellStyle name="Normal 61 4 2 3" xfId="12419" xr:uid="{00000000-0005-0000-0000-00005C560000}"/>
    <cellStyle name="Normal 61 4 2 3 2" xfId="23518" xr:uid="{00000000-0005-0000-0000-00005D560000}"/>
    <cellStyle name="Normal 61 4 2 4" xfId="17993" xr:uid="{00000000-0005-0000-0000-00005E560000}"/>
    <cellStyle name="Normal 61 4 3" xfId="8579" xr:uid="{00000000-0005-0000-0000-00005F560000}"/>
    <cellStyle name="Normal 61 4 3 2" xfId="14149" xr:uid="{00000000-0005-0000-0000-000060560000}"/>
    <cellStyle name="Normal 61 4 3 2 2" xfId="25247" xr:uid="{00000000-0005-0000-0000-000061560000}"/>
    <cellStyle name="Normal 61 4 3 3" xfId="19721" xr:uid="{00000000-0005-0000-0000-000062560000}"/>
    <cellStyle name="Normal 61 4 4" xfId="11610" xr:uid="{00000000-0005-0000-0000-000063560000}"/>
    <cellStyle name="Normal 61 4 4 2" xfId="22713" xr:uid="{00000000-0005-0000-0000-000064560000}"/>
    <cellStyle name="Normal 61 4 5" xfId="17187" xr:uid="{00000000-0005-0000-0000-000065560000}"/>
    <cellStyle name="Normal 61 5" xfId="6307" xr:uid="{00000000-0005-0000-0000-000066560000}"/>
    <cellStyle name="Normal 61 5 2" xfId="8972" xr:uid="{00000000-0005-0000-0000-000067560000}"/>
    <cellStyle name="Normal 61 5 2 2" xfId="14542" xr:uid="{00000000-0005-0000-0000-000068560000}"/>
    <cellStyle name="Normal 61 5 2 2 2" xfId="25640" xr:uid="{00000000-0005-0000-0000-000069560000}"/>
    <cellStyle name="Normal 61 5 2 3" xfId="20114" xr:uid="{00000000-0005-0000-0000-00006A560000}"/>
    <cellStyle name="Normal 61 5 3" xfId="12009" xr:uid="{00000000-0005-0000-0000-00006B560000}"/>
    <cellStyle name="Normal 61 5 3 2" xfId="23108" xr:uid="{00000000-0005-0000-0000-00006C560000}"/>
    <cellStyle name="Normal 61 5 4" xfId="17583" xr:uid="{00000000-0005-0000-0000-00006D560000}"/>
    <cellStyle name="Normal 61 6" xfId="7190" xr:uid="{00000000-0005-0000-0000-00006E560000}"/>
    <cellStyle name="Normal 61 6 2" xfId="9843" xr:uid="{00000000-0005-0000-0000-00006F560000}"/>
    <cellStyle name="Normal 61 6 2 2" xfId="15413" xr:uid="{00000000-0005-0000-0000-000070560000}"/>
    <cellStyle name="Normal 61 6 2 2 2" xfId="26511" xr:uid="{00000000-0005-0000-0000-000071560000}"/>
    <cellStyle name="Normal 61 6 2 3" xfId="20985" xr:uid="{00000000-0005-0000-0000-000072560000}"/>
    <cellStyle name="Normal 61 6 3" xfId="12880" xr:uid="{00000000-0005-0000-0000-000073560000}"/>
    <cellStyle name="Normal 61 6 3 2" xfId="23979" xr:uid="{00000000-0005-0000-0000-000074560000}"/>
    <cellStyle name="Normal 61 6 4" xfId="18454" xr:uid="{00000000-0005-0000-0000-000075560000}"/>
    <cellStyle name="Normal 61 7" xfId="7566" xr:uid="{00000000-0005-0000-0000-000076560000}"/>
    <cellStyle name="Normal 61 7 2" xfId="13219" xr:uid="{00000000-0005-0000-0000-000077560000}"/>
    <cellStyle name="Normal 61 7 2 2" xfId="24318" xr:uid="{00000000-0005-0000-0000-000078560000}"/>
    <cellStyle name="Normal 61 7 3" xfId="18793" xr:uid="{00000000-0005-0000-0000-000079560000}"/>
    <cellStyle name="Normal 61 8" xfId="10393" xr:uid="{00000000-0005-0000-0000-00007A560000}"/>
    <cellStyle name="Normal 61 8 2" xfId="15939" xr:uid="{00000000-0005-0000-0000-00007B560000}"/>
    <cellStyle name="Normal 61 8 2 2" xfId="27037" xr:uid="{00000000-0005-0000-0000-00007C560000}"/>
    <cellStyle name="Normal 61 8 3" xfId="21511" xr:uid="{00000000-0005-0000-0000-00007D560000}"/>
    <cellStyle name="Normal 61 9" xfId="10825" xr:uid="{00000000-0005-0000-0000-00007E560000}"/>
    <cellStyle name="Normal 61 9 2" xfId="21940" xr:uid="{00000000-0005-0000-0000-00007F560000}"/>
    <cellStyle name="Normal 62" xfId="992" xr:uid="{00000000-0005-0000-0000-000080560000}"/>
    <cellStyle name="Normal 62 2" xfId="4667" xr:uid="{00000000-0005-0000-0000-000081560000}"/>
    <cellStyle name="Normal 62 2 2" xfId="5691" xr:uid="{00000000-0005-0000-0000-000082560000}"/>
    <cellStyle name="Normal 62 2 2 2" xfId="8667" xr:uid="{00000000-0005-0000-0000-000083560000}"/>
    <cellStyle name="Normal 62 2 2 2 2" xfId="14237" xr:uid="{00000000-0005-0000-0000-000084560000}"/>
    <cellStyle name="Normal 62 2 2 2 2 2" xfId="25335" xr:uid="{00000000-0005-0000-0000-000085560000}"/>
    <cellStyle name="Normal 62 2 2 2 3" xfId="19809" xr:uid="{00000000-0005-0000-0000-000086560000}"/>
    <cellStyle name="Normal 62 2 2 3" xfId="11700" xr:uid="{00000000-0005-0000-0000-000087560000}"/>
    <cellStyle name="Normal 62 2 2 3 2" xfId="22802" xr:uid="{00000000-0005-0000-0000-000088560000}"/>
    <cellStyle name="Normal 62 2 2 4" xfId="17276" xr:uid="{00000000-0005-0000-0000-000089560000}"/>
    <cellStyle name="Normal 62 2 3" xfId="6838" xr:uid="{00000000-0005-0000-0000-00008A560000}"/>
    <cellStyle name="Normal 62 2 3 2" xfId="9501" xr:uid="{00000000-0005-0000-0000-00008B560000}"/>
    <cellStyle name="Normal 62 2 3 2 2" xfId="15071" xr:uid="{00000000-0005-0000-0000-00008C560000}"/>
    <cellStyle name="Normal 62 2 3 2 2 2" xfId="26169" xr:uid="{00000000-0005-0000-0000-00008D560000}"/>
    <cellStyle name="Normal 62 2 3 2 3" xfId="20643" xr:uid="{00000000-0005-0000-0000-00008E560000}"/>
    <cellStyle name="Normal 62 2 3 3" xfId="12538" xr:uid="{00000000-0005-0000-0000-00008F560000}"/>
    <cellStyle name="Normal 62 2 3 3 2" xfId="23637" xr:uid="{00000000-0005-0000-0000-000090560000}"/>
    <cellStyle name="Normal 62 2 3 4" xfId="18112" xr:uid="{00000000-0005-0000-0000-000091560000}"/>
    <cellStyle name="Normal 62 2 4" xfId="7309" xr:uid="{00000000-0005-0000-0000-000092560000}"/>
    <cellStyle name="Normal 62 2 4 2" xfId="9962" xr:uid="{00000000-0005-0000-0000-000093560000}"/>
    <cellStyle name="Normal 62 2 4 2 2" xfId="15532" xr:uid="{00000000-0005-0000-0000-000094560000}"/>
    <cellStyle name="Normal 62 2 4 2 2 2" xfId="26630" xr:uid="{00000000-0005-0000-0000-000095560000}"/>
    <cellStyle name="Normal 62 2 4 2 3" xfId="21104" xr:uid="{00000000-0005-0000-0000-000096560000}"/>
    <cellStyle name="Normal 62 2 4 3" xfId="12999" xr:uid="{00000000-0005-0000-0000-000097560000}"/>
    <cellStyle name="Normal 62 2 4 3 2" xfId="24098" xr:uid="{00000000-0005-0000-0000-000098560000}"/>
    <cellStyle name="Normal 62 2 4 4" xfId="18573" xr:uid="{00000000-0005-0000-0000-000099560000}"/>
    <cellStyle name="Normal 62 2 5" xfId="7997" xr:uid="{00000000-0005-0000-0000-00009A560000}"/>
    <cellStyle name="Normal 62 2 5 2" xfId="13600" xr:uid="{00000000-0005-0000-0000-00009B560000}"/>
    <cellStyle name="Normal 62 2 5 2 2" xfId="24699" xr:uid="{00000000-0005-0000-0000-00009C560000}"/>
    <cellStyle name="Normal 62 2 5 3" xfId="19174" xr:uid="{00000000-0005-0000-0000-00009D560000}"/>
    <cellStyle name="Normal 62 2 6" xfId="10512" xr:uid="{00000000-0005-0000-0000-00009E560000}"/>
    <cellStyle name="Normal 62 2 6 2" xfId="16058" xr:uid="{00000000-0005-0000-0000-00009F560000}"/>
    <cellStyle name="Normal 62 2 6 2 2" xfId="27156" xr:uid="{00000000-0005-0000-0000-0000A0560000}"/>
    <cellStyle name="Normal 62 2 6 3" xfId="21630" xr:uid="{00000000-0005-0000-0000-0000A1560000}"/>
    <cellStyle name="Normal 62 2 7" xfId="11231" xr:uid="{00000000-0005-0000-0000-0000A2560000}"/>
    <cellStyle name="Normal 62 2 7 2" xfId="22338" xr:uid="{00000000-0005-0000-0000-0000A3560000}"/>
    <cellStyle name="Normal 62 2 8" xfId="16812" xr:uid="{00000000-0005-0000-0000-0000A4560000}"/>
    <cellStyle name="Normal 62 2 9" xfId="27587" xr:uid="{00000000-0005-0000-0000-0000A5560000}"/>
    <cellStyle name="Normal 62 3" xfId="4668" xr:uid="{00000000-0005-0000-0000-0000A6560000}"/>
    <cellStyle name="Normal 62 3 2" xfId="6005" xr:uid="{00000000-0005-0000-0000-0000A7560000}"/>
    <cellStyle name="Normal 62 3 3" xfId="8254" xr:uid="{00000000-0005-0000-0000-0000A8560000}"/>
    <cellStyle name="Normal 62 3 3 2" xfId="13824" xr:uid="{00000000-0005-0000-0000-0000A9560000}"/>
    <cellStyle name="Normal 62 3 3 2 2" xfId="24922" xr:uid="{00000000-0005-0000-0000-0000AA560000}"/>
    <cellStyle name="Normal 62 3 3 3" xfId="19396" xr:uid="{00000000-0005-0000-0000-0000AB560000}"/>
    <cellStyle name="Normal 62 3 4" xfId="11232" xr:uid="{00000000-0005-0000-0000-0000AC560000}"/>
    <cellStyle name="Normal 62 3 4 2" xfId="22339" xr:uid="{00000000-0005-0000-0000-0000AD560000}"/>
    <cellStyle name="Normal 62 3 5" xfId="16813" xr:uid="{00000000-0005-0000-0000-0000AE560000}"/>
    <cellStyle name="Normal 62 4" xfId="5144" xr:uid="{00000000-0005-0000-0000-0000AF560000}"/>
    <cellStyle name="Normal 62 4 2" xfId="5486" xr:uid="{00000000-0005-0000-0000-0000B0560000}"/>
    <cellStyle name="Normal 62 4 2 2" xfId="8572" xr:uid="{00000000-0005-0000-0000-0000B1560000}"/>
    <cellStyle name="Normal 62 4 2 2 2" xfId="14142" xr:uid="{00000000-0005-0000-0000-0000B2560000}"/>
    <cellStyle name="Normal 62 4 2 2 2 2" xfId="25240" xr:uid="{00000000-0005-0000-0000-0000B3560000}"/>
    <cellStyle name="Normal 62 4 2 2 3" xfId="19714" xr:uid="{00000000-0005-0000-0000-0000B4560000}"/>
    <cellStyle name="Normal 62 4 2 3" xfId="11603" xr:uid="{00000000-0005-0000-0000-0000B5560000}"/>
    <cellStyle name="Normal 62 4 2 3 2" xfId="22706" xr:uid="{00000000-0005-0000-0000-0000B6560000}"/>
    <cellStyle name="Normal 62 4 2 4" xfId="17180" xr:uid="{00000000-0005-0000-0000-0000B7560000}"/>
    <cellStyle name="Normal 62 5" xfId="6270" xr:uid="{00000000-0005-0000-0000-0000B8560000}"/>
    <cellStyle name="Normal 62 5 2" xfId="8935" xr:uid="{00000000-0005-0000-0000-0000B9560000}"/>
    <cellStyle name="Normal 62 5 2 2" xfId="14505" xr:uid="{00000000-0005-0000-0000-0000BA560000}"/>
    <cellStyle name="Normal 62 5 2 2 2" xfId="25603" xr:uid="{00000000-0005-0000-0000-0000BB560000}"/>
    <cellStyle name="Normal 62 5 2 3" xfId="20077" xr:uid="{00000000-0005-0000-0000-0000BC560000}"/>
    <cellStyle name="Normal 62 5 3" xfId="11972" xr:uid="{00000000-0005-0000-0000-0000BD560000}"/>
    <cellStyle name="Normal 62 5 3 2" xfId="23071" xr:uid="{00000000-0005-0000-0000-0000BE560000}"/>
    <cellStyle name="Normal 62 5 4" xfId="17546" xr:uid="{00000000-0005-0000-0000-0000BF560000}"/>
    <cellStyle name="Normal 62 6" xfId="10788" xr:uid="{00000000-0005-0000-0000-0000C0560000}"/>
    <cellStyle name="Normal 62 6 2" xfId="21903" xr:uid="{00000000-0005-0000-0000-0000C1560000}"/>
    <cellStyle name="Normal 62 7" xfId="16383" xr:uid="{00000000-0005-0000-0000-0000C2560000}"/>
    <cellStyle name="Normal 63" xfId="1018" xr:uid="{00000000-0005-0000-0000-0000C3560000}"/>
    <cellStyle name="Normal 63 2" xfId="4669" xr:uid="{00000000-0005-0000-0000-0000C4560000}"/>
    <cellStyle name="Normal 63 2 2" xfId="5676" xr:uid="{00000000-0005-0000-0000-0000C5560000}"/>
    <cellStyle name="Normal 63 2 2 2" xfId="8663" xr:uid="{00000000-0005-0000-0000-0000C6560000}"/>
    <cellStyle name="Normal 63 2 2 2 2" xfId="14233" xr:uid="{00000000-0005-0000-0000-0000C7560000}"/>
    <cellStyle name="Normal 63 2 2 2 2 2" xfId="25331" xr:uid="{00000000-0005-0000-0000-0000C8560000}"/>
    <cellStyle name="Normal 63 2 2 2 3" xfId="19805" xr:uid="{00000000-0005-0000-0000-0000C9560000}"/>
    <cellStyle name="Normal 63 2 2 3" xfId="11695" xr:uid="{00000000-0005-0000-0000-0000CA560000}"/>
    <cellStyle name="Normal 63 2 2 3 2" xfId="22798" xr:uid="{00000000-0005-0000-0000-0000CB560000}"/>
    <cellStyle name="Normal 63 2 2 4" xfId="17272" xr:uid="{00000000-0005-0000-0000-0000CC560000}"/>
    <cellStyle name="Normal 63 2 3" xfId="6864" xr:uid="{00000000-0005-0000-0000-0000CD560000}"/>
    <cellStyle name="Normal 63 2 3 2" xfId="9527" xr:uid="{00000000-0005-0000-0000-0000CE560000}"/>
    <cellStyle name="Normal 63 2 3 2 2" xfId="15097" xr:uid="{00000000-0005-0000-0000-0000CF560000}"/>
    <cellStyle name="Normal 63 2 3 2 2 2" xfId="26195" xr:uid="{00000000-0005-0000-0000-0000D0560000}"/>
    <cellStyle name="Normal 63 2 3 2 3" xfId="20669" xr:uid="{00000000-0005-0000-0000-0000D1560000}"/>
    <cellStyle name="Normal 63 2 3 3" xfId="12564" xr:uid="{00000000-0005-0000-0000-0000D2560000}"/>
    <cellStyle name="Normal 63 2 3 3 2" xfId="23663" xr:uid="{00000000-0005-0000-0000-0000D3560000}"/>
    <cellStyle name="Normal 63 2 3 4" xfId="18138" xr:uid="{00000000-0005-0000-0000-0000D4560000}"/>
    <cellStyle name="Normal 63 2 4" xfId="7335" xr:uid="{00000000-0005-0000-0000-0000D5560000}"/>
    <cellStyle name="Normal 63 2 4 2" xfId="9988" xr:uid="{00000000-0005-0000-0000-0000D6560000}"/>
    <cellStyle name="Normal 63 2 4 2 2" xfId="15558" xr:uid="{00000000-0005-0000-0000-0000D7560000}"/>
    <cellStyle name="Normal 63 2 4 2 2 2" xfId="26656" xr:uid="{00000000-0005-0000-0000-0000D8560000}"/>
    <cellStyle name="Normal 63 2 4 2 3" xfId="21130" xr:uid="{00000000-0005-0000-0000-0000D9560000}"/>
    <cellStyle name="Normal 63 2 4 3" xfId="13025" xr:uid="{00000000-0005-0000-0000-0000DA560000}"/>
    <cellStyle name="Normal 63 2 4 3 2" xfId="24124" xr:uid="{00000000-0005-0000-0000-0000DB560000}"/>
    <cellStyle name="Normal 63 2 4 4" xfId="18599" xr:uid="{00000000-0005-0000-0000-0000DC560000}"/>
    <cellStyle name="Normal 63 2 5" xfId="8023" xr:uid="{00000000-0005-0000-0000-0000DD560000}"/>
    <cellStyle name="Normal 63 2 5 2" xfId="13626" xr:uid="{00000000-0005-0000-0000-0000DE560000}"/>
    <cellStyle name="Normal 63 2 5 2 2" xfId="24725" xr:uid="{00000000-0005-0000-0000-0000DF560000}"/>
    <cellStyle name="Normal 63 2 5 3" xfId="19200" xr:uid="{00000000-0005-0000-0000-0000E0560000}"/>
    <cellStyle name="Normal 63 2 6" xfId="10538" xr:uid="{00000000-0005-0000-0000-0000E1560000}"/>
    <cellStyle name="Normal 63 2 6 2" xfId="16084" xr:uid="{00000000-0005-0000-0000-0000E2560000}"/>
    <cellStyle name="Normal 63 2 6 2 2" xfId="27182" xr:uid="{00000000-0005-0000-0000-0000E3560000}"/>
    <cellStyle name="Normal 63 2 6 3" xfId="21656" xr:uid="{00000000-0005-0000-0000-0000E4560000}"/>
    <cellStyle name="Normal 63 2 7" xfId="11233" xr:uid="{00000000-0005-0000-0000-0000E5560000}"/>
    <cellStyle name="Normal 63 2 7 2" xfId="22340" xr:uid="{00000000-0005-0000-0000-0000E6560000}"/>
    <cellStyle name="Normal 63 2 8" xfId="16814" xr:uid="{00000000-0005-0000-0000-0000E7560000}"/>
    <cellStyle name="Normal 63 2 9" xfId="27613" xr:uid="{00000000-0005-0000-0000-0000E8560000}"/>
    <cellStyle name="Normal 63 3" xfId="4670" xr:uid="{00000000-0005-0000-0000-0000E9560000}"/>
    <cellStyle name="Normal 63 3 2" xfId="5930" xr:uid="{00000000-0005-0000-0000-0000EA560000}"/>
    <cellStyle name="Normal 63 3 3" xfId="8255" xr:uid="{00000000-0005-0000-0000-0000EB560000}"/>
    <cellStyle name="Normal 63 3 3 2" xfId="13825" xr:uid="{00000000-0005-0000-0000-0000EC560000}"/>
    <cellStyle name="Normal 63 3 3 2 2" xfId="24923" xr:uid="{00000000-0005-0000-0000-0000ED560000}"/>
    <cellStyle name="Normal 63 3 3 3" xfId="19397" xr:uid="{00000000-0005-0000-0000-0000EE560000}"/>
    <cellStyle name="Normal 63 3 4" xfId="11234" xr:uid="{00000000-0005-0000-0000-0000EF560000}"/>
    <cellStyle name="Normal 63 3 4 2" xfId="22341" xr:uid="{00000000-0005-0000-0000-0000F0560000}"/>
    <cellStyle name="Normal 63 3 5" xfId="16815" xr:uid="{00000000-0005-0000-0000-0000F1560000}"/>
    <cellStyle name="Normal 63 4" xfId="5145" xr:uid="{00000000-0005-0000-0000-0000F2560000}"/>
    <cellStyle name="Normal 63 4 2" xfId="5448" xr:uid="{00000000-0005-0000-0000-0000F3560000}"/>
    <cellStyle name="Normal 63 4 2 2" xfId="8556" xr:uid="{00000000-0005-0000-0000-0000F4560000}"/>
    <cellStyle name="Normal 63 4 2 2 2" xfId="14126" xr:uid="{00000000-0005-0000-0000-0000F5560000}"/>
    <cellStyle name="Normal 63 4 2 2 2 2" xfId="25224" xr:uid="{00000000-0005-0000-0000-0000F6560000}"/>
    <cellStyle name="Normal 63 4 2 2 3" xfId="19698" xr:uid="{00000000-0005-0000-0000-0000F7560000}"/>
    <cellStyle name="Normal 63 4 2 3" xfId="11587" xr:uid="{00000000-0005-0000-0000-0000F8560000}"/>
    <cellStyle name="Normal 63 4 2 3 2" xfId="22690" xr:uid="{00000000-0005-0000-0000-0000F9560000}"/>
    <cellStyle name="Normal 63 4 2 4" xfId="17164" xr:uid="{00000000-0005-0000-0000-0000FA560000}"/>
    <cellStyle name="Normal 63 5" xfId="6296" xr:uid="{00000000-0005-0000-0000-0000FB560000}"/>
    <cellStyle name="Normal 63 5 2" xfId="8961" xr:uid="{00000000-0005-0000-0000-0000FC560000}"/>
    <cellStyle name="Normal 63 5 2 2" xfId="14531" xr:uid="{00000000-0005-0000-0000-0000FD560000}"/>
    <cellStyle name="Normal 63 5 2 2 2" xfId="25629" xr:uid="{00000000-0005-0000-0000-0000FE560000}"/>
    <cellStyle name="Normal 63 5 2 3" xfId="20103" xr:uid="{00000000-0005-0000-0000-0000FF560000}"/>
    <cellStyle name="Normal 63 5 3" xfId="11998" xr:uid="{00000000-0005-0000-0000-000000570000}"/>
    <cellStyle name="Normal 63 5 3 2" xfId="23097" xr:uid="{00000000-0005-0000-0000-000001570000}"/>
    <cellStyle name="Normal 63 5 4" xfId="17572" xr:uid="{00000000-0005-0000-0000-000002570000}"/>
    <cellStyle name="Normal 63 6" xfId="10814" xr:uid="{00000000-0005-0000-0000-000003570000}"/>
    <cellStyle name="Normal 63 6 2" xfId="21929" xr:uid="{00000000-0005-0000-0000-000004570000}"/>
    <cellStyle name="Normal 63 7" xfId="16409" xr:uid="{00000000-0005-0000-0000-000005570000}"/>
    <cellStyle name="Normal 64" xfId="1045" xr:uid="{00000000-0005-0000-0000-000006570000}"/>
    <cellStyle name="Normal 64 2" xfId="4671" xr:uid="{00000000-0005-0000-0000-000007570000}"/>
    <cellStyle name="Normal 64 2 2" xfId="5657" xr:uid="{00000000-0005-0000-0000-000008570000}"/>
    <cellStyle name="Normal 64 2 2 2" xfId="8647" xr:uid="{00000000-0005-0000-0000-000009570000}"/>
    <cellStyle name="Normal 64 2 2 2 2" xfId="14217" xr:uid="{00000000-0005-0000-0000-00000A570000}"/>
    <cellStyle name="Normal 64 2 2 2 2 2" xfId="25315" xr:uid="{00000000-0005-0000-0000-00000B570000}"/>
    <cellStyle name="Normal 64 2 2 2 3" xfId="19789" xr:uid="{00000000-0005-0000-0000-00000C570000}"/>
    <cellStyle name="Normal 64 2 2 3" xfId="11678" xr:uid="{00000000-0005-0000-0000-00000D570000}"/>
    <cellStyle name="Normal 64 2 2 3 2" xfId="22781" xr:uid="{00000000-0005-0000-0000-00000E570000}"/>
    <cellStyle name="Normal 64 2 2 4" xfId="17255" xr:uid="{00000000-0005-0000-0000-00000F570000}"/>
    <cellStyle name="Normal 64 2 3" xfId="6891" xr:uid="{00000000-0005-0000-0000-000010570000}"/>
    <cellStyle name="Normal 64 2 3 2" xfId="9554" xr:uid="{00000000-0005-0000-0000-000011570000}"/>
    <cellStyle name="Normal 64 2 3 2 2" xfId="15124" xr:uid="{00000000-0005-0000-0000-000012570000}"/>
    <cellStyle name="Normal 64 2 3 2 2 2" xfId="26222" xr:uid="{00000000-0005-0000-0000-000013570000}"/>
    <cellStyle name="Normal 64 2 3 2 3" xfId="20696" xr:uid="{00000000-0005-0000-0000-000014570000}"/>
    <cellStyle name="Normal 64 2 3 3" xfId="12591" xr:uid="{00000000-0005-0000-0000-000015570000}"/>
    <cellStyle name="Normal 64 2 3 3 2" xfId="23690" xr:uid="{00000000-0005-0000-0000-000016570000}"/>
    <cellStyle name="Normal 64 2 3 4" xfId="18165" xr:uid="{00000000-0005-0000-0000-000017570000}"/>
    <cellStyle name="Normal 64 2 4" xfId="7362" xr:uid="{00000000-0005-0000-0000-000018570000}"/>
    <cellStyle name="Normal 64 2 4 2" xfId="10015" xr:uid="{00000000-0005-0000-0000-000019570000}"/>
    <cellStyle name="Normal 64 2 4 2 2" xfId="15585" xr:uid="{00000000-0005-0000-0000-00001A570000}"/>
    <cellStyle name="Normal 64 2 4 2 2 2" xfId="26683" xr:uid="{00000000-0005-0000-0000-00001B570000}"/>
    <cellStyle name="Normal 64 2 4 2 3" xfId="21157" xr:uid="{00000000-0005-0000-0000-00001C570000}"/>
    <cellStyle name="Normal 64 2 4 3" xfId="13052" xr:uid="{00000000-0005-0000-0000-00001D570000}"/>
    <cellStyle name="Normal 64 2 4 3 2" xfId="24151" xr:uid="{00000000-0005-0000-0000-00001E570000}"/>
    <cellStyle name="Normal 64 2 4 4" xfId="18626" xr:uid="{00000000-0005-0000-0000-00001F570000}"/>
    <cellStyle name="Normal 64 2 5" xfId="8050" xr:uid="{00000000-0005-0000-0000-000020570000}"/>
    <cellStyle name="Normal 64 2 5 2" xfId="13653" xr:uid="{00000000-0005-0000-0000-000021570000}"/>
    <cellStyle name="Normal 64 2 5 2 2" xfId="24752" xr:uid="{00000000-0005-0000-0000-000022570000}"/>
    <cellStyle name="Normal 64 2 5 3" xfId="19227" xr:uid="{00000000-0005-0000-0000-000023570000}"/>
    <cellStyle name="Normal 64 2 6" xfId="10565" xr:uid="{00000000-0005-0000-0000-000024570000}"/>
    <cellStyle name="Normal 64 2 6 2" xfId="16111" xr:uid="{00000000-0005-0000-0000-000025570000}"/>
    <cellStyle name="Normal 64 2 6 2 2" xfId="27209" xr:uid="{00000000-0005-0000-0000-000026570000}"/>
    <cellStyle name="Normal 64 2 6 3" xfId="21683" xr:uid="{00000000-0005-0000-0000-000027570000}"/>
    <cellStyle name="Normal 64 2 7" xfId="11235" xr:uid="{00000000-0005-0000-0000-000028570000}"/>
    <cellStyle name="Normal 64 2 7 2" xfId="22342" xr:uid="{00000000-0005-0000-0000-000029570000}"/>
    <cellStyle name="Normal 64 2 8" xfId="16816" xr:uid="{00000000-0005-0000-0000-00002A570000}"/>
    <cellStyle name="Normal 64 2 9" xfId="27640" xr:uid="{00000000-0005-0000-0000-00002B570000}"/>
    <cellStyle name="Normal 64 3" xfId="4672" xr:uid="{00000000-0005-0000-0000-00002C570000}"/>
    <cellStyle name="Normal 64 3 2" xfId="5931" xr:uid="{00000000-0005-0000-0000-00002D570000}"/>
    <cellStyle name="Normal 64 3 3" xfId="8256" xr:uid="{00000000-0005-0000-0000-00002E570000}"/>
    <cellStyle name="Normal 64 3 3 2" xfId="13826" xr:uid="{00000000-0005-0000-0000-00002F570000}"/>
    <cellStyle name="Normal 64 3 3 2 2" xfId="24924" xr:uid="{00000000-0005-0000-0000-000030570000}"/>
    <cellStyle name="Normal 64 3 3 3" xfId="19398" xr:uid="{00000000-0005-0000-0000-000031570000}"/>
    <cellStyle name="Normal 64 3 4" xfId="11236" xr:uid="{00000000-0005-0000-0000-000032570000}"/>
    <cellStyle name="Normal 64 3 4 2" xfId="22343" xr:uid="{00000000-0005-0000-0000-000033570000}"/>
    <cellStyle name="Normal 64 3 5" xfId="16817" xr:uid="{00000000-0005-0000-0000-000034570000}"/>
    <cellStyle name="Normal 64 4" xfId="5146" xr:uid="{00000000-0005-0000-0000-000035570000}"/>
    <cellStyle name="Normal 64 4 2" xfId="5304" xr:uid="{00000000-0005-0000-0000-000036570000}"/>
    <cellStyle name="Normal 64 4 2 2" xfId="8492" xr:uid="{00000000-0005-0000-0000-000037570000}"/>
    <cellStyle name="Normal 64 4 2 2 2" xfId="14062" xr:uid="{00000000-0005-0000-0000-000038570000}"/>
    <cellStyle name="Normal 64 4 2 2 2 2" xfId="25160" xr:uid="{00000000-0005-0000-0000-000039570000}"/>
    <cellStyle name="Normal 64 4 2 2 3" xfId="19634" xr:uid="{00000000-0005-0000-0000-00003A570000}"/>
    <cellStyle name="Normal 64 4 2 3" xfId="11523" xr:uid="{00000000-0005-0000-0000-00003B570000}"/>
    <cellStyle name="Normal 64 4 2 3 2" xfId="22626" xr:uid="{00000000-0005-0000-0000-00003C570000}"/>
    <cellStyle name="Normal 64 4 2 4" xfId="17100" xr:uid="{00000000-0005-0000-0000-00003D570000}"/>
    <cellStyle name="Normal 64 5" xfId="6323" xr:uid="{00000000-0005-0000-0000-00003E570000}"/>
    <cellStyle name="Normal 64 5 2" xfId="8988" xr:uid="{00000000-0005-0000-0000-00003F570000}"/>
    <cellStyle name="Normal 64 5 2 2" xfId="14558" xr:uid="{00000000-0005-0000-0000-000040570000}"/>
    <cellStyle name="Normal 64 5 2 2 2" xfId="25656" xr:uid="{00000000-0005-0000-0000-000041570000}"/>
    <cellStyle name="Normal 64 5 2 3" xfId="20130" xr:uid="{00000000-0005-0000-0000-000042570000}"/>
    <cellStyle name="Normal 64 5 3" xfId="12025" xr:uid="{00000000-0005-0000-0000-000043570000}"/>
    <cellStyle name="Normal 64 5 3 2" xfId="23124" xr:uid="{00000000-0005-0000-0000-000044570000}"/>
    <cellStyle name="Normal 64 5 4" xfId="17599" xr:uid="{00000000-0005-0000-0000-000045570000}"/>
    <cellStyle name="Normal 64 6" xfId="10841" xr:uid="{00000000-0005-0000-0000-000046570000}"/>
    <cellStyle name="Normal 64 6 2" xfId="21956" xr:uid="{00000000-0005-0000-0000-000047570000}"/>
    <cellStyle name="Normal 64 7" xfId="16436" xr:uid="{00000000-0005-0000-0000-000048570000}"/>
    <cellStyle name="Normal 65" xfId="1031" xr:uid="{00000000-0005-0000-0000-000049570000}"/>
    <cellStyle name="Normal 65 2" xfId="912" xr:uid="{00000000-0005-0000-0000-00004A570000}"/>
    <cellStyle name="Normal 65 2 10" xfId="27626" xr:uid="{00000000-0005-0000-0000-00004B570000}"/>
    <cellStyle name="Normal 65 2 2" xfId="4673" xr:uid="{00000000-0005-0000-0000-00004C570000}"/>
    <cellStyle name="Normal 65 2 2 2" xfId="6877" xr:uid="{00000000-0005-0000-0000-00004D570000}"/>
    <cellStyle name="Normal 65 2 2 2 2" xfId="9540" xr:uid="{00000000-0005-0000-0000-00004E570000}"/>
    <cellStyle name="Normal 65 2 2 2 2 2" xfId="15110" xr:uid="{00000000-0005-0000-0000-00004F570000}"/>
    <cellStyle name="Normal 65 2 2 2 2 2 2" xfId="26208" xr:uid="{00000000-0005-0000-0000-000050570000}"/>
    <cellStyle name="Normal 65 2 2 2 2 3" xfId="20682" xr:uid="{00000000-0005-0000-0000-000051570000}"/>
    <cellStyle name="Normal 65 2 2 2 3" xfId="12577" xr:uid="{00000000-0005-0000-0000-000052570000}"/>
    <cellStyle name="Normal 65 2 2 2 3 2" xfId="23676" xr:uid="{00000000-0005-0000-0000-000053570000}"/>
    <cellStyle name="Normal 65 2 2 2 4" xfId="18151" xr:uid="{00000000-0005-0000-0000-000054570000}"/>
    <cellStyle name="Normal 65 2 2 3" xfId="8257" xr:uid="{00000000-0005-0000-0000-000055570000}"/>
    <cellStyle name="Normal 65 2 2 3 2" xfId="13827" xr:uid="{00000000-0005-0000-0000-000056570000}"/>
    <cellStyle name="Normal 65 2 2 3 2 2" xfId="24925" xr:uid="{00000000-0005-0000-0000-000057570000}"/>
    <cellStyle name="Normal 65 2 2 3 3" xfId="19399" xr:uid="{00000000-0005-0000-0000-000058570000}"/>
    <cellStyle name="Normal 65 2 2 4" xfId="11237" xr:uid="{00000000-0005-0000-0000-000059570000}"/>
    <cellStyle name="Normal 65 2 2 4 2" xfId="22344" xr:uid="{00000000-0005-0000-0000-00005A570000}"/>
    <cellStyle name="Normal 65 2 2 5" xfId="16818" xr:uid="{00000000-0005-0000-0000-00005B570000}"/>
    <cellStyle name="Normal 65 2 3" xfId="5392" xr:uid="{00000000-0005-0000-0000-00005C570000}"/>
    <cellStyle name="Normal 65 2 3 2" xfId="8534" xr:uid="{00000000-0005-0000-0000-00005D570000}"/>
    <cellStyle name="Normal 65 2 3 2 2" xfId="14104" xr:uid="{00000000-0005-0000-0000-00005E570000}"/>
    <cellStyle name="Normal 65 2 3 2 2 2" xfId="25202" xr:uid="{00000000-0005-0000-0000-00005F570000}"/>
    <cellStyle name="Normal 65 2 3 2 3" xfId="19676" xr:uid="{00000000-0005-0000-0000-000060570000}"/>
    <cellStyle name="Normal 65 2 3 3" xfId="11565" xr:uid="{00000000-0005-0000-0000-000061570000}"/>
    <cellStyle name="Normal 65 2 3 3 2" xfId="22668" xr:uid="{00000000-0005-0000-0000-000062570000}"/>
    <cellStyle name="Normal 65 2 3 4" xfId="17142" xr:uid="{00000000-0005-0000-0000-000063570000}"/>
    <cellStyle name="Normal 65 2 4" xfId="6199" xr:uid="{00000000-0005-0000-0000-000064570000}"/>
    <cellStyle name="Normal 65 2 4 2" xfId="8864" xr:uid="{00000000-0005-0000-0000-000065570000}"/>
    <cellStyle name="Normal 65 2 4 2 2" xfId="14434" xr:uid="{00000000-0005-0000-0000-000066570000}"/>
    <cellStyle name="Normal 65 2 4 2 2 2" xfId="25532" xr:uid="{00000000-0005-0000-0000-000067570000}"/>
    <cellStyle name="Normal 65 2 4 2 3" xfId="20006" xr:uid="{00000000-0005-0000-0000-000068570000}"/>
    <cellStyle name="Normal 65 2 4 3" xfId="11901" xr:uid="{00000000-0005-0000-0000-000069570000}"/>
    <cellStyle name="Normal 65 2 4 3 2" xfId="23000" xr:uid="{00000000-0005-0000-0000-00006A570000}"/>
    <cellStyle name="Normal 65 2 4 4" xfId="17475" xr:uid="{00000000-0005-0000-0000-00006B570000}"/>
    <cellStyle name="Normal 65 2 5" xfId="7348" xr:uid="{00000000-0005-0000-0000-00006C570000}"/>
    <cellStyle name="Normal 65 2 5 2" xfId="10001" xr:uid="{00000000-0005-0000-0000-00006D570000}"/>
    <cellStyle name="Normal 65 2 5 2 2" xfId="15571" xr:uid="{00000000-0005-0000-0000-00006E570000}"/>
    <cellStyle name="Normal 65 2 5 2 2 2" xfId="26669" xr:uid="{00000000-0005-0000-0000-00006F570000}"/>
    <cellStyle name="Normal 65 2 5 2 3" xfId="21143" xr:uid="{00000000-0005-0000-0000-000070570000}"/>
    <cellStyle name="Normal 65 2 5 3" xfId="13038" xr:uid="{00000000-0005-0000-0000-000071570000}"/>
    <cellStyle name="Normal 65 2 5 3 2" xfId="24137" xr:uid="{00000000-0005-0000-0000-000072570000}"/>
    <cellStyle name="Normal 65 2 5 4" xfId="18612" xr:uid="{00000000-0005-0000-0000-000073570000}"/>
    <cellStyle name="Normal 65 2 6" xfId="8036" xr:uid="{00000000-0005-0000-0000-000074570000}"/>
    <cellStyle name="Normal 65 2 6 2" xfId="13639" xr:uid="{00000000-0005-0000-0000-000075570000}"/>
    <cellStyle name="Normal 65 2 6 2 2" xfId="24738" xr:uid="{00000000-0005-0000-0000-000076570000}"/>
    <cellStyle name="Normal 65 2 6 3" xfId="19213" xr:uid="{00000000-0005-0000-0000-000077570000}"/>
    <cellStyle name="Normal 65 2 7" xfId="10551" xr:uid="{00000000-0005-0000-0000-000078570000}"/>
    <cellStyle name="Normal 65 2 7 2" xfId="16097" xr:uid="{00000000-0005-0000-0000-000079570000}"/>
    <cellStyle name="Normal 65 2 7 2 2" xfId="27195" xr:uid="{00000000-0005-0000-0000-00007A570000}"/>
    <cellStyle name="Normal 65 2 7 3" xfId="21669" xr:uid="{00000000-0005-0000-0000-00007B570000}"/>
    <cellStyle name="Normal 65 2 8" xfId="10717" xr:uid="{00000000-0005-0000-0000-00007C570000}"/>
    <cellStyle name="Normal 65 2 8 2" xfId="21832" xr:uid="{00000000-0005-0000-0000-00007D570000}"/>
    <cellStyle name="Normal 65 2 9" xfId="16312" xr:uid="{00000000-0005-0000-0000-00007E570000}"/>
    <cellStyle name="Normal 65 3" xfId="4674" xr:uid="{00000000-0005-0000-0000-00007F570000}"/>
    <cellStyle name="Normal 65 3 2" xfId="5932" xr:uid="{00000000-0005-0000-0000-000080570000}"/>
    <cellStyle name="Normal 65 3 3" xfId="8258" xr:uid="{00000000-0005-0000-0000-000081570000}"/>
    <cellStyle name="Normal 65 3 3 2" xfId="13828" xr:uid="{00000000-0005-0000-0000-000082570000}"/>
    <cellStyle name="Normal 65 3 3 2 2" xfId="24926" xr:uid="{00000000-0005-0000-0000-000083570000}"/>
    <cellStyle name="Normal 65 3 3 3" xfId="19400" xr:uid="{00000000-0005-0000-0000-000084570000}"/>
    <cellStyle name="Normal 65 3 4" xfId="11238" xr:uid="{00000000-0005-0000-0000-000085570000}"/>
    <cellStyle name="Normal 65 3 4 2" xfId="22345" xr:uid="{00000000-0005-0000-0000-000086570000}"/>
    <cellStyle name="Normal 65 3 5" xfId="16819" xr:uid="{00000000-0005-0000-0000-000087570000}"/>
    <cellStyle name="Normal 65 4" xfId="5147" xr:uid="{00000000-0005-0000-0000-000088570000}"/>
    <cellStyle name="Normal 65 4 2" xfId="5555" xr:uid="{00000000-0005-0000-0000-000089570000}"/>
    <cellStyle name="Normal 65 4 2 2" xfId="8599" xr:uid="{00000000-0005-0000-0000-00008A570000}"/>
    <cellStyle name="Normal 65 4 2 2 2" xfId="14169" xr:uid="{00000000-0005-0000-0000-00008B570000}"/>
    <cellStyle name="Normal 65 4 2 2 2 2" xfId="25267" xr:uid="{00000000-0005-0000-0000-00008C570000}"/>
    <cellStyle name="Normal 65 4 2 2 3" xfId="19741" xr:uid="{00000000-0005-0000-0000-00008D570000}"/>
    <cellStyle name="Normal 65 4 2 3" xfId="11630" xr:uid="{00000000-0005-0000-0000-00008E570000}"/>
    <cellStyle name="Normal 65 4 2 3 2" xfId="22733" xr:uid="{00000000-0005-0000-0000-00008F570000}"/>
    <cellStyle name="Normal 65 4 2 4" xfId="17207" xr:uid="{00000000-0005-0000-0000-000090570000}"/>
    <cellStyle name="Normal 65 5" xfId="6309" xr:uid="{00000000-0005-0000-0000-000091570000}"/>
    <cellStyle name="Normal 65 5 2" xfId="8974" xr:uid="{00000000-0005-0000-0000-000092570000}"/>
    <cellStyle name="Normal 65 5 2 2" xfId="14544" xr:uid="{00000000-0005-0000-0000-000093570000}"/>
    <cellStyle name="Normal 65 5 2 2 2" xfId="25642" xr:uid="{00000000-0005-0000-0000-000094570000}"/>
    <cellStyle name="Normal 65 5 2 3" xfId="20116" xr:uid="{00000000-0005-0000-0000-000095570000}"/>
    <cellStyle name="Normal 65 5 3" xfId="12011" xr:uid="{00000000-0005-0000-0000-000096570000}"/>
    <cellStyle name="Normal 65 5 3 2" xfId="23110" xr:uid="{00000000-0005-0000-0000-000097570000}"/>
    <cellStyle name="Normal 65 5 4" xfId="17585" xr:uid="{00000000-0005-0000-0000-000098570000}"/>
    <cellStyle name="Normal 65 6" xfId="10827" xr:uid="{00000000-0005-0000-0000-000099570000}"/>
    <cellStyle name="Normal 65 6 2" xfId="21942" xr:uid="{00000000-0005-0000-0000-00009A570000}"/>
    <cellStyle name="Normal 65 7" xfId="16422" xr:uid="{00000000-0005-0000-0000-00009B570000}"/>
    <cellStyle name="Normal 66" xfId="990" xr:uid="{00000000-0005-0000-0000-00009C570000}"/>
    <cellStyle name="Normal 66 2" xfId="4675" xr:uid="{00000000-0005-0000-0000-00009D570000}"/>
    <cellStyle name="Normal 66 2 2" xfId="5419" xr:uid="{00000000-0005-0000-0000-00009E570000}"/>
    <cellStyle name="Normal 66 2 2 2" xfId="8542" xr:uid="{00000000-0005-0000-0000-00009F570000}"/>
    <cellStyle name="Normal 66 2 2 2 2" xfId="14112" xr:uid="{00000000-0005-0000-0000-0000A0570000}"/>
    <cellStyle name="Normal 66 2 2 2 2 2" xfId="25210" xr:uid="{00000000-0005-0000-0000-0000A1570000}"/>
    <cellStyle name="Normal 66 2 2 2 3" xfId="19684" xr:uid="{00000000-0005-0000-0000-0000A2570000}"/>
    <cellStyle name="Normal 66 2 2 3" xfId="11573" xr:uid="{00000000-0005-0000-0000-0000A3570000}"/>
    <cellStyle name="Normal 66 2 2 3 2" xfId="22676" xr:uid="{00000000-0005-0000-0000-0000A4570000}"/>
    <cellStyle name="Normal 66 2 2 4" xfId="17150" xr:uid="{00000000-0005-0000-0000-0000A5570000}"/>
    <cellStyle name="Normal 66 2 3" xfId="6836" xr:uid="{00000000-0005-0000-0000-0000A6570000}"/>
    <cellStyle name="Normal 66 2 3 2" xfId="9499" xr:uid="{00000000-0005-0000-0000-0000A7570000}"/>
    <cellStyle name="Normal 66 2 3 2 2" xfId="15069" xr:uid="{00000000-0005-0000-0000-0000A8570000}"/>
    <cellStyle name="Normal 66 2 3 2 2 2" xfId="26167" xr:uid="{00000000-0005-0000-0000-0000A9570000}"/>
    <cellStyle name="Normal 66 2 3 2 3" xfId="20641" xr:uid="{00000000-0005-0000-0000-0000AA570000}"/>
    <cellStyle name="Normal 66 2 3 3" xfId="12536" xr:uid="{00000000-0005-0000-0000-0000AB570000}"/>
    <cellStyle name="Normal 66 2 3 3 2" xfId="23635" xr:uid="{00000000-0005-0000-0000-0000AC570000}"/>
    <cellStyle name="Normal 66 2 3 4" xfId="18110" xr:uid="{00000000-0005-0000-0000-0000AD570000}"/>
    <cellStyle name="Normal 66 2 4" xfId="7307" xr:uid="{00000000-0005-0000-0000-0000AE570000}"/>
    <cellStyle name="Normal 66 2 4 2" xfId="9960" xr:uid="{00000000-0005-0000-0000-0000AF570000}"/>
    <cellStyle name="Normal 66 2 4 2 2" xfId="15530" xr:uid="{00000000-0005-0000-0000-0000B0570000}"/>
    <cellStyle name="Normal 66 2 4 2 2 2" xfId="26628" xr:uid="{00000000-0005-0000-0000-0000B1570000}"/>
    <cellStyle name="Normal 66 2 4 2 3" xfId="21102" xr:uid="{00000000-0005-0000-0000-0000B2570000}"/>
    <cellStyle name="Normal 66 2 4 3" xfId="12997" xr:uid="{00000000-0005-0000-0000-0000B3570000}"/>
    <cellStyle name="Normal 66 2 4 3 2" xfId="24096" xr:uid="{00000000-0005-0000-0000-0000B4570000}"/>
    <cellStyle name="Normal 66 2 4 4" xfId="18571" xr:uid="{00000000-0005-0000-0000-0000B5570000}"/>
    <cellStyle name="Normal 66 2 5" xfId="7995" xr:uid="{00000000-0005-0000-0000-0000B6570000}"/>
    <cellStyle name="Normal 66 2 5 2" xfId="13598" xr:uid="{00000000-0005-0000-0000-0000B7570000}"/>
    <cellStyle name="Normal 66 2 5 2 2" xfId="24697" xr:uid="{00000000-0005-0000-0000-0000B8570000}"/>
    <cellStyle name="Normal 66 2 5 3" xfId="19172" xr:uid="{00000000-0005-0000-0000-0000B9570000}"/>
    <cellStyle name="Normal 66 2 6" xfId="10510" xr:uid="{00000000-0005-0000-0000-0000BA570000}"/>
    <cellStyle name="Normal 66 2 6 2" xfId="16056" xr:uid="{00000000-0005-0000-0000-0000BB570000}"/>
    <cellStyle name="Normal 66 2 6 2 2" xfId="27154" xr:uid="{00000000-0005-0000-0000-0000BC570000}"/>
    <cellStyle name="Normal 66 2 6 3" xfId="21628" xr:uid="{00000000-0005-0000-0000-0000BD570000}"/>
    <cellStyle name="Normal 66 2 7" xfId="11239" xr:uid="{00000000-0005-0000-0000-0000BE570000}"/>
    <cellStyle name="Normal 66 2 7 2" xfId="22346" xr:uid="{00000000-0005-0000-0000-0000BF570000}"/>
    <cellStyle name="Normal 66 2 8" xfId="16820" xr:uid="{00000000-0005-0000-0000-0000C0570000}"/>
    <cellStyle name="Normal 66 2 9" xfId="27585" xr:uid="{00000000-0005-0000-0000-0000C1570000}"/>
    <cellStyle name="Normal 66 3" xfId="4676" xr:uid="{00000000-0005-0000-0000-0000C2570000}"/>
    <cellStyle name="Normal 66 3 2" xfId="5933" xr:uid="{00000000-0005-0000-0000-0000C3570000}"/>
    <cellStyle name="Normal 66 3 3" xfId="8259" xr:uid="{00000000-0005-0000-0000-0000C4570000}"/>
    <cellStyle name="Normal 66 3 3 2" xfId="13829" xr:uid="{00000000-0005-0000-0000-0000C5570000}"/>
    <cellStyle name="Normal 66 3 3 2 2" xfId="24927" xr:uid="{00000000-0005-0000-0000-0000C6570000}"/>
    <cellStyle name="Normal 66 3 3 3" xfId="19401" xr:uid="{00000000-0005-0000-0000-0000C7570000}"/>
    <cellStyle name="Normal 66 3 4" xfId="11240" xr:uid="{00000000-0005-0000-0000-0000C8570000}"/>
    <cellStyle name="Normal 66 3 4 2" xfId="22347" xr:uid="{00000000-0005-0000-0000-0000C9570000}"/>
    <cellStyle name="Normal 66 3 5" xfId="16821" xr:uid="{00000000-0005-0000-0000-0000CA570000}"/>
    <cellStyle name="Normal 66 4" xfId="5148" xr:uid="{00000000-0005-0000-0000-0000CB570000}"/>
    <cellStyle name="Normal 66 4 2" xfId="5338" xr:uid="{00000000-0005-0000-0000-0000CC570000}"/>
    <cellStyle name="Normal 66 4 2 2" xfId="8506" xr:uid="{00000000-0005-0000-0000-0000CD570000}"/>
    <cellStyle name="Normal 66 4 2 2 2" xfId="14076" xr:uid="{00000000-0005-0000-0000-0000CE570000}"/>
    <cellStyle name="Normal 66 4 2 2 2 2" xfId="25174" xr:uid="{00000000-0005-0000-0000-0000CF570000}"/>
    <cellStyle name="Normal 66 4 2 2 3" xfId="19648" xr:uid="{00000000-0005-0000-0000-0000D0570000}"/>
    <cellStyle name="Normal 66 4 2 3" xfId="11537" xr:uid="{00000000-0005-0000-0000-0000D1570000}"/>
    <cellStyle name="Normal 66 4 2 3 2" xfId="22640" xr:uid="{00000000-0005-0000-0000-0000D2570000}"/>
    <cellStyle name="Normal 66 4 2 4" xfId="17114" xr:uid="{00000000-0005-0000-0000-0000D3570000}"/>
    <cellStyle name="Normal 66 5" xfId="6268" xr:uid="{00000000-0005-0000-0000-0000D4570000}"/>
    <cellStyle name="Normal 66 5 2" xfId="8933" xr:uid="{00000000-0005-0000-0000-0000D5570000}"/>
    <cellStyle name="Normal 66 5 2 2" xfId="14503" xr:uid="{00000000-0005-0000-0000-0000D6570000}"/>
    <cellStyle name="Normal 66 5 2 2 2" xfId="25601" xr:uid="{00000000-0005-0000-0000-0000D7570000}"/>
    <cellStyle name="Normal 66 5 2 3" xfId="20075" xr:uid="{00000000-0005-0000-0000-0000D8570000}"/>
    <cellStyle name="Normal 66 5 3" xfId="11970" xr:uid="{00000000-0005-0000-0000-0000D9570000}"/>
    <cellStyle name="Normal 66 5 3 2" xfId="23069" xr:uid="{00000000-0005-0000-0000-0000DA570000}"/>
    <cellStyle name="Normal 66 5 4" xfId="17544" xr:uid="{00000000-0005-0000-0000-0000DB570000}"/>
    <cellStyle name="Normal 66 6" xfId="10786" xr:uid="{00000000-0005-0000-0000-0000DC570000}"/>
    <cellStyle name="Normal 66 6 2" xfId="21901" xr:uid="{00000000-0005-0000-0000-0000DD570000}"/>
    <cellStyle name="Normal 66 7" xfId="16381" xr:uid="{00000000-0005-0000-0000-0000DE570000}"/>
    <cellStyle name="Normal 67" xfId="1034" xr:uid="{00000000-0005-0000-0000-0000DF570000}"/>
    <cellStyle name="Normal 67 10" xfId="27629" xr:uid="{00000000-0005-0000-0000-0000E0570000}"/>
    <cellStyle name="Normal 67 2" xfId="4677" xr:uid="{00000000-0005-0000-0000-0000E1570000}"/>
    <cellStyle name="Normal 67 2 2" xfId="6880" xr:uid="{00000000-0005-0000-0000-0000E2570000}"/>
    <cellStyle name="Normal 67 2 2 2" xfId="9543" xr:uid="{00000000-0005-0000-0000-0000E3570000}"/>
    <cellStyle name="Normal 67 2 2 2 2" xfId="15113" xr:uid="{00000000-0005-0000-0000-0000E4570000}"/>
    <cellStyle name="Normal 67 2 2 2 2 2" xfId="26211" xr:uid="{00000000-0005-0000-0000-0000E5570000}"/>
    <cellStyle name="Normal 67 2 2 2 3" xfId="20685" xr:uid="{00000000-0005-0000-0000-0000E6570000}"/>
    <cellStyle name="Normal 67 2 2 3" xfId="12580" xr:uid="{00000000-0005-0000-0000-0000E7570000}"/>
    <cellStyle name="Normal 67 2 2 3 2" xfId="23679" xr:uid="{00000000-0005-0000-0000-0000E8570000}"/>
    <cellStyle name="Normal 67 2 2 4" xfId="18154" xr:uid="{00000000-0005-0000-0000-0000E9570000}"/>
    <cellStyle name="Normal 67 2 3" xfId="8039" xr:uid="{00000000-0005-0000-0000-0000EA570000}"/>
    <cellStyle name="Normal 67 2 3 2" xfId="13642" xr:uid="{00000000-0005-0000-0000-0000EB570000}"/>
    <cellStyle name="Normal 67 2 3 2 2" xfId="24741" xr:uid="{00000000-0005-0000-0000-0000EC570000}"/>
    <cellStyle name="Normal 67 2 3 3" xfId="19216" xr:uid="{00000000-0005-0000-0000-0000ED570000}"/>
    <cellStyle name="Normal 67 2 4" xfId="11241" xr:uid="{00000000-0005-0000-0000-0000EE570000}"/>
    <cellStyle name="Normal 67 2 4 2" xfId="22348" xr:uid="{00000000-0005-0000-0000-0000EF570000}"/>
    <cellStyle name="Normal 67 2 5" xfId="16822" xr:uid="{00000000-0005-0000-0000-0000F0570000}"/>
    <cellStyle name="Normal 67 3" xfId="5069" xr:uid="{00000000-0005-0000-0000-0000F1570000}"/>
    <cellStyle name="Normal 67 3 2" xfId="8365" xr:uid="{00000000-0005-0000-0000-0000F2570000}"/>
    <cellStyle name="Normal 67 3 2 2" xfId="13935" xr:uid="{00000000-0005-0000-0000-0000F3570000}"/>
    <cellStyle name="Normal 67 3 2 2 2" xfId="25033" xr:uid="{00000000-0005-0000-0000-0000F4570000}"/>
    <cellStyle name="Normal 67 3 2 3" xfId="19507" xr:uid="{00000000-0005-0000-0000-0000F5570000}"/>
    <cellStyle name="Normal 67 3 3" xfId="11393" xr:uid="{00000000-0005-0000-0000-0000F6570000}"/>
    <cellStyle name="Normal 67 3 3 2" xfId="22499" xr:uid="{00000000-0005-0000-0000-0000F7570000}"/>
    <cellStyle name="Normal 67 3 4" xfId="16973" xr:uid="{00000000-0005-0000-0000-0000F8570000}"/>
    <cellStyle name="Normal 67 4" xfId="6312" xr:uid="{00000000-0005-0000-0000-0000F9570000}"/>
    <cellStyle name="Normal 67 4 2" xfId="8977" xr:uid="{00000000-0005-0000-0000-0000FA570000}"/>
    <cellStyle name="Normal 67 4 2 2" xfId="14547" xr:uid="{00000000-0005-0000-0000-0000FB570000}"/>
    <cellStyle name="Normal 67 4 2 2 2" xfId="25645" xr:uid="{00000000-0005-0000-0000-0000FC570000}"/>
    <cellStyle name="Normal 67 4 2 3" xfId="20119" xr:uid="{00000000-0005-0000-0000-0000FD570000}"/>
    <cellStyle name="Normal 67 4 3" xfId="12014" xr:uid="{00000000-0005-0000-0000-0000FE570000}"/>
    <cellStyle name="Normal 67 4 3 2" xfId="23113" xr:uid="{00000000-0005-0000-0000-0000FF570000}"/>
    <cellStyle name="Normal 67 4 4" xfId="17588" xr:uid="{00000000-0005-0000-0000-000000580000}"/>
    <cellStyle name="Normal 67 5" xfId="7351" xr:uid="{00000000-0005-0000-0000-000001580000}"/>
    <cellStyle name="Normal 67 5 2" xfId="10004" xr:uid="{00000000-0005-0000-0000-000002580000}"/>
    <cellStyle name="Normal 67 5 2 2" xfId="15574" xr:uid="{00000000-0005-0000-0000-000003580000}"/>
    <cellStyle name="Normal 67 5 2 2 2" xfId="26672" xr:uid="{00000000-0005-0000-0000-000004580000}"/>
    <cellStyle name="Normal 67 5 2 3" xfId="21146" xr:uid="{00000000-0005-0000-0000-000005580000}"/>
    <cellStyle name="Normal 67 5 3" xfId="13041" xr:uid="{00000000-0005-0000-0000-000006580000}"/>
    <cellStyle name="Normal 67 5 3 2" xfId="24140" xr:uid="{00000000-0005-0000-0000-000007580000}"/>
    <cellStyle name="Normal 67 5 4" xfId="18615" xr:uid="{00000000-0005-0000-0000-000008580000}"/>
    <cellStyle name="Normal 67 6" xfId="7596" xr:uid="{00000000-0005-0000-0000-000009580000}"/>
    <cellStyle name="Normal 67 7" xfId="10554" xr:uid="{00000000-0005-0000-0000-00000A580000}"/>
    <cellStyle name="Normal 67 7 2" xfId="16100" xr:uid="{00000000-0005-0000-0000-00000B580000}"/>
    <cellStyle name="Normal 67 7 2 2" xfId="27198" xr:uid="{00000000-0005-0000-0000-00000C580000}"/>
    <cellStyle name="Normal 67 7 3" xfId="21672" xr:uid="{00000000-0005-0000-0000-00000D580000}"/>
    <cellStyle name="Normal 67 8" xfId="10830" xr:uid="{00000000-0005-0000-0000-00000E580000}"/>
    <cellStyle name="Normal 67 8 2" xfId="21945" xr:uid="{00000000-0005-0000-0000-00000F580000}"/>
    <cellStyle name="Normal 67 9" xfId="16425" xr:uid="{00000000-0005-0000-0000-000010580000}"/>
    <cellStyle name="Normal 68" xfId="1046" xr:uid="{00000000-0005-0000-0000-000011580000}"/>
    <cellStyle name="Normal 68 10" xfId="27641" xr:uid="{00000000-0005-0000-0000-000012580000}"/>
    <cellStyle name="Normal 68 2" xfId="4678" xr:uid="{00000000-0005-0000-0000-000013580000}"/>
    <cellStyle name="Normal 68 2 2" xfId="6892" xr:uid="{00000000-0005-0000-0000-000014580000}"/>
    <cellStyle name="Normal 68 2 2 2" xfId="9555" xr:uid="{00000000-0005-0000-0000-000015580000}"/>
    <cellStyle name="Normal 68 2 2 2 2" xfId="15125" xr:uid="{00000000-0005-0000-0000-000016580000}"/>
    <cellStyle name="Normal 68 2 2 2 2 2" xfId="26223" xr:uid="{00000000-0005-0000-0000-000017580000}"/>
    <cellStyle name="Normal 68 2 2 2 3" xfId="20697" xr:uid="{00000000-0005-0000-0000-000018580000}"/>
    <cellStyle name="Normal 68 2 2 3" xfId="12592" xr:uid="{00000000-0005-0000-0000-000019580000}"/>
    <cellStyle name="Normal 68 2 2 3 2" xfId="23691" xr:uid="{00000000-0005-0000-0000-00001A580000}"/>
    <cellStyle name="Normal 68 2 2 4" xfId="18166" xr:uid="{00000000-0005-0000-0000-00001B580000}"/>
    <cellStyle name="Normal 68 2 3" xfId="8260" xr:uid="{00000000-0005-0000-0000-00001C580000}"/>
    <cellStyle name="Normal 68 2 3 2" xfId="13830" xr:uid="{00000000-0005-0000-0000-00001D580000}"/>
    <cellStyle name="Normal 68 2 3 2 2" xfId="24928" xr:uid="{00000000-0005-0000-0000-00001E580000}"/>
    <cellStyle name="Normal 68 2 3 3" xfId="19402" xr:uid="{00000000-0005-0000-0000-00001F580000}"/>
    <cellStyle name="Normal 68 2 4" xfId="11242" xr:uid="{00000000-0005-0000-0000-000020580000}"/>
    <cellStyle name="Normal 68 2 4 2" xfId="22349" xr:uid="{00000000-0005-0000-0000-000021580000}"/>
    <cellStyle name="Normal 68 2 5" xfId="16823" xr:uid="{00000000-0005-0000-0000-000022580000}"/>
    <cellStyle name="Normal 68 3" xfId="5337" xr:uid="{00000000-0005-0000-0000-000023580000}"/>
    <cellStyle name="Normal 68 3 2" xfId="8505" xr:uid="{00000000-0005-0000-0000-000024580000}"/>
    <cellStyle name="Normal 68 3 2 2" xfId="14075" xr:uid="{00000000-0005-0000-0000-000025580000}"/>
    <cellStyle name="Normal 68 3 2 2 2" xfId="25173" xr:uid="{00000000-0005-0000-0000-000026580000}"/>
    <cellStyle name="Normal 68 3 2 3" xfId="19647" xr:uid="{00000000-0005-0000-0000-000027580000}"/>
    <cellStyle name="Normal 68 3 3" xfId="11536" xr:uid="{00000000-0005-0000-0000-000028580000}"/>
    <cellStyle name="Normal 68 3 3 2" xfId="22639" xr:uid="{00000000-0005-0000-0000-000029580000}"/>
    <cellStyle name="Normal 68 3 4" xfId="17113" xr:uid="{00000000-0005-0000-0000-00002A580000}"/>
    <cellStyle name="Normal 68 4" xfId="6324" xr:uid="{00000000-0005-0000-0000-00002B580000}"/>
    <cellStyle name="Normal 68 4 2" xfId="8989" xr:uid="{00000000-0005-0000-0000-00002C580000}"/>
    <cellStyle name="Normal 68 4 2 2" xfId="14559" xr:uid="{00000000-0005-0000-0000-00002D580000}"/>
    <cellStyle name="Normal 68 4 2 2 2" xfId="25657" xr:uid="{00000000-0005-0000-0000-00002E580000}"/>
    <cellStyle name="Normal 68 4 2 3" xfId="20131" xr:uid="{00000000-0005-0000-0000-00002F580000}"/>
    <cellStyle name="Normal 68 4 3" xfId="12026" xr:uid="{00000000-0005-0000-0000-000030580000}"/>
    <cellStyle name="Normal 68 4 3 2" xfId="23125" xr:uid="{00000000-0005-0000-0000-000031580000}"/>
    <cellStyle name="Normal 68 4 4" xfId="17600" xr:uid="{00000000-0005-0000-0000-000032580000}"/>
    <cellStyle name="Normal 68 5" xfId="7363" xr:uid="{00000000-0005-0000-0000-000033580000}"/>
    <cellStyle name="Normal 68 5 2" xfId="10016" xr:uid="{00000000-0005-0000-0000-000034580000}"/>
    <cellStyle name="Normal 68 5 2 2" xfId="15586" xr:uid="{00000000-0005-0000-0000-000035580000}"/>
    <cellStyle name="Normal 68 5 2 2 2" xfId="26684" xr:uid="{00000000-0005-0000-0000-000036580000}"/>
    <cellStyle name="Normal 68 5 2 3" xfId="21158" xr:uid="{00000000-0005-0000-0000-000037580000}"/>
    <cellStyle name="Normal 68 5 3" xfId="13053" xr:uid="{00000000-0005-0000-0000-000038580000}"/>
    <cellStyle name="Normal 68 5 3 2" xfId="24152" xr:uid="{00000000-0005-0000-0000-000039580000}"/>
    <cellStyle name="Normal 68 5 4" xfId="18627" xr:uid="{00000000-0005-0000-0000-00003A580000}"/>
    <cellStyle name="Normal 68 6" xfId="8051" xr:uid="{00000000-0005-0000-0000-00003B580000}"/>
    <cellStyle name="Normal 68 6 2" xfId="13654" xr:uid="{00000000-0005-0000-0000-00003C580000}"/>
    <cellStyle name="Normal 68 6 2 2" xfId="24753" xr:uid="{00000000-0005-0000-0000-00003D580000}"/>
    <cellStyle name="Normal 68 6 3" xfId="19228" xr:uid="{00000000-0005-0000-0000-00003E580000}"/>
    <cellStyle name="Normal 68 7" xfId="10566" xr:uid="{00000000-0005-0000-0000-00003F580000}"/>
    <cellStyle name="Normal 68 7 2" xfId="16112" xr:uid="{00000000-0005-0000-0000-000040580000}"/>
    <cellStyle name="Normal 68 7 2 2" xfId="27210" xr:uid="{00000000-0005-0000-0000-000041580000}"/>
    <cellStyle name="Normal 68 7 3" xfId="21684" xr:uid="{00000000-0005-0000-0000-000042580000}"/>
    <cellStyle name="Normal 68 8" xfId="10842" xr:uid="{00000000-0005-0000-0000-000043580000}"/>
    <cellStyle name="Normal 68 8 2" xfId="21957" xr:uid="{00000000-0005-0000-0000-000044580000}"/>
    <cellStyle name="Normal 68 9" xfId="16437" xr:uid="{00000000-0005-0000-0000-000045580000}"/>
    <cellStyle name="Normal 69" xfId="1035" xr:uid="{00000000-0005-0000-0000-000046580000}"/>
    <cellStyle name="Normal 69 10" xfId="27630" xr:uid="{00000000-0005-0000-0000-000047580000}"/>
    <cellStyle name="Normal 69 2" xfId="4679" xr:uid="{00000000-0005-0000-0000-000048580000}"/>
    <cellStyle name="Normal 69 2 2" xfId="6881" xr:uid="{00000000-0005-0000-0000-000049580000}"/>
    <cellStyle name="Normal 69 2 2 2" xfId="9544" xr:uid="{00000000-0005-0000-0000-00004A580000}"/>
    <cellStyle name="Normal 69 2 2 2 2" xfId="15114" xr:uid="{00000000-0005-0000-0000-00004B580000}"/>
    <cellStyle name="Normal 69 2 2 2 2 2" xfId="26212" xr:uid="{00000000-0005-0000-0000-00004C580000}"/>
    <cellStyle name="Normal 69 2 2 2 3" xfId="20686" xr:uid="{00000000-0005-0000-0000-00004D580000}"/>
    <cellStyle name="Normal 69 2 2 3" xfId="12581" xr:uid="{00000000-0005-0000-0000-00004E580000}"/>
    <cellStyle name="Normal 69 2 2 3 2" xfId="23680" xr:uid="{00000000-0005-0000-0000-00004F580000}"/>
    <cellStyle name="Normal 69 2 2 4" xfId="18155" xr:uid="{00000000-0005-0000-0000-000050580000}"/>
    <cellStyle name="Normal 69 2 3" xfId="8261" xr:uid="{00000000-0005-0000-0000-000051580000}"/>
    <cellStyle name="Normal 69 2 3 2" xfId="13831" xr:uid="{00000000-0005-0000-0000-000052580000}"/>
    <cellStyle name="Normal 69 2 3 2 2" xfId="24929" xr:uid="{00000000-0005-0000-0000-000053580000}"/>
    <cellStyle name="Normal 69 2 3 3" xfId="19403" xr:uid="{00000000-0005-0000-0000-000054580000}"/>
    <cellStyle name="Normal 69 2 4" xfId="11243" xr:uid="{00000000-0005-0000-0000-000055580000}"/>
    <cellStyle name="Normal 69 2 4 2" xfId="22350" xr:uid="{00000000-0005-0000-0000-000056580000}"/>
    <cellStyle name="Normal 69 2 5" xfId="16824" xr:uid="{00000000-0005-0000-0000-000057580000}"/>
    <cellStyle name="Normal 69 3" xfId="5065" xr:uid="{00000000-0005-0000-0000-000058580000}"/>
    <cellStyle name="Normal 69 3 2" xfId="8364" xr:uid="{00000000-0005-0000-0000-000059580000}"/>
    <cellStyle name="Normal 69 3 2 2" xfId="13934" xr:uid="{00000000-0005-0000-0000-00005A580000}"/>
    <cellStyle name="Normal 69 3 2 2 2" xfId="25032" xr:uid="{00000000-0005-0000-0000-00005B580000}"/>
    <cellStyle name="Normal 69 3 2 3" xfId="19506" xr:uid="{00000000-0005-0000-0000-00005C580000}"/>
    <cellStyle name="Normal 69 3 3" xfId="11392" xr:uid="{00000000-0005-0000-0000-00005D580000}"/>
    <cellStyle name="Normal 69 3 3 2" xfId="22498" xr:uid="{00000000-0005-0000-0000-00005E580000}"/>
    <cellStyle name="Normal 69 3 4" xfId="16972" xr:uid="{00000000-0005-0000-0000-00005F580000}"/>
    <cellStyle name="Normal 69 4" xfId="6313" xr:uid="{00000000-0005-0000-0000-000060580000}"/>
    <cellStyle name="Normal 69 4 2" xfId="8978" xr:uid="{00000000-0005-0000-0000-000061580000}"/>
    <cellStyle name="Normal 69 4 2 2" xfId="14548" xr:uid="{00000000-0005-0000-0000-000062580000}"/>
    <cellStyle name="Normal 69 4 2 2 2" xfId="25646" xr:uid="{00000000-0005-0000-0000-000063580000}"/>
    <cellStyle name="Normal 69 4 2 3" xfId="20120" xr:uid="{00000000-0005-0000-0000-000064580000}"/>
    <cellStyle name="Normal 69 4 3" xfId="12015" xr:uid="{00000000-0005-0000-0000-000065580000}"/>
    <cellStyle name="Normal 69 4 3 2" xfId="23114" xr:uid="{00000000-0005-0000-0000-000066580000}"/>
    <cellStyle name="Normal 69 4 4" xfId="17589" xr:uid="{00000000-0005-0000-0000-000067580000}"/>
    <cellStyle name="Normal 69 5" xfId="7352" xr:uid="{00000000-0005-0000-0000-000068580000}"/>
    <cellStyle name="Normal 69 5 2" xfId="10005" xr:uid="{00000000-0005-0000-0000-000069580000}"/>
    <cellStyle name="Normal 69 5 2 2" xfId="15575" xr:uid="{00000000-0005-0000-0000-00006A580000}"/>
    <cellStyle name="Normal 69 5 2 2 2" xfId="26673" xr:uid="{00000000-0005-0000-0000-00006B580000}"/>
    <cellStyle name="Normal 69 5 2 3" xfId="21147" xr:uid="{00000000-0005-0000-0000-00006C580000}"/>
    <cellStyle name="Normal 69 5 3" xfId="13042" xr:uid="{00000000-0005-0000-0000-00006D580000}"/>
    <cellStyle name="Normal 69 5 3 2" xfId="24141" xr:uid="{00000000-0005-0000-0000-00006E580000}"/>
    <cellStyle name="Normal 69 5 4" xfId="18616" xr:uid="{00000000-0005-0000-0000-00006F580000}"/>
    <cellStyle name="Normal 69 6" xfId="8040" xr:uid="{00000000-0005-0000-0000-000070580000}"/>
    <cellStyle name="Normal 69 6 2" xfId="13643" xr:uid="{00000000-0005-0000-0000-000071580000}"/>
    <cellStyle name="Normal 69 6 2 2" xfId="24742" xr:uid="{00000000-0005-0000-0000-000072580000}"/>
    <cellStyle name="Normal 69 6 3" xfId="19217" xr:uid="{00000000-0005-0000-0000-000073580000}"/>
    <cellStyle name="Normal 69 7" xfId="10555" xr:uid="{00000000-0005-0000-0000-000074580000}"/>
    <cellStyle name="Normal 69 7 2" xfId="16101" xr:uid="{00000000-0005-0000-0000-000075580000}"/>
    <cellStyle name="Normal 69 7 2 2" xfId="27199" xr:uid="{00000000-0005-0000-0000-000076580000}"/>
    <cellStyle name="Normal 69 7 3" xfId="21673" xr:uid="{00000000-0005-0000-0000-000077580000}"/>
    <cellStyle name="Normal 69 8" xfId="10831" xr:uid="{00000000-0005-0000-0000-000078580000}"/>
    <cellStyle name="Normal 69 8 2" xfId="21946" xr:uid="{00000000-0005-0000-0000-000079580000}"/>
    <cellStyle name="Normal 69 9" xfId="16426" xr:uid="{00000000-0005-0000-0000-00007A580000}"/>
    <cellStyle name="Normal 7" xfId="623" xr:uid="{00000000-0005-0000-0000-00007B580000}"/>
    <cellStyle name="Normal 7 2" xfId="934" xr:uid="{00000000-0005-0000-0000-00007C580000}"/>
    <cellStyle name="Normal 7 2 2" xfId="4680" xr:uid="{00000000-0005-0000-0000-00007D580000}"/>
    <cellStyle name="Normal 7 2 3" xfId="4681" xr:uid="{00000000-0005-0000-0000-00007E580000}"/>
    <cellStyle name="Normal 7 2 3 2" xfId="6498" xr:uid="{00000000-0005-0000-0000-00007F580000}"/>
    <cellStyle name="Normal 7 2 3 2 2" xfId="9161" xr:uid="{00000000-0005-0000-0000-000080580000}"/>
    <cellStyle name="Normal 7 2 3 2 2 2" xfId="14731" xr:uid="{00000000-0005-0000-0000-000081580000}"/>
    <cellStyle name="Normal 7 2 3 2 2 2 2" xfId="25829" xr:uid="{00000000-0005-0000-0000-000082580000}"/>
    <cellStyle name="Normal 7 2 3 2 2 3" xfId="20303" xr:uid="{00000000-0005-0000-0000-000083580000}"/>
    <cellStyle name="Normal 7 2 3 2 3" xfId="12198" xr:uid="{00000000-0005-0000-0000-000084580000}"/>
    <cellStyle name="Normal 7 2 3 2 3 2" xfId="23297" xr:uid="{00000000-0005-0000-0000-000085580000}"/>
    <cellStyle name="Normal 7 2 3 2 4" xfId="17772" xr:uid="{00000000-0005-0000-0000-000086580000}"/>
    <cellStyle name="Normal 7 2 3 3" xfId="7673" xr:uid="{00000000-0005-0000-0000-000087580000}"/>
    <cellStyle name="Normal 7 2 3 3 2" xfId="13282" xr:uid="{00000000-0005-0000-0000-000088580000}"/>
    <cellStyle name="Normal 7 2 3 3 2 2" xfId="24381" xr:uid="{00000000-0005-0000-0000-000089580000}"/>
    <cellStyle name="Normal 7 2 3 3 3" xfId="18856" xr:uid="{00000000-0005-0000-0000-00008A580000}"/>
    <cellStyle name="Normal 7 2 3 4" xfId="10170" xr:uid="{00000000-0005-0000-0000-00008B580000}"/>
    <cellStyle name="Normal 7 2 3 4 2" xfId="15718" xr:uid="{00000000-0005-0000-0000-00008C580000}"/>
    <cellStyle name="Normal 7 2 3 4 2 2" xfId="26816" xr:uid="{00000000-0005-0000-0000-00008D580000}"/>
    <cellStyle name="Normal 7 2 3 4 3" xfId="21290" xr:uid="{00000000-0005-0000-0000-00008E580000}"/>
    <cellStyle name="Normal 7 2 3 5" xfId="11244" xr:uid="{00000000-0005-0000-0000-00008F580000}"/>
    <cellStyle name="Normal 7 2 3 5 2" xfId="22351" xr:uid="{00000000-0005-0000-0000-000090580000}"/>
    <cellStyle name="Normal 7 2 3 6" xfId="16825" xr:uid="{00000000-0005-0000-0000-000091580000}"/>
    <cellStyle name="Normal 7 2 4" xfId="5863" xr:uid="{00000000-0005-0000-0000-000092580000}"/>
    <cellStyle name="Normal 7 2 4 2" xfId="6440" xr:uid="{00000000-0005-0000-0000-000093580000}"/>
    <cellStyle name="Normal 7 2 4 2 2" xfId="9103" xr:uid="{00000000-0005-0000-0000-000094580000}"/>
    <cellStyle name="Normal 7 2 4 2 2 2" xfId="14673" xr:uid="{00000000-0005-0000-0000-000095580000}"/>
    <cellStyle name="Normal 7 2 4 2 2 2 2" xfId="25771" xr:uid="{00000000-0005-0000-0000-000096580000}"/>
    <cellStyle name="Normal 7 2 4 2 2 3" xfId="20245" xr:uid="{00000000-0005-0000-0000-000097580000}"/>
    <cellStyle name="Normal 7 2 4 2 3" xfId="12140" xr:uid="{00000000-0005-0000-0000-000098580000}"/>
    <cellStyle name="Normal 7 2 4 2 3 2" xfId="23239" xr:uid="{00000000-0005-0000-0000-000099580000}"/>
    <cellStyle name="Normal 7 2 4 2 4" xfId="17714" xr:uid="{00000000-0005-0000-0000-00009A580000}"/>
    <cellStyle name="Normal 7 2 4 3" xfId="7660" xr:uid="{00000000-0005-0000-0000-00009B580000}"/>
    <cellStyle name="Normal 7 2 4 3 2" xfId="13271" xr:uid="{00000000-0005-0000-0000-00009C580000}"/>
    <cellStyle name="Normal 7 2 4 3 2 2" xfId="24370" xr:uid="{00000000-0005-0000-0000-00009D580000}"/>
    <cellStyle name="Normal 7 2 4 3 3" xfId="18845" xr:uid="{00000000-0005-0000-0000-00009E580000}"/>
    <cellStyle name="Normal 7 2 4 4" xfId="11734" xr:uid="{00000000-0005-0000-0000-00009F580000}"/>
    <cellStyle name="Normal 7 2 4 4 2" xfId="22835" xr:uid="{00000000-0005-0000-0000-0000A0580000}"/>
    <cellStyle name="Normal 7 2 4 5" xfId="17310" xr:uid="{00000000-0005-0000-0000-0000A1580000}"/>
    <cellStyle name="Normal 7 2 5" xfId="6960" xr:uid="{00000000-0005-0000-0000-0000A2580000}"/>
    <cellStyle name="Normal 7 2 5 2" xfId="9618" xr:uid="{00000000-0005-0000-0000-0000A3580000}"/>
    <cellStyle name="Normal 7 2 5 2 2" xfId="15188" xr:uid="{00000000-0005-0000-0000-0000A4580000}"/>
    <cellStyle name="Normal 7 2 5 2 2 2" xfId="26286" xr:uid="{00000000-0005-0000-0000-0000A5580000}"/>
    <cellStyle name="Normal 7 2 5 2 3" xfId="20760" xr:uid="{00000000-0005-0000-0000-0000A6580000}"/>
    <cellStyle name="Normal 7 2 5 3" xfId="12655" xr:uid="{00000000-0005-0000-0000-0000A7580000}"/>
    <cellStyle name="Normal 7 2 5 3 2" xfId="23754" xr:uid="{00000000-0005-0000-0000-0000A8580000}"/>
    <cellStyle name="Normal 7 2 5 4" xfId="18229" xr:uid="{00000000-0005-0000-0000-0000A9580000}"/>
    <cellStyle name="Normal 7 2 6" xfId="10097" xr:uid="{00000000-0005-0000-0000-0000AA580000}"/>
    <cellStyle name="Normal 7 2 6 2" xfId="15648" xr:uid="{00000000-0005-0000-0000-0000AB580000}"/>
    <cellStyle name="Normal 7 2 6 2 2" xfId="26746" xr:uid="{00000000-0005-0000-0000-0000AC580000}"/>
    <cellStyle name="Normal 7 2 6 3" xfId="21220" xr:uid="{00000000-0005-0000-0000-0000AD580000}"/>
    <cellStyle name="Normal 7 2 7" xfId="27244" xr:uid="{00000000-0005-0000-0000-0000AE580000}"/>
    <cellStyle name="Normal 7 3" xfId="864" xr:uid="{00000000-0005-0000-0000-0000AF580000}"/>
    <cellStyle name="Normal 7 3 2" xfId="4682" xr:uid="{00000000-0005-0000-0000-0000B0580000}"/>
    <cellStyle name="Normal 7 3 3" xfId="5099" xr:uid="{00000000-0005-0000-0000-0000B1580000}"/>
    <cellStyle name="Normal 7 4" xfId="4683" xr:uid="{00000000-0005-0000-0000-0000B2580000}"/>
    <cellStyle name="Normal 7 4 2" xfId="5912" xr:uid="{00000000-0005-0000-0000-0000B3580000}"/>
    <cellStyle name="Normal 7 4 3" xfId="5790" xr:uid="{00000000-0005-0000-0000-0000B4580000}"/>
    <cellStyle name="Normal 7 4 4" xfId="5886" xr:uid="{00000000-0005-0000-0000-0000B5580000}"/>
    <cellStyle name="Normal 7 4 4 2" xfId="8701" xr:uid="{00000000-0005-0000-0000-0000B6580000}"/>
    <cellStyle name="Normal 7 4 4 2 2" xfId="14271" xr:uid="{00000000-0005-0000-0000-0000B7580000}"/>
    <cellStyle name="Normal 7 4 4 2 2 2" xfId="25369" xr:uid="{00000000-0005-0000-0000-0000B8580000}"/>
    <cellStyle name="Normal 7 4 4 2 3" xfId="19843" xr:uid="{00000000-0005-0000-0000-0000B9580000}"/>
    <cellStyle name="Normal 7 4 4 3" xfId="11737" xr:uid="{00000000-0005-0000-0000-0000BA580000}"/>
    <cellStyle name="Normal 7 4 4 3 2" xfId="22837" xr:uid="{00000000-0005-0000-0000-0000BB580000}"/>
    <cellStyle name="Normal 7 4 4 4" xfId="17312" xr:uid="{00000000-0005-0000-0000-0000BC580000}"/>
    <cellStyle name="Normal 7 5" xfId="4684" xr:uid="{00000000-0005-0000-0000-0000BD580000}"/>
    <cellStyle name="Normal 7 6" xfId="5844" xr:uid="{00000000-0005-0000-0000-0000BE580000}"/>
    <cellStyle name="Normal 7 6 2" xfId="6388" xr:uid="{00000000-0005-0000-0000-0000BF580000}"/>
    <cellStyle name="Normal 7 6 2 2" xfId="9051" xr:uid="{00000000-0005-0000-0000-0000C0580000}"/>
    <cellStyle name="Normal 7 6 2 2 2" xfId="14621" xr:uid="{00000000-0005-0000-0000-0000C1580000}"/>
    <cellStyle name="Normal 7 6 2 2 2 2" xfId="25719" xr:uid="{00000000-0005-0000-0000-0000C2580000}"/>
    <cellStyle name="Normal 7 6 2 2 3" xfId="20193" xr:uid="{00000000-0005-0000-0000-0000C3580000}"/>
    <cellStyle name="Normal 7 6 2 3" xfId="12088" xr:uid="{00000000-0005-0000-0000-0000C4580000}"/>
    <cellStyle name="Normal 7 6 2 3 2" xfId="23187" xr:uid="{00000000-0005-0000-0000-0000C5580000}"/>
    <cellStyle name="Normal 7 6 2 4" xfId="17662" xr:uid="{00000000-0005-0000-0000-0000C6580000}"/>
    <cellStyle name="Normal 7 6 3" xfId="7657" xr:uid="{00000000-0005-0000-0000-0000C7580000}"/>
    <cellStyle name="Normal 7 6 3 2" xfId="13268" xr:uid="{00000000-0005-0000-0000-0000C8580000}"/>
    <cellStyle name="Normal 7 6 3 2 2" xfId="24367" xr:uid="{00000000-0005-0000-0000-0000C9580000}"/>
    <cellStyle name="Normal 7 6 3 3" xfId="18842" xr:uid="{00000000-0005-0000-0000-0000CA580000}"/>
    <cellStyle name="Normal 7 6 4" xfId="11727" xr:uid="{00000000-0005-0000-0000-0000CB580000}"/>
    <cellStyle name="Normal 7 6 4 2" xfId="22828" xr:uid="{00000000-0005-0000-0000-0000CC580000}"/>
    <cellStyle name="Normal 7 6 5" xfId="17303" xr:uid="{00000000-0005-0000-0000-0000CD580000}"/>
    <cellStyle name="Normal 7 7" xfId="10036" xr:uid="{00000000-0005-0000-0000-0000CE580000}"/>
    <cellStyle name="Normal 7 7 2" xfId="15596" xr:uid="{00000000-0005-0000-0000-0000CF580000}"/>
    <cellStyle name="Normal 7 7 2 2" xfId="26694" xr:uid="{00000000-0005-0000-0000-0000D0580000}"/>
    <cellStyle name="Normal 7 7 3" xfId="21168" xr:uid="{00000000-0005-0000-0000-0000D1580000}"/>
    <cellStyle name="Normal 70" xfId="1027" xr:uid="{00000000-0005-0000-0000-0000D2580000}"/>
    <cellStyle name="Normal 70 10" xfId="27622" xr:uid="{00000000-0005-0000-0000-0000D3580000}"/>
    <cellStyle name="Normal 70 2" xfId="4685" xr:uid="{00000000-0005-0000-0000-0000D4580000}"/>
    <cellStyle name="Normal 70 2 2" xfId="6873" xr:uid="{00000000-0005-0000-0000-0000D5580000}"/>
    <cellStyle name="Normal 70 2 2 2" xfId="9536" xr:uid="{00000000-0005-0000-0000-0000D6580000}"/>
    <cellStyle name="Normal 70 2 2 2 2" xfId="15106" xr:uid="{00000000-0005-0000-0000-0000D7580000}"/>
    <cellStyle name="Normal 70 2 2 2 2 2" xfId="26204" xr:uid="{00000000-0005-0000-0000-0000D8580000}"/>
    <cellStyle name="Normal 70 2 2 2 3" xfId="20678" xr:uid="{00000000-0005-0000-0000-0000D9580000}"/>
    <cellStyle name="Normal 70 2 2 3" xfId="12573" xr:uid="{00000000-0005-0000-0000-0000DA580000}"/>
    <cellStyle name="Normal 70 2 2 3 2" xfId="23672" xr:uid="{00000000-0005-0000-0000-0000DB580000}"/>
    <cellStyle name="Normal 70 2 2 4" xfId="18147" xr:uid="{00000000-0005-0000-0000-0000DC580000}"/>
    <cellStyle name="Normal 70 2 3" xfId="8262" xr:uid="{00000000-0005-0000-0000-0000DD580000}"/>
    <cellStyle name="Normal 70 2 3 2" xfId="13832" xr:uid="{00000000-0005-0000-0000-0000DE580000}"/>
    <cellStyle name="Normal 70 2 3 2 2" xfId="24930" xr:uid="{00000000-0005-0000-0000-0000DF580000}"/>
    <cellStyle name="Normal 70 2 3 3" xfId="19404" xr:uid="{00000000-0005-0000-0000-0000E0580000}"/>
    <cellStyle name="Normal 70 2 4" xfId="11245" xr:uid="{00000000-0005-0000-0000-0000E1580000}"/>
    <cellStyle name="Normal 70 2 4 2" xfId="22352" xr:uid="{00000000-0005-0000-0000-0000E2580000}"/>
    <cellStyle name="Normal 70 2 5" xfId="16826" xr:uid="{00000000-0005-0000-0000-0000E3580000}"/>
    <cellStyle name="Normal 70 3" xfId="5376" xr:uid="{00000000-0005-0000-0000-0000E4580000}"/>
    <cellStyle name="Normal 70 3 2" xfId="8529" xr:uid="{00000000-0005-0000-0000-0000E5580000}"/>
    <cellStyle name="Normal 70 3 2 2" xfId="14099" xr:uid="{00000000-0005-0000-0000-0000E6580000}"/>
    <cellStyle name="Normal 70 3 2 2 2" xfId="25197" xr:uid="{00000000-0005-0000-0000-0000E7580000}"/>
    <cellStyle name="Normal 70 3 2 3" xfId="19671" xr:uid="{00000000-0005-0000-0000-0000E8580000}"/>
    <cellStyle name="Normal 70 3 3" xfId="11560" xr:uid="{00000000-0005-0000-0000-0000E9580000}"/>
    <cellStyle name="Normal 70 3 3 2" xfId="22663" xr:uid="{00000000-0005-0000-0000-0000EA580000}"/>
    <cellStyle name="Normal 70 3 4" xfId="17137" xr:uid="{00000000-0005-0000-0000-0000EB580000}"/>
    <cellStyle name="Normal 70 4" xfId="6305" xr:uid="{00000000-0005-0000-0000-0000EC580000}"/>
    <cellStyle name="Normal 70 4 2" xfId="8970" xr:uid="{00000000-0005-0000-0000-0000ED580000}"/>
    <cellStyle name="Normal 70 4 2 2" xfId="14540" xr:uid="{00000000-0005-0000-0000-0000EE580000}"/>
    <cellStyle name="Normal 70 4 2 2 2" xfId="25638" xr:uid="{00000000-0005-0000-0000-0000EF580000}"/>
    <cellStyle name="Normal 70 4 2 3" xfId="20112" xr:uid="{00000000-0005-0000-0000-0000F0580000}"/>
    <cellStyle name="Normal 70 4 3" xfId="12007" xr:uid="{00000000-0005-0000-0000-0000F1580000}"/>
    <cellStyle name="Normal 70 4 3 2" xfId="23106" xr:uid="{00000000-0005-0000-0000-0000F2580000}"/>
    <cellStyle name="Normal 70 4 4" xfId="17581" xr:uid="{00000000-0005-0000-0000-0000F3580000}"/>
    <cellStyle name="Normal 70 5" xfId="7344" xr:uid="{00000000-0005-0000-0000-0000F4580000}"/>
    <cellStyle name="Normal 70 5 2" xfId="9997" xr:uid="{00000000-0005-0000-0000-0000F5580000}"/>
    <cellStyle name="Normal 70 5 2 2" xfId="15567" xr:uid="{00000000-0005-0000-0000-0000F6580000}"/>
    <cellStyle name="Normal 70 5 2 2 2" xfId="26665" xr:uid="{00000000-0005-0000-0000-0000F7580000}"/>
    <cellStyle name="Normal 70 5 2 3" xfId="21139" xr:uid="{00000000-0005-0000-0000-0000F8580000}"/>
    <cellStyle name="Normal 70 5 3" xfId="13034" xr:uid="{00000000-0005-0000-0000-0000F9580000}"/>
    <cellStyle name="Normal 70 5 3 2" xfId="24133" xr:uid="{00000000-0005-0000-0000-0000FA580000}"/>
    <cellStyle name="Normal 70 5 4" xfId="18608" xr:uid="{00000000-0005-0000-0000-0000FB580000}"/>
    <cellStyle name="Normal 70 6" xfId="8032" xr:uid="{00000000-0005-0000-0000-0000FC580000}"/>
    <cellStyle name="Normal 70 6 2" xfId="13635" xr:uid="{00000000-0005-0000-0000-0000FD580000}"/>
    <cellStyle name="Normal 70 6 2 2" xfId="24734" xr:uid="{00000000-0005-0000-0000-0000FE580000}"/>
    <cellStyle name="Normal 70 6 3" xfId="19209" xr:uid="{00000000-0005-0000-0000-0000FF580000}"/>
    <cellStyle name="Normal 70 7" xfId="10547" xr:uid="{00000000-0005-0000-0000-000000590000}"/>
    <cellStyle name="Normal 70 7 2" xfId="16093" xr:uid="{00000000-0005-0000-0000-000001590000}"/>
    <cellStyle name="Normal 70 7 2 2" xfId="27191" xr:uid="{00000000-0005-0000-0000-000002590000}"/>
    <cellStyle name="Normal 70 7 3" xfId="21665" xr:uid="{00000000-0005-0000-0000-000003590000}"/>
    <cellStyle name="Normal 70 8" xfId="10823" xr:uid="{00000000-0005-0000-0000-000004590000}"/>
    <cellStyle name="Normal 70 8 2" xfId="21938" xr:uid="{00000000-0005-0000-0000-000005590000}"/>
    <cellStyle name="Normal 70 9" xfId="16418" xr:uid="{00000000-0005-0000-0000-000006590000}"/>
    <cellStyle name="Normal 71" xfId="1038" xr:uid="{00000000-0005-0000-0000-000007590000}"/>
    <cellStyle name="Normal 71 10" xfId="27633" xr:uid="{00000000-0005-0000-0000-000008590000}"/>
    <cellStyle name="Normal 71 2" xfId="4686" xr:uid="{00000000-0005-0000-0000-000009590000}"/>
    <cellStyle name="Normal 71 2 2" xfId="6884" xr:uid="{00000000-0005-0000-0000-00000A590000}"/>
    <cellStyle name="Normal 71 2 2 2" xfId="9547" xr:uid="{00000000-0005-0000-0000-00000B590000}"/>
    <cellStyle name="Normal 71 2 2 2 2" xfId="15117" xr:uid="{00000000-0005-0000-0000-00000C590000}"/>
    <cellStyle name="Normal 71 2 2 2 2 2" xfId="26215" xr:uid="{00000000-0005-0000-0000-00000D590000}"/>
    <cellStyle name="Normal 71 2 2 2 3" xfId="20689" xr:uid="{00000000-0005-0000-0000-00000E590000}"/>
    <cellStyle name="Normal 71 2 2 3" xfId="12584" xr:uid="{00000000-0005-0000-0000-00000F590000}"/>
    <cellStyle name="Normal 71 2 2 3 2" xfId="23683" xr:uid="{00000000-0005-0000-0000-000010590000}"/>
    <cellStyle name="Normal 71 2 2 4" xfId="18158" xr:uid="{00000000-0005-0000-0000-000011590000}"/>
    <cellStyle name="Normal 71 2 3" xfId="8263" xr:uid="{00000000-0005-0000-0000-000012590000}"/>
    <cellStyle name="Normal 71 2 3 2" xfId="13833" xr:uid="{00000000-0005-0000-0000-000013590000}"/>
    <cellStyle name="Normal 71 2 3 2 2" xfId="24931" xr:uid="{00000000-0005-0000-0000-000014590000}"/>
    <cellStyle name="Normal 71 2 3 3" xfId="19405" xr:uid="{00000000-0005-0000-0000-000015590000}"/>
    <cellStyle name="Normal 71 2 4" xfId="11246" xr:uid="{00000000-0005-0000-0000-000016590000}"/>
    <cellStyle name="Normal 71 2 4 2" xfId="22353" xr:uid="{00000000-0005-0000-0000-000017590000}"/>
    <cellStyle name="Normal 71 2 5" xfId="16827" xr:uid="{00000000-0005-0000-0000-000018590000}"/>
    <cellStyle name="Normal 71 3" xfId="5010" xr:uid="{00000000-0005-0000-0000-000019590000}"/>
    <cellStyle name="Normal 71 3 2" xfId="8351" xr:uid="{00000000-0005-0000-0000-00001A590000}"/>
    <cellStyle name="Normal 71 3 2 2" xfId="13921" xr:uid="{00000000-0005-0000-0000-00001B590000}"/>
    <cellStyle name="Normal 71 3 2 2 2" xfId="25019" xr:uid="{00000000-0005-0000-0000-00001C590000}"/>
    <cellStyle name="Normal 71 3 2 3" xfId="19493" xr:uid="{00000000-0005-0000-0000-00001D590000}"/>
    <cellStyle name="Normal 71 3 3" xfId="11379" xr:uid="{00000000-0005-0000-0000-00001E590000}"/>
    <cellStyle name="Normal 71 3 3 2" xfId="22485" xr:uid="{00000000-0005-0000-0000-00001F590000}"/>
    <cellStyle name="Normal 71 3 4" xfId="16959" xr:uid="{00000000-0005-0000-0000-000020590000}"/>
    <cellStyle name="Normal 71 4" xfId="6316" xr:uid="{00000000-0005-0000-0000-000021590000}"/>
    <cellStyle name="Normal 71 4 2" xfId="8981" xr:uid="{00000000-0005-0000-0000-000022590000}"/>
    <cellStyle name="Normal 71 4 2 2" xfId="14551" xr:uid="{00000000-0005-0000-0000-000023590000}"/>
    <cellStyle name="Normal 71 4 2 2 2" xfId="25649" xr:uid="{00000000-0005-0000-0000-000024590000}"/>
    <cellStyle name="Normal 71 4 2 3" xfId="20123" xr:uid="{00000000-0005-0000-0000-000025590000}"/>
    <cellStyle name="Normal 71 4 3" xfId="12018" xr:uid="{00000000-0005-0000-0000-000026590000}"/>
    <cellStyle name="Normal 71 4 3 2" xfId="23117" xr:uid="{00000000-0005-0000-0000-000027590000}"/>
    <cellStyle name="Normal 71 4 4" xfId="17592" xr:uid="{00000000-0005-0000-0000-000028590000}"/>
    <cellStyle name="Normal 71 5" xfId="7355" xr:uid="{00000000-0005-0000-0000-000029590000}"/>
    <cellStyle name="Normal 71 5 2" xfId="10008" xr:uid="{00000000-0005-0000-0000-00002A590000}"/>
    <cellStyle name="Normal 71 5 2 2" xfId="15578" xr:uid="{00000000-0005-0000-0000-00002B590000}"/>
    <cellStyle name="Normal 71 5 2 2 2" xfId="26676" xr:uid="{00000000-0005-0000-0000-00002C590000}"/>
    <cellStyle name="Normal 71 5 2 3" xfId="21150" xr:uid="{00000000-0005-0000-0000-00002D590000}"/>
    <cellStyle name="Normal 71 5 3" xfId="13045" xr:uid="{00000000-0005-0000-0000-00002E590000}"/>
    <cellStyle name="Normal 71 5 3 2" xfId="24144" xr:uid="{00000000-0005-0000-0000-00002F590000}"/>
    <cellStyle name="Normal 71 5 4" xfId="18619" xr:uid="{00000000-0005-0000-0000-000030590000}"/>
    <cellStyle name="Normal 71 6" xfId="8043" xr:uid="{00000000-0005-0000-0000-000031590000}"/>
    <cellStyle name="Normal 71 6 2" xfId="13646" xr:uid="{00000000-0005-0000-0000-000032590000}"/>
    <cellStyle name="Normal 71 6 2 2" xfId="24745" xr:uid="{00000000-0005-0000-0000-000033590000}"/>
    <cellStyle name="Normal 71 6 3" xfId="19220" xr:uid="{00000000-0005-0000-0000-000034590000}"/>
    <cellStyle name="Normal 71 7" xfId="10558" xr:uid="{00000000-0005-0000-0000-000035590000}"/>
    <cellStyle name="Normal 71 7 2" xfId="16104" xr:uid="{00000000-0005-0000-0000-000036590000}"/>
    <cellStyle name="Normal 71 7 2 2" xfId="27202" xr:uid="{00000000-0005-0000-0000-000037590000}"/>
    <cellStyle name="Normal 71 7 3" xfId="21676" xr:uid="{00000000-0005-0000-0000-000038590000}"/>
    <cellStyle name="Normal 71 8" xfId="10834" xr:uid="{00000000-0005-0000-0000-000039590000}"/>
    <cellStyle name="Normal 71 8 2" xfId="21949" xr:uid="{00000000-0005-0000-0000-00003A590000}"/>
    <cellStyle name="Normal 71 9" xfId="16429" xr:uid="{00000000-0005-0000-0000-00003B590000}"/>
    <cellStyle name="Normal 72" xfId="991" xr:uid="{00000000-0005-0000-0000-00003C590000}"/>
    <cellStyle name="Normal 72 10" xfId="27586" xr:uid="{00000000-0005-0000-0000-00003D590000}"/>
    <cellStyle name="Normal 72 2" xfId="4687" xr:uid="{00000000-0005-0000-0000-00003E590000}"/>
    <cellStyle name="Normal 72 2 2" xfId="6837" xr:uid="{00000000-0005-0000-0000-00003F590000}"/>
    <cellStyle name="Normal 72 2 2 2" xfId="9500" xr:uid="{00000000-0005-0000-0000-000040590000}"/>
    <cellStyle name="Normal 72 2 2 2 2" xfId="15070" xr:uid="{00000000-0005-0000-0000-000041590000}"/>
    <cellStyle name="Normal 72 2 2 2 2 2" xfId="26168" xr:uid="{00000000-0005-0000-0000-000042590000}"/>
    <cellStyle name="Normal 72 2 2 2 3" xfId="20642" xr:uid="{00000000-0005-0000-0000-000043590000}"/>
    <cellStyle name="Normal 72 2 2 3" xfId="12537" xr:uid="{00000000-0005-0000-0000-000044590000}"/>
    <cellStyle name="Normal 72 2 2 3 2" xfId="23636" xr:uid="{00000000-0005-0000-0000-000045590000}"/>
    <cellStyle name="Normal 72 2 2 4" xfId="18111" xr:uid="{00000000-0005-0000-0000-000046590000}"/>
    <cellStyle name="Normal 72 2 3" xfId="8264" xr:uid="{00000000-0005-0000-0000-000047590000}"/>
    <cellStyle name="Normal 72 2 3 2" xfId="13834" xr:uid="{00000000-0005-0000-0000-000048590000}"/>
    <cellStyle name="Normal 72 2 3 2 2" xfId="24932" xr:uid="{00000000-0005-0000-0000-000049590000}"/>
    <cellStyle name="Normal 72 2 3 3" xfId="19406" xr:uid="{00000000-0005-0000-0000-00004A590000}"/>
    <cellStyle name="Normal 72 2 4" xfId="11247" xr:uid="{00000000-0005-0000-0000-00004B590000}"/>
    <cellStyle name="Normal 72 2 4 2" xfId="22354" xr:uid="{00000000-0005-0000-0000-00004C590000}"/>
    <cellStyle name="Normal 72 2 5" xfId="16828" xr:uid="{00000000-0005-0000-0000-00004D590000}"/>
    <cellStyle name="Normal 72 3" xfId="5635" xr:uid="{00000000-0005-0000-0000-00004E590000}"/>
    <cellStyle name="Normal 72 3 2" xfId="8642" xr:uid="{00000000-0005-0000-0000-00004F590000}"/>
    <cellStyle name="Normal 72 3 2 2" xfId="14212" xr:uid="{00000000-0005-0000-0000-000050590000}"/>
    <cellStyle name="Normal 72 3 2 2 2" xfId="25310" xr:uid="{00000000-0005-0000-0000-000051590000}"/>
    <cellStyle name="Normal 72 3 2 3" xfId="19784" xr:uid="{00000000-0005-0000-0000-000052590000}"/>
    <cellStyle name="Normal 72 3 3" xfId="11673" xr:uid="{00000000-0005-0000-0000-000053590000}"/>
    <cellStyle name="Normal 72 3 3 2" xfId="22776" xr:uid="{00000000-0005-0000-0000-000054590000}"/>
    <cellStyle name="Normal 72 3 4" xfId="17250" xr:uid="{00000000-0005-0000-0000-000055590000}"/>
    <cellStyle name="Normal 72 4" xfId="6269" xr:uid="{00000000-0005-0000-0000-000056590000}"/>
    <cellStyle name="Normal 72 4 2" xfId="8934" xr:uid="{00000000-0005-0000-0000-000057590000}"/>
    <cellStyle name="Normal 72 4 2 2" xfId="14504" xr:uid="{00000000-0005-0000-0000-000058590000}"/>
    <cellStyle name="Normal 72 4 2 2 2" xfId="25602" xr:uid="{00000000-0005-0000-0000-000059590000}"/>
    <cellStyle name="Normal 72 4 2 3" xfId="20076" xr:uid="{00000000-0005-0000-0000-00005A590000}"/>
    <cellStyle name="Normal 72 4 3" xfId="11971" xr:uid="{00000000-0005-0000-0000-00005B590000}"/>
    <cellStyle name="Normal 72 4 3 2" xfId="23070" xr:uid="{00000000-0005-0000-0000-00005C590000}"/>
    <cellStyle name="Normal 72 4 4" xfId="17545" xr:uid="{00000000-0005-0000-0000-00005D590000}"/>
    <cellStyle name="Normal 72 5" xfId="7308" xr:uid="{00000000-0005-0000-0000-00005E590000}"/>
    <cellStyle name="Normal 72 5 2" xfId="9961" xr:uid="{00000000-0005-0000-0000-00005F590000}"/>
    <cellStyle name="Normal 72 5 2 2" xfId="15531" xr:uid="{00000000-0005-0000-0000-000060590000}"/>
    <cellStyle name="Normal 72 5 2 2 2" xfId="26629" xr:uid="{00000000-0005-0000-0000-000061590000}"/>
    <cellStyle name="Normal 72 5 2 3" xfId="21103" xr:uid="{00000000-0005-0000-0000-000062590000}"/>
    <cellStyle name="Normal 72 5 3" xfId="12998" xr:uid="{00000000-0005-0000-0000-000063590000}"/>
    <cellStyle name="Normal 72 5 3 2" xfId="24097" xr:uid="{00000000-0005-0000-0000-000064590000}"/>
    <cellStyle name="Normal 72 5 4" xfId="18572" xr:uid="{00000000-0005-0000-0000-000065590000}"/>
    <cellStyle name="Normal 72 6" xfId="7996" xr:uid="{00000000-0005-0000-0000-000066590000}"/>
    <cellStyle name="Normal 72 6 2" xfId="13599" xr:uid="{00000000-0005-0000-0000-000067590000}"/>
    <cellStyle name="Normal 72 6 2 2" xfId="24698" xr:uid="{00000000-0005-0000-0000-000068590000}"/>
    <cellStyle name="Normal 72 6 3" xfId="19173" xr:uid="{00000000-0005-0000-0000-000069590000}"/>
    <cellStyle name="Normal 72 7" xfId="10511" xr:uid="{00000000-0005-0000-0000-00006A590000}"/>
    <cellStyle name="Normal 72 7 2" xfId="16057" xr:uid="{00000000-0005-0000-0000-00006B590000}"/>
    <cellStyle name="Normal 72 7 2 2" xfId="27155" xr:uid="{00000000-0005-0000-0000-00006C590000}"/>
    <cellStyle name="Normal 72 7 3" xfId="21629" xr:uid="{00000000-0005-0000-0000-00006D590000}"/>
    <cellStyle name="Normal 72 8" xfId="10787" xr:uid="{00000000-0005-0000-0000-00006E590000}"/>
    <cellStyle name="Normal 72 8 2" xfId="21902" xr:uid="{00000000-0005-0000-0000-00006F590000}"/>
    <cellStyle name="Normal 72 9" xfId="16382" xr:uid="{00000000-0005-0000-0000-000070590000}"/>
    <cellStyle name="Normal 73" xfId="1014" xr:uid="{00000000-0005-0000-0000-000071590000}"/>
    <cellStyle name="Normal 73 10" xfId="27609" xr:uid="{00000000-0005-0000-0000-000072590000}"/>
    <cellStyle name="Normal 73 2" xfId="4688" xr:uid="{00000000-0005-0000-0000-000073590000}"/>
    <cellStyle name="Normal 73 2 2" xfId="6860" xr:uid="{00000000-0005-0000-0000-000074590000}"/>
    <cellStyle name="Normal 73 2 2 2" xfId="9523" xr:uid="{00000000-0005-0000-0000-000075590000}"/>
    <cellStyle name="Normal 73 2 2 2 2" xfId="15093" xr:uid="{00000000-0005-0000-0000-000076590000}"/>
    <cellStyle name="Normal 73 2 2 2 2 2" xfId="26191" xr:uid="{00000000-0005-0000-0000-000077590000}"/>
    <cellStyle name="Normal 73 2 2 2 3" xfId="20665" xr:uid="{00000000-0005-0000-0000-000078590000}"/>
    <cellStyle name="Normal 73 2 2 3" xfId="12560" xr:uid="{00000000-0005-0000-0000-000079590000}"/>
    <cellStyle name="Normal 73 2 2 3 2" xfId="23659" xr:uid="{00000000-0005-0000-0000-00007A590000}"/>
    <cellStyle name="Normal 73 2 2 4" xfId="18134" xr:uid="{00000000-0005-0000-0000-00007B590000}"/>
    <cellStyle name="Normal 73 2 3" xfId="8265" xr:uid="{00000000-0005-0000-0000-00007C590000}"/>
    <cellStyle name="Normal 73 2 3 2" xfId="13835" xr:uid="{00000000-0005-0000-0000-00007D590000}"/>
    <cellStyle name="Normal 73 2 3 2 2" xfId="24933" xr:uid="{00000000-0005-0000-0000-00007E590000}"/>
    <cellStyle name="Normal 73 2 3 3" xfId="19407" xr:uid="{00000000-0005-0000-0000-00007F590000}"/>
    <cellStyle name="Normal 73 2 4" xfId="11248" xr:uid="{00000000-0005-0000-0000-000080590000}"/>
    <cellStyle name="Normal 73 2 4 2" xfId="22355" xr:uid="{00000000-0005-0000-0000-000081590000}"/>
    <cellStyle name="Normal 73 2 5" xfId="16829" xr:uid="{00000000-0005-0000-0000-000082590000}"/>
    <cellStyle name="Normal 73 3" xfId="5603" xr:uid="{00000000-0005-0000-0000-000083590000}"/>
    <cellStyle name="Normal 73 3 2" xfId="8622" xr:uid="{00000000-0005-0000-0000-000084590000}"/>
    <cellStyle name="Normal 73 3 2 2" xfId="14192" xr:uid="{00000000-0005-0000-0000-000085590000}"/>
    <cellStyle name="Normal 73 3 2 2 2" xfId="25290" xr:uid="{00000000-0005-0000-0000-000086590000}"/>
    <cellStyle name="Normal 73 3 2 3" xfId="19764" xr:uid="{00000000-0005-0000-0000-000087590000}"/>
    <cellStyle name="Normal 73 3 3" xfId="11653" xr:uid="{00000000-0005-0000-0000-000088590000}"/>
    <cellStyle name="Normal 73 3 3 2" xfId="22756" xr:uid="{00000000-0005-0000-0000-000089590000}"/>
    <cellStyle name="Normal 73 3 4" xfId="17230" xr:uid="{00000000-0005-0000-0000-00008A590000}"/>
    <cellStyle name="Normal 73 4" xfId="6292" xr:uid="{00000000-0005-0000-0000-00008B590000}"/>
    <cellStyle name="Normal 73 4 2" xfId="8957" xr:uid="{00000000-0005-0000-0000-00008C590000}"/>
    <cellStyle name="Normal 73 4 2 2" xfId="14527" xr:uid="{00000000-0005-0000-0000-00008D590000}"/>
    <cellStyle name="Normal 73 4 2 2 2" xfId="25625" xr:uid="{00000000-0005-0000-0000-00008E590000}"/>
    <cellStyle name="Normal 73 4 2 3" xfId="20099" xr:uid="{00000000-0005-0000-0000-00008F590000}"/>
    <cellStyle name="Normal 73 4 3" xfId="11994" xr:uid="{00000000-0005-0000-0000-000090590000}"/>
    <cellStyle name="Normal 73 4 3 2" xfId="23093" xr:uid="{00000000-0005-0000-0000-000091590000}"/>
    <cellStyle name="Normal 73 4 4" xfId="17568" xr:uid="{00000000-0005-0000-0000-000092590000}"/>
    <cellStyle name="Normal 73 5" xfId="7331" xr:uid="{00000000-0005-0000-0000-000093590000}"/>
    <cellStyle name="Normal 73 5 2" xfId="9984" xr:uid="{00000000-0005-0000-0000-000094590000}"/>
    <cellStyle name="Normal 73 5 2 2" xfId="15554" xr:uid="{00000000-0005-0000-0000-000095590000}"/>
    <cellStyle name="Normal 73 5 2 2 2" xfId="26652" xr:uid="{00000000-0005-0000-0000-000096590000}"/>
    <cellStyle name="Normal 73 5 2 3" xfId="21126" xr:uid="{00000000-0005-0000-0000-000097590000}"/>
    <cellStyle name="Normal 73 5 3" xfId="13021" xr:uid="{00000000-0005-0000-0000-000098590000}"/>
    <cellStyle name="Normal 73 5 3 2" xfId="24120" xr:uid="{00000000-0005-0000-0000-000099590000}"/>
    <cellStyle name="Normal 73 5 4" xfId="18595" xr:uid="{00000000-0005-0000-0000-00009A590000}"/>
    <cellStyle name="Normal 73 6" xfId="8019" xr:uid="{00000000-0005-0000-0000-00009B590000}"/>
    <cellStyle name="Normal 73 6 2" xfId="13622" xr:uid="{00000000-0005-0000-0000-00009C590000}"/>
    <cellStyle name="Normal 73 6 2 2" xfId="24721" xr:uid="{00000000-0005-0000-0000-00009D590000}"/>
    <cellStyle name="Normal 73 6 3" xfId="19196" xr:uid="{00000000-0005-0000-0000-00009E590000}"/>
    <cellStyle name="Normal 73 7" xfId="10534" xr:uid="{00000000-0005-0000-0000-00009F590000}"/>
    <cellStyle name="Normal 73 7 2" xfId="16080" xr:uid="{00000000-0005-0000-0000-0000A0590000}"/>
    <cellStyle name="Normal 73 7 2 2" xfId="27178" xr:uid="{00000000-0005-0000-0000-0000A1590000}"/>
    <cellStyle name="Normal 73 7 3" xfId="21652" xr:uid="{00000000-0005-0000-0000-0000A2590000}"/>
    <cellStyle name="Normal 73 8" xfId="10810" xr:uid="{00000000-0005-0000-0000-0000A3590000}"/>
    <cellStyle name="Normal 73 8 2" xfId="21925" xr:uid="{00000000-0005-0000-0000-0000A4590000}"/>
    <cellStyle name="Normal 73 9" xfId="16405" xr:uid="{00000000-0005-0000-0000-0000A5590000}"/>
    <cellStyle name="Normal 74" xfId="855" xr:uid="{00000000-0005-0000-0000-0000A6590000}"/>
    <cellStyle name="Normal 74 2" xfId="4689" xr:uid="{00000000-0005-0000-0000-0000A7590000}"/>
    <cellStyle name="Normal 74 2 2" xfId="5967" xr:uid="{00000000-0005-0000-0000-0000A8590000}"/>
    <cellStyle name="Normal 74 2 2 2" xfId="8714" xr:uid="{00000000-0005-0000-0000-0000A9590000}"/>
    <cellStyle name="Normal 74 2 2 2 2" xfId="14284" xr:uid="{00000000-0005-0000-0000-0000AA590000}"/>
    <cellStyle name="Normal 74 2 2 2 2 2" xfId="25382" xr:uid="{00000000-0005-0000-0000-0000AB590000}"/>
    <cellStyle name="Normal 74 2 2 2 3" xfId="19856" xr:uid="{00000000-0005-0000-0000-0000AC590000}"/>
    <cellStyle name="Normal 74 2 2 3" xfId="11750" xr:uid="{00000000-0005-0000-0000-0000AD590000}"/>
    <cellStyle name="Normal 74 2 2 3 2" xfId="22850" xr:uid="{00000000-0005-0000-0000-0000AE590000}"/>
    <cellStyle name="Normal 74 2 2 4" xfId="17325" xr:uid="{00000000-0005-0000-0000-0000AF590000}"/>
    <cellStyle name="Normal 74 2 3" xfId="6896" xr:uid="{00000000-0005-0000-0000-0000B0590000}"/>
    <cellStyle name="Normal 74 2 3 2" xfId="9559" xr:uid="{00000000-0005-0000-0000-0000B1590000}"/>
    <cellStyle name="Normal 74 2 3 2 2" xfId="15129" xr:uid="{00000000-0005-0000-0000-0000B2590000}"/>
    <cellStyle name="Normal 74 2 3 2 2 2" xfId="26227" xr:uid="{00000000-0005-0000-0000-0000B3590000}"/>
    <cellStyle name="Normal 74 2 3 2 3" xfId="20701" xr:uid="{00000000-0005-0000-0000-0000B4590000}"/>
    <cellStyle name="Normal 74 2 3 3" xfId="12596" xr:uid="{00000000-0005-0000-0000-0000B5590000}"/>
    <cellStyle name="Normal 74 2 3 3 2" xfId="23695" xr:uid="{00000000-0005-0000-0000-0000B6590000}"/>
    <cellStyle name="Normal 74 2 3 4" xfId="18170" xr:uid="{00000000-0005-0000-0000-0000B7590000}"/>
    <cellStyle name="Normal 74 3" xfId="4990" xr:uid="{00000000-0005-0000-0000-0000B8590000}"/>
    <cellStyle name="Normal 74 3 2" xfId="8336" xr:uid="{00000000-0005-0000-0000-0000B9590000}"/>
    <cellStyle name="Normal 74 3 2 2" xfId="13906" xr:uid="{00000000-0005-0000-0000-0000BA590000}"/>
    <cellStyle name="Normal 74 3 2 2 2" xfId="25004" xr:uid="{00000000-0005-0000-0000-0000BB590000}"/>
    <cellStyle name="Normal 74 3 2 3" xfId="19478" xr:uid="{00000000-0005-0000-0000-0000BC590000}"/>
    <cellStyle name="Normal 74 3 3" xfId="11364" xr:uid="{00000000-0005-0000-0000-0000BD590000}"/>
    <cellStyle name="Normal 74 3 3 2" xfId="22470" xr:uid="{00000000-0005-0000-0000-0000BE590000}"/>
    <cellStyle name="Normal 74 3 4" xfId="16944" xr:uid="{00000000-0005-0000-0000-0000BF590000}"/>
    <cellStyle name="Normal 75" xfId="921" xr:uid="{00000000-0005-0000-0000-0000C0590000}"/>
    <cellStyle name="Normal 75 2" xfId="4690" xr:uid="{00000000-0005-0000-0000-0000C1590000}"/>
    <cellStyle name="Normal 75 2 2" xfId="5958" xr:uid="{00000000-0005-0000-0000-0000C2590000}"/>
    <cellStyle name="Normal 75 2 2 2" xfId="8713" xr:uid="{00000000-0005-0000-0000-0000C3590000}"/>
    <cellStyle name="Normal 75 2 2 2 2" xfId="14283" xr:uid="{00000000-0005-0000-0000-0000C4590000}"/>
    <cellStyle name="Normal 75 2 2 2 2 2" xfId="25381" xr:uid="{00000000-0005-0000-0000-0000C5590000}"/>
    <cellStyle name="Normal 75 2 2 2 3" xfId="19855" xr:uid="{00000000-0005-0000-0000-0000C6590000}"/>
    <cellStyle name="Normal 75 2 2 3" xfId="11749" xr:uid="{00000000-0005-0000-0000-0000C7590000}"/>
    <cellStyle name="Normal 75 2 2 3 2" xfId="22849" xr:uid="{00000000-0005-0000-0000-0000C8590000}"/>
    <cellStyle name="Normal 75 2 2 4" xfId="17324" xr:uid="{00000000-0005-0000-0000-0000C9590000}"/>
    <cellStyle name="Normal 75 2 3" xfId="6895" xr:uid="{00000000-0005-0000-0000-0000CA590000}"/>
    <cellStyle name="Normal 75 2 3 2" xfId="9558" xr:uid="{00000000-0005-0000-0000-0000CB590000}"/>
    <cellStyle name="Normal 75 2 3 2 2" xfId="15128" xr:uid="{00000000-0005-0000-0000-0000CC590000}"/>
    <cellStyle name="Normal 75 2 3 2 2 2" xfId="26226" xr:uid="{00000000-0005-0000-0000-0000CD590000}"/>
    <cellStyle name="Normal 75 2 3 2 3" xfId="20700" xr:uid="{00000000-0005-0000-0000-0000CE590000}"/>
    <cellStyle name="Normal 75 2 3 3" xfId="12595" xr:uid="{00000000-0005-0000-0000-0000CF590000}"/>
    <cellStyle name="Normal 75 2 3 3 2" xfId="23694" xr:uid="{00000000-0005-0000-0000-0000D0590000}"/>
    <cellStyle name="Normal 75 2 3 4" xfId="18169" xr:uid="{00000000-0005-0000-0000-0000D1590000}"/>
    <cellStyle name="Normal 75 3" xfId="4984" xr:uid="{00000000-0005-0000-0000-0000D2590000}"/>
    <cellStyle name="Normal 75 3 2" xfId="8331" xr:uid="{00000000-0005-0000-0000-0000D3590000}"/>
    <cellStyle name="Normal 75 3 2 2" xfId="13901" xr:uid="{00000000-0005-0000-0000-0000D4590000}"/>
    <cellStyle name="Normal 75 3 2 2 2" xfId="24999" xr:uid="{00000000-0005-0000-0000-0000D5590000}"/>
    <cellStyle name="Normal 75 3 2 3" xfId="19473" xr:uid="{00000000-0005-0000-0000-0000D6590000}"/>
    <cellStyle name="Normal 75 3 3" xfId="11359" xr:uid="{00000000-0005-0000-0000-0000D7590000}"/>
    <cellStyle name="Normal 75 3 3 2" xfId="22465" xr:uid="{00000000-0005-0000-0000-0000D8590000}"/>
    <cellStyle name="Normal 75 3 4" xfId="16939" xr:uid="{00000000-0005-0000-0000-0000D9590000}"/>
    <cellStyle name="Normal 76" xfId="1048" xr:uid="{00000000-0005-0000-0000-0000DA590000}"/>
    <cellStyle name="Normal 76 2" xfId="4691" xr:uid="{00000000-0005-0000-0000-0000DB590000}"/>
    <cellStyle name="Normal 76 3" xfId="5399" xr:uid="{00000000-0005-0000-0000-0000DC590000}"/>
    <cellStyle name="Normal 76 3 2" xfId="8536" xr:uid="{00000000-0005-0000-0000-0000DD590000}"/>
    <cellStyle name="Normal 76 3 2 2" xfId="14106" xr:uid="{00000000-0005-0000-0000-0000DE590000}"/>
    <cellStyle name="Normal 76 3 2 2 2" xfId="25204" xr:uid="{00000000-0005-0000-0000-0000DF590000}"/>
    <cellStyle name="Normal 76 3 2 3" xfId="19678" xr:uid="{00000000-0005-0000-0000-0000E0590000}"/>
    <cellStyle name="Normal 76 3 3" xfId="11567" xr:uid="{00000000-0005-0000-0000-0000E1590000}"/>
    <cellStyle name="Normal 76 3 3 2" xfId="22670" xr:uid="{00000000-0005-0000-0000-0000E2590000}"/>
    <cellStyle name="Normal 76 3 4" xfId="17144" xr:uid="{00000000-0005-0000-0000-0000E3590000}"/>
    <cellStyle name="Normal 77" xfId="1172" xr:uid="{00000000-0005-0000-0000-0000E4590000}"/>
    <cellStyle name="Normal 77 2" xfId="4692" xr:uid="{00000000-0005-0000-0000-0000E5590000}"/>
    <cellStyle name="Normal 77 2 2" xfId="4962" xr:uid="{00000000-0005-0000-0000-0000E6590000}"/>
    <cellStyle name="Normal 77 2 2 2" xfId="8325" xr:uid="{00000000-0005-0000-0000-0000E7590000}"/>
    <cellStyle name="Normal 77 2 2 2 2" xfId="13895" xr:uid="{00000000-0005-0000-0000-0000E8590000}"/>
    <cellStyle name="Normal 77 2 2 2 2 2" xfId="24993" xr:uid="{00000000-0005-0000-0000-0000E9590000}"/>
    <cellStyle name="Normal 77 2 2 2 3" xfId="19467" xr:uid="{00000000-0005-0000-0000-0000EA590000}"/>
    <cellStyle name="Normal 77 2 2 3" xfId="11352" xr:uid="{00000000-0005-0000-0000-0000EB590000}"/>
    <cellStyle name="Normal 77 2 2 3 2" xfId="22459" xr:uid="{00000000-0005-0000-0000-0000EC590000}"/>
    <cellStyle name="Normal 77 2 2 4" xfId="16933" xr:uid="{00000000-0005-0000-0000-0000ED590000}"/>
    <cellStyle name="Normal 77 2 3" xfId="5935" xr:uid="{00000000-0005-0000-0000-0000EE590000}"/>
    <cellStyle name="Normal 77 3" xfId="4693" xr:uid="{00000000-0005-0000-0000-0000EF590000}"/>
    <cellStyle name="Normal 77 3 2" xfId="8266" xr:uid="{00000000-0005-0000-0000-0000F0590000}"/>
    <cellStyle name="Normal 77 3 2 2" xfId="13836" xr:uid="{00000000-0005-0000-0000-0000F1590000}"/>
    <cellStyle name="Normal 77 3 2 2 2" xfId="24934" xr:uid="{00000000-0005-0000-0000-0000F2590000}"/>
    <cellStyle name="Normal 77 3 2 3" xfId="19408" xr:uid="{00000000-0005-0000-0000-0000F3590000}"/>
    <cellStyle name="Normal 77 3 3" xfId="11249" xr:uid="{00000000-0005-0000-0000-0000F4590000}"/>
    <cellStyle name="Normal 77 3 3 2" xfId="22356" xr:uid="{00000000-0005-0000-0000-0000F5590000}"/>
    <cellStyle name="Normal 77 3 4" xfId="16830" xr:uid="{00000000-0005-0000-0000-0000F6590000}"/>
    <cellStyle name="Normal 77 4" xfId="5175" xr:uid="{00000000-0005-0000-0000-0000F7590000}"/>
    <cellStyle name="Normal 77 5" xfId="5708" xr:uid="{00000000-0005-0000-0000-0000F8590000}"/>
    <cellStyle name="Normal 77 6" xfId="6352" xr:uid="{00000000-0005-0000-0000-0000F9590000}"/>
    <cellStyle name="Normal 77 6 2" xfId="9016" xr:uid="{00000000-0005-0000-0000-0000FA590000}"/>
    <cellStyle name="Normal 77 6 2 2" xfId="14586" xr:uid="{00000000-0005-0000-0000-0000FB590000}"/>
    <cellStyle name="Normal 77 6 2 2 2" xfId="25684" xr:uid="{00000000-0005-0000-0000-0000FC590000}"/>
    <cellStyle name="Normal 77 6 2 3" xfId="20158" xr:uid="{00000000-0005-0000-0000-0000FD590000}"/>
    <cellStyle name="Normal 77 6 3" xfId="12053" xr:uid="{00000000-0005-0000-0000-0000FE590000}"/>
    <cellStyle name="Normal 77 6 3 2" xfId="23152" xr:uid="{00000000-0005-0000-0000-0000FF590000}"/>
    <cellStyle name="Normal 77 6 4" xfId="17627" xr:uid="{00000000-0005-0000-0000-0000005A0000}"/>
    <cellStyle name="Normal 77 7" xfId="8073" xr:uid="{00000000-0005-0000-0000-0000015A0000}"/>
    <cellStyle name="Normal 77 7 2" xfId="13661" xr:uid="{00000000-0005-0000-0000-0000025A0000}"/>
    <cellStyle name="Normal 77 7 2 2" xfId="24760" xr:uid="{00000000-0005-0000-0000-0000035A0000}"/>
    <cellStyle name="Normal 77 7 3" xfId="19235" xr:uid="{00000000-0005-0000-0000-0000045A0000}"/>
    <cellStyle name="Normal 77 8" xfId="10869" xr:uid="{00000000-0005-0000-0000-0000055A0000}"/>
    <cellStyle name="Normal 77 8 2" xfId="21984" xr:uid="{00000000-0005-0000-0000-0000065A0000}"/>
    <cellStyle name="Normal 77 9" xfId="16464" xr:uid="{00000000-0005-0000-0000-0000075A0000}"/>
    <cellStyle name="Normal 78" xfId="1173" xr:uid="{00000000-0005-0000-0000-0000085A0000}"/>
    <cellStyle name="Normal 78 2" xfId="4694" xr:uid="{00000000-0005-0000-0000-0000095A0000}"/>
    <cellStyle name="Normal 78 2 2" xfId="4695" xr:uid="{00000000-0005-0000-0000-00000A5A0000}"/>
    <cellStyle name="Normal 78 2 3" xfId="5945" xr:uid="{00000000-0005-0000-0000-00000B5A0000}"/>
    <cellStyle name="Normal 78 3" xfId="4696" xr:uid="{00000000-0005-0000-0000-00000C5A0000}"/>
    <cellStyle name="Normal 78 3 2" xfId="8267" xr:uid="{00000000-0005-0000-0000-00000D5A0000}"/>
    <cellStyle name="Normal 78 3 2 2" xfId="13837" xr:uid="{00000000-0005-0000-0000-00000E5A0000}"/>
    <cellStyle name="Normal 78 3 2 2 2" xfId="24935" xr:uid="{00000000-0005-0000-0000-00000F5A0000}"/>
    <cellStyle name="Normal 78 3 2 3" xfId="19409" xr:uid="{00000000-0005-0000-0000-0000105A0000}"/>
    <cellStyle name="Normal 78 3 3" xfId="11250" xr:uid="{00000000-0005-0000-0000-0000115A0000}"/>
    <cellStyle name="Normal 78 3 3 2" xfId="22357" xr:uid="{00000000-0005-0000-0000-0000125A0000}"/>
    <cellStyle name="Normal 78 3 4" xfId="16831" xr:uid="{00000000-0005-0000-0000-0000135A0000}"/>
    <cellStyle name="Normal 78 4" xfId="5249" xr:uid="{00000000-0005-0000-0000-0000145A0000}"/>
    <cellStyle name="Normal 79" xfId="1174" xr:uid="{00000000-0005-0000-0000-0000155A0000}"/>
    <cellStyle name="Normal 79 2" xfId="4697" xr:uid="{00000000-0005-0000-0000-0000165A0000}"/>
    <cellStyle name="Normal 79 2 2" xfId="5617" xr:uid="{00000000-0005-0000-0000-0000175A0000}"/>
    <cellStyle name="Normal 79 2 2 2" xfId="8632" xr:uid="{00000000-0005-0000-0000-0000185A0000}"/>
    <cellStyle name="Normal 79 2 2 2 2" xfId="14202" xr:uid="{00000000-0005-0000-0000-0000195A0000}"/>
    <cellStyle name="Normal 79 2 2 2 2 2" xfId="25300" xr:uid="{00000000-0005-0000-0000-00001A5A0000}"/>
    <cellStyle name="Normal 79 2 2 2 3" xfId="19774" xr:uid="{00000000-0005-0000-0000-00001B5A0000}"/>
    <cellStyle name="Normal 79 2 2 3" xfId="11663" xr:uid="{00000000-0005-0000-0000-00001C5A0000}"/>
    <cellStyle name="Normal 79 2 2 3 2" xfId="22766" xr:uid="{00000000-0005-0000-0000-00001D5A0000}"/>
    <cellStyle name="Normal 79 2 2 4" xfId="17240" xr:uid="{00000000-0005-0000-0000-00001E5A0000}"/>
    <cellStyle name="Normal 79 3" xfId="4698" xr:uid="{00000000-0005-0000-0000-00001F5A0000}"/>
    <cellStyle name="Normal 79 3 2" xfId="8268" xr:uid="{00000000-0005-0000-0000-0000205A0000}"/>
    <cellStyle name="Normal 79 3 2 2" xfId="13838" xr:uid="{00000000-0005-0000-0000-0000215A0000}"/>
    <cellStyle name="Normal 79 3 2 2 2" xfId="24936" xr:uid="{00000000-0005-0000-0000-0000225A0000}"/>
    <cellStyle name="Normal 79 3 2 3" xfId="19410" xr:uid="{00000000-0005-0000-0000-0000235A0000}"/>
    <cellStyle name="Normal 79 3 3" xfId="11251" xr:uid="{00000000-0005-0000-0000-0000245A0000}"/>
    <cellStyle name="Normal 79 3 3 2" xfId="22358" xr:uid="{00000000-0005-0000-0000-0000255A0000}"/>
    <cellStyle name="Normal 79 3 4" xfId="16832" xr:uid="{00000000-0005-0000-0000-0000265A0000}"/>
    <cellStyle name="Normal 79 4" xfId="6353" xr:uid="{00000000-0005-0000-0000-0000275A0000}"/>
    <cellStyle name="Normal 79 4 2" xfId="9017" xr:uid="{00000000-0005-0000-0000-0000285A0000}"/>
    <cellStyle name="Normal 79 4 2 2" xfId="14587" xr:uid="{00000000-0005-0000-0000-0000295A0000}"/>
    <cellStyle name="Normal 79 4 2 2 2" xfId="25685" xr:uid="{00000000-0005-0000-0000-00002A5A0000}"/>
    <cellStyle name="Normal 79 4 2 3" xfId="20159" xr:uid="{00000000-0005-0000-0000-00002B5A0000}"/>
    <cellStyle name="Normal 79 4 3" xfId="12054" xr:uid="{00000000-0005-0000-0000-00002C5A0000}"/>
    <cellStyle name="Normal 79 4 3 2" xfId="23153" xr:uid="{00000000-0005-0000-0000-00002D5A0000}"/>
    <cellStyle name="Normal 79 4 4" xfId="17628" xr:uid="{00000000-0005-0000-0000-00002E5A0000}"/>
    <cellStyle name="Normal 79 5" xfId="8090" xr:uid="{00000000-0005-0000-0000-00002F5A0000}"/>
    <cellStyle name="Normal 79 5 2" xfId="13670" xr:uid="{00000000-0005-0000-0000-0000305A0000}"/>
    <cellStyle name="Normal 79 5 2 2" xfId="24769" xr:uid="{00000000-0005-0000-0000-0000315A0000}"/>
    <cellStyle name="Normal 79 5 3" xfId="19243" xr:uid="{00000000-0005-0000-0000-0000325A0000}"/>
    <cellStyle name="Normal 79 6" xfId="10870" xr:uid="{00000000-0005-0000-0000-0000335A0000}"/>
    <cellStyle name="Normal 79 6 2" xfId="21985" xr:uid="{00000000-0005-0000-0000-0000345A0000}"/>
    <cellStyle name="Normal 79 7" xfId="16465" xr:uid="{00000000-0005-0000-0000-0000355A0000}"/>
    <cellStyle name="Normal 8" xfId="624" xr:uid="{00000000-0005-0000-0000-0000365A0000}"/>
    <cellStyle name="Normal 8 2" xfId="625" xr:uid="{00000000-0005-0000-0000-0000375A0000}"/>
    <cellStyle name="Normal 8 2 2" xfId="1175" xr:uid="{00000000-0005-0000-0000-0000385A0000}"/>
    <cellStyle name="Normal 8 2 2 2" xfId="5100" xr:uid="{00000000-0005-0000-0000-0000395A0000}"/>
    <cellStyle name="Normal 8 2 2 3" xfId="4955" xr:uid="{00000000-0005-0000-0000-00003A5A0000}"/>
    <cellStyle name="Normal 8 2 2 3 2" xfId="8320" xr:uid="{00000000-0005-0000-0000-00003B5A0000}"/>
    <cellStyle name="Normal 8 2 2 3 2 2" xfId="13890" xr:uid="{00000000-0005-0000-0000-00003C5A0000}"/>
    <cellStyle name="Normal 8 2 2 3 2 2 2" xfId="24988" xr:uid="{00000000-0005-0000-0000-00003D5A0000}"/>
    <cellStyle name="Normal 8 2 2 3 2 3" xfId="19462" xr:uid="{00000000-0005-0000-0000-00003E5A0000}"/>
    <cellStyle name="Normal 8 2 2 3 3" xfId="11347" xr:uid="{00000000-0005-0000-0000-00003F5A0000}"/>
    <cellStyle name="Normal 8 2 2 3 3 2" xfId="22454" xr:uid="{00000000-0005-0000-0000-0000405A0000}"/>
    <cellStyle name="Normal 8 2 2 3 4" xfId="16928" xr:uid="{00000000-0005-0000-0000-0000415A0000}"/>
    <cellStyle name="Normal 8 2 2 4" xfId="6354" xr:uid="{00000000-0005-0000-0000-0000425A0000}"/>
    <cellStyle name="Normal 8 2 2 4 2" xfId="9018" xr:uid="{00000000-0005-0000-0000-0000435A0000}"/>
    <cellStyle name="Normal 8 2 2 4 2 2" xfId="14588" xr:uid="{00000000-0005-0000-0000-0000445A0000}"/>
    <cellStyle name="Normal 8 2 2 4 2 2 2" xfId="25686" xr:uid="{00000000-0005-0000-0000-0000455A0000}"/>
    <cellStyle name="Normal 8 2 2 4 2 3" xfId="20160" xr:uid="{00000000-0005-0000-0000-0000465A0000}"/>
    <cellStyle name="Normal 8 2 2 4 3" xfId="12055" xr:uid="{00000000-0005-0000-0000-0000475A0000}"/>
    <cellStyle name="Normal 8 2 2 4 3 2" xfId="23154" xr:uid="{00000000-0005-0000-0000-0000485A0000}"/>
    <cellStyle name="Normal 8 2 2 4 4" xfId="17629" xr:uid="{00000000-0005-0000-0000-0000495A0000}"/>
    <cellStyle name="Normal 8 2 2 5" xfId="8087" xr:uid="{00000000-0005-0000-0000-00004A5A0000}"/>
    <cellStyle name="Normal 8 2 2 5 2" xfId="13668" xr:uid="{00000000-0005-0000-0000-00004B5A0000}"/>
    <cellStyle name="Normal 8 2 2 5 2 2" xfId="24767" xr:uid="{00000000-0005-0000-0000-00004C5A0000}"/>
    <cellStyle name="Normal 8 2 2 5 3" xfId="19242" xr:uid="{00000000-0005-0000-0000-00004D5A0000}"/>
    <cellStyle name="Normal 8 2 2 6" xfId="10871" xr:uid="{00000000-0005-0000-0000-00004E5A0000}"/>
    <cellStyle name="Normal 8 2 2 6 2" xfId="21986" xr:uid="{00000000-0005-0000-0000-00004F5A0000}"/>
    <cellStyle name="Normal 8 2 2 7" xfId="16466" xr:uid="{00000000-0005-0000-0000-0000505A0000}"/>
    <cellStyle name="Normal 8 2 3" xfId="4699" xr:uid="{00000000-0005-0000-0000-0000515A0000}"/>
    <cellStyle name="Normal 8 2 3 2" xfId="5661" xr:uid="{00000000-0005-0000-0000-0000525A0000}"/>
    <cellStyle name="Normal 8 2 3 2 2" xfId="8650" xr:uid="{00000000-0005-0000-0000-0000535A0000}"/>
    <cellStyle name="Normal 8 2 3 2 2 2" xfId="14220" xr:uid="{00000000-0005-0000-0000-0000545A0000}"/>
    <cellStyle name="Normal 8 2 3 2 2 2 2" xfId="25318" xr:uid="{00000000-0005-0000-0000-0000555A0000}"/>
    <cellStyle name="Normal 8 2 3 2 2 3" xfId="19792" xr:uid="{00000000-0005-0000-0000-0000565A0000}"/>
    <cellStyle name="Normal 8 2 3 2 3" xfId="11682" xr:uid="{00000000-0005-0000-0000-0000575A0000}"/>
    <cellStyle name="Normal 8 2 3 2 3 2" xfId="22785" xr:uid="{00000000-0005-0000-0000-0000585A0000}"/>
    <cellStyle name="Normal 8 2 3 2 4" xfId="17259" xr:uid="{00000000-0005-0000-0000-0000595A0000}"/>
    <cellStyle name="Normal 8 2 3 3" xfId="6499" xr:uid="{00000000-0005-0000-0000-00005A5A0000}"/>
    <cellStyle name="Normal 8 2 3 3 2" xfId="9162" xr:uid="{00000000-0005-0000-0000-00005B5A0000}"/>
    <cellStyle name="Normal 8 2 3 3 2 2" xfId="14732" xr:uid="{00000000-0005-0000-0000-00005C5A0000}"/>
    <cellStyle name="Normal 8 2 3 3 2 2 2" xfId="25830" xr:uid="{00000000-0005-0000-0000-00005D5A0000}"/>
    <cellStyle name="Normal 8 2 3 3 2 3" xfId="20304" xr:uid="{00000000-0005-0000-0000-00005E5A0000}"/>
    <cellStyle name="Normal 8 2 3 3 3" xfId="12199" xr:uid="{00000000-0005-0000-0000-00005F5A0000}"/>
    <cellStyle name="Normal 8 2 3 3 3 2" xfId="23298" xr:uid="{00000000-0005-0000-0000-0000605A0000}"/>
    <cellStyle name="Normal 8 2 3 3 4" xfId="17773" xr:uid="{00000000-0005-0000-0000-0000615A0000}"/>
    <cellStyle name="Normal 8 2 3 4" xfId="7674" xr:uid="{00000000-0005-0000-0000-0000625A0000}"/>
    <cellStyle name="Normal 8 2 3 4 2" xfId="13283" xr:uid="{00000000-0005-0000-0000-0000635A0000}"/>
    <cellStyle name="Normal 8 2 3 4 2 2" xfId="24382" xr:uid="{00000000-0005-0000-0000-0000645A0000}"/>
    <cellStyle name="Normal 8 2 3 4 3" xfId="18857" xr:uid="{00000000-0005-0000-0000-0000655A0000}"/>
    <cellStyle name="Normal 8 2 3 5" xfId="10171" xr:uid="{00000000-0005-0000-0000-0000665A0000}"/>
    <cellStyle name="Normal 8 2 3 5 2" xfId="15719" xr:uid="{00000000-0005-0000-0000-0000675A0000}"/>
    <cellStyle name="Normal 8 2 3 5 2 2" xfId="26817" xr:uid="{00000000-0005-0000-0000-0000685A0000}"/>
    <cellStyle name="Normal 8 2 3 5 3" xfId="21291" xr:uid="{00000000-0005-0000-0000-0000695A0000}"/>
    <cellStyle name="Normal 8 2 3 6" xfId="11252" xr:uid="{00000000-0005-0000-0000-00006A5A0000}"/>
    <cellStyle name="Normal 8 2 3 6 2" xfId="22359" xr:uid="{00000000-0005-0000-0000-00006B5A0000}"/>
    <cellStyle name="Normal 8 2 3 7" xfId="16833" xr:uid="{00000000-0005-0000-0000-00006C5A0000}"/>
    <cellStyle name="Normal 8 2 4" xfId="6961" xr:uid="{00000000-0005-0000-0000-00006D5A0000}"/>
    <cellStyle name="Normal 8 2 4 2" xfId="9619" xr:uid="{00000000-0005-0000-0000-00006E5A0000}"/>
    <cellStyle name="Normal 8 2 4 2 2" xfId="15189" xr:uid="{00000000-0005-0000-0000-00006F5A0000}"/>
    <cellStyle name="Normal 8 2 4 2 2 2" xfId="26287" xr:uid="{00000000-0005-0000-0000-0000705A0000}"/>
    <cellStyle name="Normal 8 2 4 2 3" xfId="20761" xr:uid="{00000000-0005-0000-0000-0000715A0000}"/>
    <cellStyle name="Normal 8 2 4 3" xfId="12656" xr:uid="{00000000-0005-0000-0000-0000725A0000}"/>
    <cellStyle name="Normal 8 2 4 3 2" xfId="23755" xr:uid="{00000000-0005-0000-0000-0000735A0000}"/>
    <cellStyle name="Normal 8 2 4 4" xfId="18230" xr:uid="{00000000-0005-0000-0000-0000745A0000}"/>
    <cellStyle name="Normal 8 2 5" xfId="27245" xr:uid="{00000000-0005-0000-0000-0000755A0000}"/>
    <cellStyle name="Normal 8 3" xfId="626" xr:uid="{00000000-0005-0000-0000-0000765A0000}"/>
    <cellStyle name="Normal 8 3 10" xfId="7001" xr:uid="{00000000-0005-0000-0000-0000775A0000}"/>
    <cellStyle name="Normal 8 3 10 2" xfId="9655" xr:uid="{00000000-0005-0000-0000-0000785A0000}"/>
    <cellStyle name="Normal 8 3 10 2 2" xfId="15225" xr:uid="{00000000-0005-0000-0000-0000795A0000}"/>
    <cellStyle name="Normal 8 3 10 2 2 2" xfId="26323" xr:uid="{00000000-0005-0000-0000-00007A5A0000}"/>
    <cellStyle name="Normal 8 3 10 2 3" xfId="20797" xr:uid="{00000000-0005-0000-0000-00007B5A0000}"/>
    <cellStyle name="Normal 8 3 10 3" xfId="12692" xr:uid="{00000000-0005-0000-0000-00007C5A0000}"/>
    <cellStyle name="Normal 8 3 10 3 2" xfId="23791" xr:uid="{00000000-0005-0000-0000-00007D5A0000}"/>
    <cellStyle name="Normal 8 3 10 4" xfId="18266" xr:uid="{00000000-0005-0000-0000-00007E5A0000}"/>
    <cellStyle name="Normal 8 3 11" xfId="7567" xr:uid="{00000000-0005-0000-0000-00007F5A0000}"/>
    <cellStyle name="Normal 8 3 11 2" xfId="13220" xr:uid="{00000000-0005-0000-0000-0000805A0000}"/>
    <cellStyle name="Normal 8 3 11 2 2" xfId="24319" xr:uid="{00000000-0005-0000-0000-0000815A0000}"/>
    <cellStyle name="Normal 8 3 11 3" xfId="18794" xr:uid="{00000000-0005-0000-0000-0000825A0000}"/>
    <cellStyle name="Normal 8 3 12" xfId="10077" xr:uid="{00000000-0005-0000-0000-0000835A0000}"/>
    <cellStyle name="Normal 8 3 12 2" xfId="15630" xr:uid="{00000000-0005-0000-0000-0000845A0000}"/>
    <cellStyle name="Normal 8 3 12 2 2" xfId="26728" xr:uid="{00000000-0005-0000-0000-0000855A0000}"/>
    <cellStyle name="Normal 8 3 12 3" xfId="21202" xr:uid="{00000000-0005-0000-0000-0000865A0000}"/>
    <cellStyle name="Normal 8 3 13" xfId="10623" xr:uid="{00000000-0005-0000-0000-0000875A0000}"/>
    <cellStyle name="Normal 8 3 13 2" xfId="21739" xr:uid="{00000000-0005-0000-0000-0000885A0000}"/>
    <cellStyle name="Normal 8 3 14" xfId="16219" xr:uid="{00000000-0005-0000-0000-0000895A0000}"/>
    <cellStyle name="Normal 8 3 15" xfId="27283" xr:uid="{00000000-0005-0000-0000-00008A5A0000}"/>
    <cellStyle name="Normal 8 3 2" xfId="803" xr:uid="{00000000-0005-0000-0000-00008B5A0000}"/>
    <cellStyle name="Normal 8 3 2 10" xfId="10136" xr:uid="{00000000-0005-0000-0000-00008C5A0000}"/>
    <cellStyle name="Normal 8 3 2 10 2" xfId="15687" xr:uid="{00000000-0005-0000-0000-00008D5A0000}"/>
    <cellStyle name="Normal 8 3 2 10 2 2" xfId="26785" xr:uid="{00000000-0005-0000-0000-00008E5A0000}"/>
    <cellStyle name="Normal 8 3 2 10 3" xfId="21259" xr:uid="{00000000-0005-0000-0000-00008F5A0000}"/>
    <cellStyle name="Normal 8 3 2 11" xfId="10670" xr:uid="{00000000-0005-0000-0000-0000905A0000}"/>
    <cellStyle name="Normal 8 3 2 11 2" xfId="21786" xr:uid="{00000000-0005-0000-0000-0000915A0000}"/>
    <cellStyle name="Normal 8 3 2 12" xfId="16266" xr:uid="{00000000-0005-0000-0000-0000925A0000}"/>
    <cellStyle name="Normal 8 3 2 13" xfId="27331" xr:uid="{00000000-0005-0000-0000-0000935A0000}"/>
    <cellStyle name="Normal 8 3 2 2" xfId="981" xr:uid="{00000000-0005-0000-0000-0000945A0000}"/>
    <cellStyle name="Normal 8 3 2 2 2" xfId="5235" xr:uid="{00000000-0005-0000-0000-0000955A0000}"/>
    <cellStyle name="Normal 8 3 2 2 2 2" xfId="6827" xr:uid="{00000000-0005-0000-0000-0000965A0000}"/>
    <cellStyle name="Normal 8 3 2 2 2 2 2" xfId="9490" xr:uid="{00000000-0005-0000-0000-0000975A0000}"/>
    <cellStyle name="Normal 8 3 2 2 2 2 2 2" xfId="15060" xr:uid="{00000000-0005-0000-0000-0000985A0000}"/>
    <cellStyle name="Normal 8 3 2 2 2 2 2 2 2" xfId="26158" xr:uid="{00000000-0005-0000-0000-0000995A0000}"/>
    <cellStyle name="Normal 8 3 2 2 2 2 2 3" xfId="20632" xr:uid="{00000000-0005-0000-0000-00009A5A0000}"/>
    <cellStyle name="Normal 8 3 2 2 2 2 3" xfId="12527" xr:uid="{00000000-0005-0000-0000-00009B5A0000}"/>
    <cellStyle name="Normal 8 3 2 2 2 2 3 2" xfId="23626" xr:uid="{00000000-0005-0000-0000-00009C5A0000}"/>
    <cellStyle name="Normal 8 3 2 2 2 2 4" xfId="18101" xr:uid="{00000000-0005-0000-0000-00009D5A0000}"/>
    <cellStyle name="Normal 8 3 2 2 2 3" xfId="8468" xr:uid="{00000000-0005-0000-0000-00009E5A0000}"/>
    <cellStyle name="Normal 8 3 2 2 2 3 2" xfId="14038" xr:uid="{00000000-0005-0000-0000-00009F5A0000}"/>
    <cellStyle name="Normal 8 3 2 2 2 3 2 2" xfId="25136" xr:uid="{00000000-0005-0000-0000-0000A05A0000}"/>
    <cellStyle name="Normal 8 3 2 2 2 3 3" xfId="19610" xr:uid="{00000000-0005-0000-0000-0000A15A0000}"/>
    <cellStyle name="Normal 8 3 2 2 2 4" xfId="11499" xr:uid="{00000000-0005-0000-0000-0000A25A0000}"/>
    <cellStyle name="Normal 8 3 2 2 2 4 2" xfId="22602" xr:uid="{00000000-0005-0000-0000-0000A35A0000}"/>
    <cellStyle name="Normal 8 3 2 2 2 5" xfId="17076" xr:uid="{00000000-0005-0000-0000-0000A45A0000}"/>
    <cellStyle name="Normal 8 3 2 2 3" xfId="6259" xr:uid="{00000000-0005-0000-0000-0000A55A0000}"/>
    <cellStyle name="Normal 8 3 2 2 3 2" xfId="8924" xr:uid="{00000000-0005-0000-0000-0000A65A0000}"/>
    <cellStyle name="Normal 8 3 2 2 3 2 2" xfId="14494" xr:uid="{00000000-0005-0000-0000-0000A75A0000}"/>
    <cellStyle name="Normal 8 3 2 2 3 2 2 2" xfId="25592" xr:uid="{00000000-0005-0000-0000-0000A85A0000}"/>
    <cellStyle name="Normal 8 3 2 2 3 2 3" xfId="20066" xr:uid="{00000000-0005-0000-0000-0000A95A0000}"/>
    <cellStyle name="Normal 8 3 2 2 3 3" xfId="11961" xr:uid="{00000000-0005-0000-0000-0000AA5A0000}"/>
    <cellStyle name="Normal 8 3 2 2 3 3 2" xfId="23060" xr:uid="{00000000-0005-0000-0000-0000AB5A0000}"/>
    <cellStyle name="Normal 8 3 2 2 3 4" xfId="17535" xr:uid="{00000000-0005-0000-0000-0000AC5A0000}"/>
    <cellStyle name="Normal 8 3 2 2 4" xfId="7298" xr:uid="{00000000-0005-0000-0000-0000AD5A0000}"/>
    <cellStyle name="Normal 8 3 2 2 4 2" xfId="9951" xr:uid="{00000000-0005-0000-0000-0000AE5A0000}"/>
    <cellStyle name="Normal 8 3 2 2 4 2 2" xfId="15521" xr:uid="{00000000-0005-0000-0000-0000AF5A0000}"/>
    <cellStyle name="Normal 8 3 2 2 4 2 2 2" xfId="26619" xr:uid="{00000000-0005-0000-0000-0000B05A0000}"/>
    <cellStyle name="Normal 8 3 2 2 4 2 3" xfId="21093" xr:uid="{00000000-0005-0000-0000-0000B15A0000}"/>
    <cellStyle name="Normal 8 3 2 2 4 3" xfId="12988" xr:uid="{00000000-0005-0000-0000-0000B25A0000}"/>
    <cellStyle name="Normal 8 3 2 2 4 3 2" xfId="24087" xr:uid="{00000000-0005-0000-0000-0000B35A0000}"/>
    <cellStyle name="Normal 8 3 2 2 4 4" xfId="18562" xr:uid="{00000000-0005-0000-0000-0000B45A0000}"/>
    <cellStyle name="Normal 8 3 2 2 5" xfId="7986" xr:uid="{00000000-0005-0000-0000-0000B55A0000}"/>
    <cellStyle name="Normal 8 3 2 2 5 2" xfId="13589" xr:uid="{00000000-0005-0000-0000-0000B65A0000}"/>
    <cellStyle name="Normal 8 3 2 2 5 2 2" xfId="24688" xr:uid="{00000000-0005-0000-0000-0000B75A0000}"/>
    <cellStyle name="Normal 8 3 2 2 5 3" xfId="19163" xr:uid="{00000000-0005-0000-0000-0000B85A0000}"/>
    <cellStyle name="Normal 8 3 2 2 6" xfId="10501" xr:uid="{00000000-0005-0000-0000-0000B95A0000}"/>
    <cellStyle name="Normal 8 3 2 2 6 2" xfId="16047" xr:uid="{00000000-0005-0000-0000-0000BA5A0000}"/>
    <cellStyle name="Normal 8 3 2 2 6 2 2" xfId="27145" xr:uid="{00000000-0005-0000-0000-0000BB5A0000}"/>
    <cellStyle name="Normal 8 3 2 2 6 3" xfId="21619" xr:uid="{00000000-0005-0000-0000-0000BC5A0000}"/>
    <cellStyle name="Normal 8 3 2 2 7" xfId="10777" xr:uid="{00000000-0005-0000-0000-0000BD5A0000}"/>
    <cellStyle name="Normal 8 3 2 2 7 2" xfId="21892" xr:uid="{00000000-0005-0000-0000-0000BE5A0000}"/>
    <cellStyle name="Normal 8 3 2 2 8" xfId="16372" xr:uid="{00000000-0005-0000-0000-0000BF5A0000}"/>
    <cellStyle name="Normal 8 3 2 2 9" xfId="27576" xr:uid="{00000000-0005-0000-0000-0000C05A0000}"/>
    <cellStyle name="Normal 8 3 2 3" xfId="4700" xr:uid="{00000000-0005-0000-0000-0000C15A0000}"/>
    <cellStyle name="Normal 8 3 2 3 2" xfId="6700" xr:uid="{00000000-0005-0000-0000-0000C25A0000}"/>
    <cellStyle name="Normal 8 3 2 3 2 2" xfId="9363" xr:uid="{00000000-0005-0000-0000-0000C35A0000}"/>
    <cellStyle name="Normal 8 3 2 3 2 2 2" xfId="14933" xr:uid="{00000000-0005-0000-0000-0000C45A0000}"/>
    <cellStyle name="Normal 8 3 2 3 2 2 2 2" xfId="26031" xr:uid="{00000000-0005-0000-0000-0000C55A0000}"/>
    <cellStyle name="Normal 8 3 2 3 2 2 3" xfId="20505" xr:uid="{00000000-0005-0000-0000-0000C65A0000}"/>
    <cellStyle name="Normal 8 3 2 3 2 3" xfId="12400" xr:uid="{00000000-0005-0000-0000-0000C75A0000}"/>
    <cellStyle name="Normal 8 3 2 3 2 3 2" xfId="23499" xr:uid="{00000000-0005-0000-0000-0000C85A0000}"/>
    <cellStyle name="Normal 8 3 2 3 2 4" xfId="17974" xr:uid="{00000000-0005-0000-0000-0000C95A0000}"/>
    <cellStyle name="Normal 8 3 2 3 3" xfId="7171" xr:uid="{00000000-0005-0000-0000-0000CA5A0000}"/>
    <cellStyle name="Normal 8 3 2 3 3 2" xfId="9824" xr:uid="{00000000-0005-0000-0000-0000CB5A0000}"/>
    <cellStyle name="Normal 8 3 2 3 3 2 2" xfId="15394" xr:uid="{00000000-0005-0000-0000-0000CC5A0000}"/>
    <cellStyle name="Normal 8 3 2 3 3 2 2 2" xfId="26492" xr:uid="{00000000-0005-0000-0000-0000CD5A0000}"/>
    <cellStyle name="Normal 8 3 2 3 3 2 3" xfId="20966" xr:uid="{00000000-0005-0000-0000-0000CE5A0000}"/>
    <cellStyle name="Normal 8 3 2 3 3 3" xfId="12861" xr:uid="{00000000-0005-0000-0000-0000CF5A0000}"/>
    <cellStyle name="Normal 8 3 2 3 3 3 2" xfId="23960" xr:uid="{00000000-0005-0000-0000-0000D05A0000}"/>
    <cellStyle name="Normal 8 3 2 3 3 4" xfId="18435" xr:uid="{00000000-0005-0000-0000-0000D15A0000}"/>
    <cellStyle name="Normal 8 3 2 3 4" xfId="7862" xr:uid="{00000000-0005-0000-0000-0000D25A0000}"/>
    <cellStyle name="Normal 8 3 2 3 4 2" xfId="13465" xr:uid="{00000000-0005-0000-0000-0000D35A0000}"/>
    <cellStyle name="Normal 8 3 2 3 4 2 2" xfId="24564" xr:uid="{00000000-0005-0000-0000-0000D45A0000}"/>
    <cellStyle name="Normal 8 3 2 3 4 3" xfId="19039" xr:uid="{00000000-0005-0000-0000-0000D55A0000}"/>
    <cellStyle name="Normal 8 3 2 3 5" xfId="10374" xr:uid="{00000000-0005-0000-0000-0000D65A0000}"/>
    <cellStyle name="Normal 8 3 2 3 5 2" xfId="15920" xr:uid="{00000000-0005-0000-0000-0000D75A0000}"/>
    <cellStyle name="Normal 8 3 2 3 5 2 2" xfId="27018" xr:uid="{00000000-0005-0000-0000-0000D85A0000}"/>
    <cellStyle name="Normal 8 3 2 3 5 3" xfId="21492" xr:uid="{00000000-0005-0000-0000-0000D95A0000}"/>
    <cellStyle name="Normal 8 3 2 3 6" xfId="11253" xr:uid="{00000000-0005-0000-0000-0000DA5A0000}"/>
    <cellStyle name="Normal 8 3 2 3 6 2" xfId="22360" xr:uid="{00000000-0005-0000-0000-0000DB5A0000}"/>
    <cellStyle name="Normal 8 3 2 3 7" xfId="16834" xr:uid="{00000000-0005-0000-0000-0000DC5A0000}"/>
    <cellStyle name="Normal 8 3 2 3 8" xfId="27449" xr:uid="{00000000-0005-0000-0000-0000DD5A0000}"/>
    <cellStyle name="Normal 8 3 2 4" xfId="4701" xr:uid="{00000000-0005-0000-0000-0000DE5A0000}"/>
    <cellStyle name="Normal 8 3 2 4 2" xfId="6582" xr:uid="{00000000-0005-0000-0000-0000DF5A0000}"/>
    <cellStyle name="Normal 8 3 2 4 2 2" xfId="9245" xr:uid="{00000000-0005-0000-0000-0000E05A0000}"/>
    <cellStyle name="Normal 8 3 2 4 2 2 2" xfId="14815" xr:uid="{00000000-0005-0000-0000-0000E15A0000}"/>
    <cellStyle name="Normal 8 3 2 4 2 2 2 2" xfId="25913" xr:uid="{00000000-0005-0000-0000-0000E25A0000}"/>
    <cellStyle name="Normal 8 3 2 4 2 2 3" xfId="20387" xr:uid="{00000000-0005-0000-0000-0000E35A0000}"/>
    <cellStyle name="Normal 8 3 2 4 2 3" xfId="12282" xr:uid="{00000000-0005-0000-0000-0000E45A0000}"/>
    <cellStyle name="Normal 8 3 2 4 2 3 2" xfId="23381" xr:uid="{00000000-0005-0000-0000-0000E55A0000}"/>
    <cellStyle name="Normal 8 3 2 4 2 4" xfId="17856" xr:uid="{00000000-0005-0000-0000-0000E65A0000}"/>
    <cellStyle name="Normal 8 3 2 4 3" xfId="7757" xr:uid="{00000000-0005-0000-0000-0000E75A0000}"/>
    <cellStyle name="Normal 8 3 2 4 3 2" xfId="13362" xr:uid="{00000000-0005-0000-0000-0000E85A0000}"/>
    <cellStyle name="Normal 8 3 2 4 3 2 2" xfId="24461" xr:uid="{00000000-0005-0000-0000-0000E95A0000}"/>
    <cellStyle name="Normal 8 3 2 4 3 3" xfId="18936" xr:uid="{00000000-0005-0000-0000-0000EA5A0000}"/>
    <cellStyle name="Normal 8 3 2 4 4" xfId="10256" xr:uid="{00000000-0005-0000-0000-0000EB5A0000}"/>
    <cellStyle name="Normal 8 3 2 4 4 2" xfId="15802" xr:uid="{00000000-0005-0000-0000-0000EC5A0000}"/>
    <cellStyle name="Normal 8 3 2 4 4 2 2" xfId="26900" xr:uid="{00000000-0005-0000-0000-0000ED5A0000}"/>
    <cellStyle name="Normal 8 3 2 4 4 3" xfId="21374" xr:uid="{00000000-0005-0000-0000-0000EE5A0000}"/>
    <cellStyle name="Normal 8 3 2 4 5" xfId="11254" xr:uid="{00000000-0005-0000-0000-0000EF5A0000}"/>
    <cellStyle name="Normal 8 3 2 4 5 2" xfId="22361" xr:uid="{00000000-0005-0000-0000-0000F05A0000}"/>
    <cellStyle name="Normal 8 3 2 4 6" xfId="16835" xr:uid="{00000000-0005-0000-0000-0000F15A0000}"/>
    <cellStyle name="Normal 8 3 2 5" xfId="4702" xr:uid="{00000000-0005-0000-0000-0000F25A0000}"/>
    <cellStyle name="Normal 8 3 2 5 2" xfId="6479" xr:uid="{00000000-0005-0000-0000-0000F35A0000}"/>
    <cellStyle name="Normal 8 3 2 5 2 2" xfId="9142" xr:uid="{00000000-0005-0000-0000-0000F45A0000}"/>
    <cellStyle name="Normal 8 3 2 5 2 2 2" xfId="14712" xr:uid="{00000000-0005-0000-0000-0000F55A0000}"/>
    <cellStyle name="Normal 8 3 2 5 2 2 2 2" xfId="25810" xr:uid="{00000000-0005-0000-0000-0000F65A0000}"/>
    <cellStyle name="Normal 8 3 2 5 2 2 3" xfId="20284" xr:uid="{00000000-0005-0000-0000-0000F75A0000}"/>
    <cellStyle name="Normal 8 3 2 5 2 3" xfId="12179" xr:uid="{00000000-0005-0000-0000-0000F85A0000}"/>
    <cellStyle name="Normal 8 3 2 5 2 3 2" xfId="23278" xr:uid="{00000000-0005-0000-0000-0000F95A0000}"/>
    <cellStyle name="Normal 8 3 2 5 2 4" xfId="17753" xr:uid="{00000000-0005-0000-0000-0000FA5A0000}"/>
    <cellStyle name="Normal 8 3 2 5 3" xfId="8269" xr:uid="{00000000-0005-0000-0000-0000FB5A0000}"/>
    <cellStyle name="Normal 8 3 2 5 3 2" xfId="13839" xr:uid="{00000000-0005-0000-0000-0000FC5A0000}"/>
    <cellStyle name="Normal 8 3 2 5 3 2 2" xfId="24937" xr:uid="{00000000-0005-0000-0000-0000FD5A0000}"/>
    <cellStyle name="Normal 8 3 2 5 3 3" xfId="19411" xr:uid="{00000000-0005-0000-0000-0000FE5A0000}"/>
    <cellStyle name="Normal 8 3 2 5 4" xfId="11255" xr:uid="{00000000-0005-0000-0000-0000FF5A0000}"/>
    <cellStyle name="Normal 8 3 2 5 4 2" xfId="22362" xr:uid="{00000000-0005-0000-0000-0000005B0000}"/>
    <cellStyle name="Normal 8 3 2 5 5" xfId="16836" xr:uid="{00000000-0005-0000-0000-0000015B0000}"/>
    <cellStyle name="Normal 8 3 2 6" xfId="5313" xr:uid="{00000000-0005-0000-0000-0000025B0000}"/>
    <cellStyle name="Normal 8 3 2 6 2" xfId="8496" xr:uid="{00000000-0005-0000-0000-0000035B0000}"/>
    <cellStyle name="Normal 8 3 2 6 2 2" xfId="14066" xr:uid="{00000000-0005-0000-0000-0000045B0000}"/>
    <cellStyle name="Normal 8 3 2 6 2 2 2" xfId="25164" xr:uid="{00000000-0005-0000-0000-0000055B0000}"/>
    <cellStyle name="Normal 8 3 2 6 2 3" xfId="19638" xr:uid="{00000000-0005-0000-0000-0000065B0000}"/>
    <cellStyle name="Normal 8 3 2 6 3" xfId="11527" xr:uid="{00000000-0005-0000-0000-0000075B0000}"/>
    <cellStyle name="Normal 8 3 2 6 3 2" xfId="22630" xr:uid="{00000000-0005-0000-0000-0000085B0000}"/>
    <cellStyle name="Normal 8 3 2 6 4" xfId="17104" xr:uid="{00000000-0005-0000-0000-0000095B0000}"/>
    <cellStyle name="Normal 8 3 2 7" xfId="6141" xr:uid="{00000000-0005-0000-0000-00000A5B0000}"/>
    <cellStyle name="Normal 8 3 2 7 2" xfId="8806" xr:uid="{00000000-0005-0000-0000-00000B5B0000}"/>
    <cellStyle name="Normal 8 3 2 7 2 2" xfId="14376" xr:uid="{00000000-0005-0000-0000-00000C5B0000}"/>
    <cellStyle name="Normal 8 3 2 7 2 2 2" xfId="25474" xr:uid="{00000000-0005-0000-0000-00000D5B0000}"/>
    <cellStyle name="Normal 8 3 2 7 2 3" xfId="19948" xr:uid="{00000000-0005-0000-0000-00000E5B0000}"/>
    <cellStyle name="Normal 8 3 2 7 3" xfId="11843" xr:uid="{00000000-0005-0000-0000-00000F5B0000}"/>
    <cellStyle name="Normal 8 3 2 7 3 2" xfId="22942" xr:uid="{00000000-0005-0000-0000-0000105B0000}"/>
    <cellStyle name="Normal 8 3 2 7 4" xfId="17417" xr:uid="{00000000-0005-0000-0000-0000115B0000}"/>
    <cellStyle name="Normal 8 3 2 8" xfId="7052" xr:uid="{00000000-0005-0000-0000-0000125B0000}"/>
    <cellStyle name="Normal 8 3 2 8 2" xfId="9706" xr:uid="{00000000-0005-0000-0000-0000135B0000}"/>
    <cellStyle name="Normal 8 3 2 8 2 2" xfId="15276" xr:uid="{00000000-0005-0000-0000-0000145B0000}"/>
    <cellStyle name="Normal 8 3 2 8 2 2 2" xfId="26374" xr:uid="{00000000-0005-0000-0000-0000155B0000}"/>
    <cellStyle name="Normal 8 3 2 8 2 3" xfId="20848" xr:uid="{00000000-0005-0000-0000-0000165B0000}"/>
    <cellStyle name="Normal 8 3 2 8 3" xfId="12743" xr:uid="{00000000-0005-0000-0000-0000175B0000}"/>
    <cellStyle name="Normal 8 3 2 8 3 2" xfId="23842" xr:uid="{00000000-0005-0000-0000-0000185B0000}"/>
    <cellStyle name="Normal 8 3 2 8 4" xfId="18317" xr:uid="{00000000-0005-0000-0000-0000195B0000}"/>
    <cellStyle name="Normal 8 3 2 9" xfId="7568" xr:uid="{00000000-0005-0000-0000-00001A5B0000}"/>
    <cellStyle name="Normal 8 3 2 9 2" xfId="13221" xr:uid="{00000000-0005-0000-0000-00001B5B0000}"/>
    <cellStyle name="Normal 8 3 2 9 2 2" xfId="24320" xr:uid="{00000000-0005-0000-0000-00001C5B0000}"/>
    <cellStyle name="Normal 8 3 2 9 3" xfId="18795" xr:uid="{00000000-0005-0000-0000-00001D5B0000}"/>
    <cellStyle name="Normal 8 3 3" xfId="1036" xr:uid="{00000000-0005-0000-0000-00001E5B0000}"/>
    <cellStyle name="Normal 8 3 3 10" xfId="27631" xr:uid="{00000000-0005-0000-0000-00001F5B0000}"/>
    <cellStyle name="Normal 8 3 3 2" xfId="4703" xr:uid="{00000000-0005-0000-0000-0000205B0000}"/>
    <cellStyle name="Normal 8 3 3 2 2" xfId="6882" xr:uid="{00000000-0005-0000-0000-0000215B0000}"/>
    <cellStyle name="Normal 8 3 3 2 2 2" xfId="9545" xr:uid="{00000000-0005-0000-0000-0000225B0000}"/>
    <cellStyle name="Normal 8 3 3 2 2 2 2" xfId="15115" xr:uid="{00000000-0005-0000-0000-0000235B0000}"/>
    <cellStyle name="Normal 8 3 3 2 2 2 2 2" xfId="26213" xr:uid="{00000000-0005-0000-0000-0000245B0000}"/>
    <cellStyle name="Normal 8 3 3 2 2 2 3" xfId="20687" xr:uid="{00000000-0005-0000-0000-0000255B0000}"/>
    <cellStyle name="Normal 8 3 3 2 2 3" xfId="12582" xr:uid="{00000000-0005-0000-0000-0000265B0000}"/>
    <cellStyle name="Normal 8 3 3 2 2 3 2" xfId="23681" xr:uid="{00000000-0005-0000-0000-0000275B0000}"/>
    <cellStyle name="Normal 8 3 3 2 2 4" xfId="18156" xr:uid="{00000000-0005-0000-0000-0000285B0000}"/>
    <cellStyle name="Normal 8 3 3 2 3" xfId="8270" xr:uid="{00000000-0005-0000-0000-0000295B0000}"/>
    <cellStyle name="Normal 8 3 3 2 3 2" xfId="13840" xr:uid="{00000000-0005-0000-0000-00002A5B0000}"/>
    <cellStyle name="Normal 8 3 3 2 3 2 2" xfId="24938" xr:uid="{00000000-0005-0000-0000-00002B5B0000}"/>
    <cellStyle name="Normal 8 3 3 2 3 3" xfId="19412" xr:uid="{00000000-0005-0000-0000-00002C5B0000}"/>
    <cellStyle name="Normal 8 3 3 2 4" xfId="11256" xr:uid="{00000000-0005-0000-0000-00002D5B0000}"/>
    <cellStyle name="Normal 8 3 3 2 4 2" xfId="22363" xr:uid="{00000000-0005-0000-0000-00002E5B0000}"/>
    <cellStyle name="Normal 8 3 3 2 5" xfId="16837" xr:uid="{00000000-0005-0000-0000-00002F5B0000}"/>
    <cellStyle name="Normal 8 3 3 3" xfId="5526" xr:uid="{00000000-0005-0000-0000-0000305B0000}"/>
    <cellStyle name="Normal 8 3 3 3 2" xfId="8584" xr:uid="{00000000-0005-0000-0000-0000315B0000}"/>
    <cellStyle name="Normal 8 3 3 3 2 2" xfId="14154" xr:uid="{00000000-0005-0000-0000-0000325B0000}"/>
    <cellStyle name="Normal 8 3 3 3 2 2 2" xfId="25252" xr:uid="{00000000-0005-0000-0000-0000335B0000}"/>
    <cellStyle name="Normal 8 3 3 3 2 3" xfId="19726" xr:uid="{00000000-0005-0000-0000-0000345B0000}"/>
    <cellStyle name="Normal 8 3 3 3 3" xfId="11615" xr:uid="{00000000-0005-0000-0000-0000355B0000}"/>
    <cellStyle name="Normal 8 3 3 3 3 2" xfId="22718" xr:uid="{00000000-0005-0000-0000-0000365B0000}"/>
    <cellStyle name="Normal 8 3 3 3 4" xfId="17192" xr:uid="{00000000-0005-0000-0000-0000375B0000}"/>
    <cellStyle name="Normal 8 3 3 4" xfId="6314" xr:uid="{00000000-0005-0000-0000-0000385B0000}"/>
    <cellStyle name="Normal 8 3 3 4 2" xfId="8979" xr:uid="{00000000-0005-0000-0000-0000395B0000}"/>
    <cellStyle name="Normal 8 3 3 4 2 2" xfId="14549" xr:uid="{00000000-0005-0000-0000-00003A5B0000}"/>
    <cellStyle name="Normal 8 3 3 4 2 2 2" xfId="25647" xr:uid="{00000000-0005-0000-0000-00003B5B0000}"/>
    <cellStyle name="Normal 8 3 3 4 2 3" xfId="20121" xr:uid="{00000000-0005-0000-0000-00003C5B0000}"/>
    <cellStyle name="Normal 8 3 3 4 3" xfId="12016" xr:uid="{00000000-0005-0000-0000-00003D5B0000}"/>
    <cellStyle name="Normal 8 3 3 4 3 2" xfId="23115" xr:uid="{00000000-0005-0000-0000-00003E5B0000}"/>
    <cellStyle name="Normal 8 3 3 4 4" xfId="17590" xr:uid="{00000000-0005-0000-0000-00003F5B0000}"/>
    <cellStyle name="Normal 8 3 3 5" xfId="7353" xr:uid="{00000000-0005-0000-0000-0000405B0000}"/>
    <cellStyle name="Normal 8 3 3 5 2" xfId="10006" xr:uid="{00000000-0005-0000-0000-0000415B0000}"/>
    <cellStyle name="Normal 8 3 3 5 2 2" xfId="15576" xr:uid="{00000000-0005-0000-0000-0000425B0000}"/>
    <cellStyle name="Normal 8 3 3 5 2 2 2" xfId="26674" xr:uid="{00000000-0005-0000-0000-0000435B0000}"/>
    <cellStyle name="Normal 8 3 3 5 2 3" xfId="21148" xr:uid="{00000000-0005-0000-0000-0000445B0000}"/>
    <cellStyle name="Normal 8 3 3 5 3" xfId="13043" xr:uid="{00000000-0005-0000-0000-0000455B0000}"/>
    <cellStyle name="Normal 8 3 3 5 3 2" xfId="24142" xr:uid="{00000000-0005-0000-0000-0000465B0000}"/>
    <cellStyle name="Normal 8 3 3 5 4" xfId="18617" xr:uid="{00000000-0005-0000-0000-0000475B0000}"/>
    <cellStyle name="Normal 8 3 3 6" xfId="8041" xr:uid="{00000000-0005-0000-0000-0000485B0000}"/>
    <cellStyle name="Normal 8 3 3 6 2" xfId="13644" xr:uid="{00000000-0005-0000-0000-0000495B0000}"/>
    <cellStyle name="Normal 8 3 3 6 2 2" xfId="24743" xr:uid="{00000000-0005-0000-0000-00004A5B0000}"/>
    <cellStyle name="Normal 8 3 3 6 3" xfId="19218" xr:uid="{00000000-0005-0000-0000-00004B5B0000}"/>
    <cellStyle name="Normal 8 3 3 7" xfId="10556" xr:uid="{00000000-0005-0000-0000-00004C5B0000}"/>
    <cellStyle name="Normal 8 3 3 7 2" xfId="16102" xr:uid="{00000000-0005-0000-0000-00004D5B0000}"/>
    <cellStyle name="Normal 8 3 3 7 2 2" xfId="27200" xr:uid="{00000000-0005-0000-0000-00004E5B0000}"/>
    <cellStyle name="Normal 8 3 3 7 3" xfId="21674" xr:uid="{00000000-0005-0000-0000-00004F5B0000}"/>
    <cellStyle name="Normal 8 3 3 8" xfId="10832" xr:uid="{00000000-0005-0000-0000-0000505B0000}"/>
    <cellStyle name="Normal 8 3 3 8 2" xfId="21947" xr:uid="{00000000-0005-0000-0000-0000515B0000}"/>
    <cellStyle name="Normal 8 3 3 9" xfId="16427" xr:uid="{00000000-0005-0000-0000-0000525B0000}"/>
    <cellStyle name="Normal 8 3 4" xfId="909" xr:uid="{00000000-0005-0000-0000-0000535B0000}"/>
    <cellStyle name="Normal 8 3 4 2" xfId="5187" xr:uid="{00000000-0005-0000-0000-0000545B0000}"/>
    <cellStyle name="Normal 8 3 4 2 2" xfId="6766" xr:uid="{00000000-0005-0000-0000-0000555B0000}"/>
    <cellStyle name="Normal 8 3 4 2 2 2" xfId="9429" xr:uid="{00000000-0005-0000-0000-0000565B0000}"/>
    <cellStyle name="Normal 8 3 4 2 2 2 2" xfId="14999" xr:uid="{00000000-0005-0000-0000-0000575B0000}"/>
    <cellStyle name="Normal 8 3 4 2 2 2 2 2" xfId="26097" xr:uid="{00000000-0005-0000-0000-0000585B0000}"/>
    <cellStyle name="Normal 8 3 4 2 2 2 3" xfId="20571" xr:uid="{00000000-0005-0000-0000-0000595B0000}"/>
    <cellStyle name="Normal 8 3 4 2 2 3" xfId="12466" xr:uid="{00000000-0005-0000-0000-00005A5B0000}"/>
    <cellStyle name="Normal 8 3 4 2 2 3 2" xfId="23565" xr:uid="{00000000-0005-0000-0000-00005B5B0000}"/>
    <cellStyle name="Normal 8 3 4 2 2 4" xfId="18040" xr:uid="{00000000-0005-0000-0000-00005C5B0000}"/>
    <cellStyle name="Normal 8 3 4 2 3" xfId="8420" xr:uid="{00000000-0005-0000-0000-00005D5B0000}"/>
    <cellStyle name="Normal 8 3 4 2 3 2" xfId="13990" xr:uid="{00000000-0005-0000-0000-00005E5B0000}"/>
    <cellStyle name="Normal 8 3 4 2 3 2 2" xfId="25088" xr:uid="{00000000-0005-0000-0000-00005F5B0000}"/>
    <cellStyle name="Normal 8 3 4 2 3 3" xfId="19562" xr:uid="{00000000-0005-0000-0000-0000605B0000}"/>
    <cellStyle name="Normal 8 3 4 2 4" xfId="11451" xr:uid="{00000000-0005-0000-0000-0000615B0000}"/>
    <cellStyle name="Normal 8 3 4 2 4 2" xfId="22554" xr:uid="{00000000-0005-0000-0000-0000625B0000}"/>
    <cellStyle name="Normal 8 3 4 2 5" xfId="17028" xr:uid="{00000000-0005-0000-0000-0000635B0000}"/>
    <cellStyle name="Normal 8 3 4 3" xfId="6197" xr:uid="{00000000-0005-0000-0000-0000645B0000}"/>
    <cellStyle name="Normal 8 3 4 3 2" xfId="8862" xr:uid="{00000000-0005-0000-0000-0000655B0000}"/>
    <cellStyle name="Normal 8 3 4 3 2 2" xfId="14432" xr:uid="{00000000-0005-0000-0000-0000665B0000}"/>
    <cellStyle name="Normal 8 3 4 3 2 2 2" xfId="25530" xr:uid="{00000000-0005-0000-0000-0000675B0000}"/>
    <cellStyle name="Normal 8 3 4 3 2 3" xfId="20004" xr:uid="{00000000-0005-0000-0000-0000685B0000}"/>
    <cellStyle name="Normal 8 3 4 3 3" xfId="11899" xr:uid="{00000000-0005-0000-0000-0000695B0000}"/>
    <cellStyle name="Normal 8 3 4 3 3 2" xfId="22998" xr:uid="{00000000-0005-0000-0000-00006A5B0000}"/>
    <cellStyle name="Normal 8 3 4 3 4" xfId="17473" xr:uid="{00000000-0005-0000-0000-00006B5B0000}"/>
    <cellStyle name="Normal 8 3 4 4" xfId="7237" xr:uid="{00000000-0005-0000-0000-00006C5B0000}"/>
    <cellStyle name="Normal 8 3 4 4 2" xfId="9890" xr:uid="{00000000-0005-0000-0000-00006D5B0000}"/>
    <cellStyle name="Normal 8 3 4 4 2 2" xfId="15460" xr:uid="{00000000-0005-0000-0000-00006E5B0000}"/>
    <cellStyle name="Normal 8 3 4 4 2 2 2" xfId="26558" xr:uid="{00000000-0005-0000-0000-00006F5B0000}"/>
    <cellStyle name="Normal 8 3 4 4 2 3" xfId="21032" xr:uid="{00000000-0005-0000-0000-0000705B0000}"/>
    <cellStyle name="Normal 8 3 4 4 3" xfId="12927" xr:uid="{00000000-0005-0000-0000-0000715B0000}"/>
    <cellStyle name="Normal 8 3 4 4 3 2" xfId="24026" xr:uid="{00000000-0005-0000-0000-0000725B0000}"/>
    <cellStyle name="Normal 8 3 4 4 4" xfId="18501" xr:uid="{00000000-0005-0000-0000-0000735B0000}"/>
    <cellStyle name="Normal 8 3 4 5" xfId="7925" xr:uid="{00000000-0005-0000-0000-0000745B0000}"/>
    <cellStyle name="Normal 8 3 4 5 2" xfId="13528" xr:uid="{00000000-0005-0000-0000-0000755B0000}"/>
    <cellStyle name="Normal 8 3 4 5 2 2" xfId="24627" xr:uid="{00000000-0005-0000-0000-0000765B0000}"/>
    <cellStyle name="Normal 8 3 4 5 3" xfId="19102" xr:uid="{00000000-0005-0000-0000-0000775B0000}"/>
    <cellStyle name="Normal 8 3 4 6" xfId="10440" xr:uid="{00000000-0005-0000-0000-0000785B0000}"/>
    <cellStyle name="Normal 8 3 4 6 2" xfId="15986" xr:uid="{00000000-0005-0000-0000-0000795B0000}"/>
    <cellStyle name="Normal 8 3 4 6 2 2" xfId="27084" xr:uid="{00000000-0005-0000-0000-00007A5B0000}"/>
    <cellStyle name="Normal 8 3 4 6 3" xfId="21558" xr:uid="{00000000-0005-0000-0000-00007B5B0000}"/>
    <cellStyle name="Normal 8 3 4 7" xfId="10715" xr:uid="{00000000-0005-0000-0000-00007C5B0000}"/>
    <cellStyle name="Normal 8 3 4 7 2" xfId="21830" xr:uid="{00000000-0005-0000-0000-00007D5B0000}"/>
    <cellStyle name="Normal 8 3 4 8" xfId="16310" xr:uid="{00000000-0005-0000-0000-00007E5B0000}"/>
    <cellStyle name="Normal 8 3 4 9" xfId="27515" xr:uid="{00000000-0005-0000-0000-00007F5B0000}"/>
    <cellStyle name="Normal 8 3 5" xfId="4704" xr:uid="{00000000-0005-0000-0000-0000805B0000}"/>
    <cellStyle name="Normal 8 3 5 2" xfId="6699" xr:uid="{00000000-0005-0000-0000-0000815B0000}"/>
    <cellStyle name="Normal 8 3 5 2 2" xfId="9362" xr:uid="{00000000-0005-0000-0000-0000825B0000}"/>
    <cellStyle name="Normal 8 3 5 2 2 2" xfId="14932" xr:uid="{00000000-0005-0000-0000-0000835B0000}"/>
    <cellStyle name="Normal 8 3 5 2 2 2 2" xfId="26030" xr:uid="{00000000-0005-0000-0000-0000845B0000}"/>
    <cellStyle name="Normal 8 3 5 2 2 3" xfId="20504" xr:uid="{00000000-0005-0000-0000-0000855B0000}"/>
    <cellStyle name="Normal 8 3 5 2 3" xfId="12399" xr:uid="{00000000-0005-0000-0000-0000865B0000}"/>
    <cellStyle name="Normal 8 3 5 2 3 2" xfId="23498" xr:uid="{00000000-0005-0000-0000-0000875B0000}"/>
    <cellStyle name="Normal 8 3 5 2 4" xfId="17973" xr:uid="{00000000-0005-0000-0000-0000885B0000}"/>
    <cellStyle name="Normal 8 3 5 3" xfId="7170" xr:uid="{00000000-0005-0000-0000-0000895B0000}"/>
    <cellStyle name="Normal 8 3 5 3 2" xfId="9823" xr:uid="{00000000-0005-0000-0000-00008A5B0000}"/>
    <cellStyle name="Normal 8 3 5 3 2 2" xfId="15393" xr:uid="{00000000-0005-0000-0000-00008B5B0000}"/>
    <cellStyle name="Normal 8 3 5 3 2 2 2" xfId="26491" xr:uid="{00000000-0005-0000-0000-00008C5B0000}"/>
    <cellStyle name="Normal 8 3 5 3 2 3" xfId="20965" xr:uid="{00000000-0005-0000-0000-00008D5B0000}"/>
    <cellStyle name="Normal 8 3 5 3 3" xfId="12860" xr:uid="{00000000-0005-0000-0000-00008E5B0000}"/>
    <cellStyle name="Normal 8 3 5 3 3 2" xfId="23959" xr:uid="{00000000-0005-0000-0000-00008F5B0000}"/>
    <cellStyle name="Normal 8 3 5 3 4" xfId="18434" xr:uid="{00000000-0005-0000-0000-0000905B0000}"/>
    <cellStyle name="Normal 8 3 5 4" xfId="7861" xr:uid="{00000000-0005-0000-0000-0000915B0000}"/>
    <cellStyle name="Normal 8 3 5 4 2" xfId="13464" xr:uid="{00000000-0005-0000-0000-0000925B0000}"/>
    <cellStyle name="Normal 8 3 5 4 2 2" xfId="24563" xr:uid="{00000000-0005-0000-0000-0000935B0000}"/>
    <cellStyle name="Normal 8 3 5 4 3" xfId="19038" xr:uid="{00000000-0005-0000-0000-0000945B0000}"/>
    <cellStyle name="Normal 8 3 5 5" xfId="10373" xr:uid="{00000000-0005-0000-0000-0000955B0000}"/>
    <cellStyle name="Normal 8 3 5 5 2" xfId="15919" xr:uid="{00000000-0005-0000-0000-0000965B0000}"/>
    <cellStyle name="Normal 8 3 5 5 2 2" xfId="27017" xr:uid="{00000000-0005-0000-0000-0000975B0000}"/>
    <cellStyle name="Normal 8 3 5 5 3" xfId="21491" xr:uid="{00000000-0005-0000-0000-0000985B0000}"/>
    <cellStyle name="Normal 8 3 5 6" xfId="11257" xr:uid="{00000000-0005-0000-0000-0000995B0000}"/>
    <cellStyle name="Normal 8 3 5 6 2" xfId="22364" xr:uid="{00000000-0005-0000-0000-00009A5B0000}"/>
    <cellStyle name="Normal 8 3 5 7" xfId="16838" xr:uid="{00000000-0005-0000-0000-00009B5B0000}"/>
    <cellStyle name="Normal 8 3 5 8" xfId="27448" xr:uid="{00000000-0005-0000-0000-00009C5B0000}"/>
    <cellStyle name="Normal 8 3 6" xfId="4705" xr:uid="{00000000-0005-0000-0000-00009D5B0000}"/>
    <cellStyle name="Normal 8 3 6 2" xfId="6534" xr:uid="{00000000-0005-0000-0000-00009E5B0000}"/>
    <cellStyle name="Normal 8 3 6 2 2" xfId="9197" xr:uid="{00000000-0005-0000-0000-00009F5B0000}"/>
    <cellStyle name="Normal 8 3 6 2 2 2" xfId="14767" xr:uid="{00000000-0005-0000-0000-0000A05B0000}"/>
    <cellStyle name="Normal 8 3 6 2 2 2 2" xfId="25865" xr:uid="{00000000-0005-0000-0000-0000A15B0000}"/>
    <cellStyle name="Normal 8 3 6 2 2 3" xfId="20339" xr:uid="{00000000-0005-0000-0000-0000A25B0000}"/>
    <cellStyle name="Normal 8 3 6 2 3" xfId="12234" xr:uid="{00000000-0005-0000-0000-0000A35B0000}"/>
    <cellStyle name="Normal 8 3 6 2 3 2" xfId="23333" xr:uid="{00000000-0005-0000-0000-0000A45B0000}"/>
    <cellStyle name="Normal 8 3 6 2 4" xfId="17808" xr:uid="{00000000-0005-0000-0000-0000A55B0000}"/>
    <cellStyle name="Normal 8 3 6 3" xfId="7708" xr:uid="{00000000-0005-0000-0000-0000A65B0000}"/>
    <cellStyle name="Normal 8 3 6 3 2" xfId="13314" xr:uid="{00000000-0005-0000-0000-0000A75B0000}"/>
    <cellStyle name="Normal 8 3 6 3 2 2" xfId="24413" xr:uid="{00000000-0005-0000-0000-0000A85B0000}"/>
    <cellStyle name="Normal 8 3 6 3 3" xfId="18888" xr:uid="{00000000-0005-0000-0000-0000A95B0000}"/>
    <cellStyle name="Normal 8 3 6 4" xfId="10208" xr:uid="{00000000-0005-0000-0000-0000AA5B0000}"/>
    <cellStyle name="Normal 8 3 6 4 2" xfId="15754" xr:uid="{00000000-0005-0000-0000-0000AB5B0000}"/>
    <cellStyle name="Normal 8 3 6 4 2 2" xfId="26852" xr:uid="{00000000-0005-0000-0000-0000AC5B0000}"/>
    <cellStyle name="Normal 8 3 6 4 3" xfId="21326" xr:uid="{00000000-0005-0000-0000-0000AD5B0000}"/>
    <cellStyle name="Normal 8 3 6 5" xfId="11258" xr:uid="{00000000-0005-0000-0000-0000AE5B0000}"/>
    <cellStyle name="Normal 8 3 6 5 2" xfId="22365" xr:uid="{00000000-0005-0000-0000-0000AF5B0000}"/>
    <cellStyle name="Normal 8 3 6 6" xfId="16839" xr:uid="{00000000-0005-0000-0000-0000B05B0000}"/>
    <cellStyle name="Normal 8 3 7" xfId="4706" xr:uid="{00000000-0005-0000-0000-0000B15B0000}"/>
    <cellStyle name="Normal 8 3 7 2" xfId="6422" xr:uid="{00000000-0005-0000-0000-0000B25B0000}"/>
    <cellStyle name="Normal 8 3 7 2 2" xfId="9085" xr:uid="{00000000-0005-0000-0000-0000B35B0000}"/>
    <cellStyle name="Normal 8 3 7 2 2 2" xfId="14655" xr:uid="{00000000-0005-0000-0000-0000B45B0000}"/>
    <cellStyle name="Normal 8 3 7 2 2 2 2" xfId="25753" xr:uid="{00000000-0005-0000-0000-0000B55B0000}"/>
    <cellStyle name="Normal 8 3 7 2 2 3" xfId="20227" xr:uid="{00000000-0005-0000-0000-0000B65B0000}"/>
    <cellStyle name="Normal 8 3 7 2 3" xfId="12122" xr:uid="{00000000-0005-0000-0000-0000B75B0000}"/>
    <cellStyle name="Normal 8 3 7 2 3 2" xfId="23221" xr:uid="{00000000-0005-0000-0000-0000B85B0000}"/>
    <cellStyle name="Normal 8 3 7 2 4" xfId="17696" xr:uid="{00000000-0005-0000-0000-0000B95B0000}"/>
    <cellStyle name="Normal 8 3 7 3" xfId="8271" xr:uid="{00000000-0005-0000-0000-0000BA5B0000}"/>
    <cellStyle name="Normal 8 3 7 3 2" xfId="13841" xr:uid="{00000000-0005-0000-0000-0000BB5B0000}"/>
    <cellStyle name="Normal 8 3 7 3 2 2" xfId="24939" xr:uid="{00000000-0005-0000-0000-0000BC5B0000}"/>
    <cellStyle name="Normal 8 3 7 3 3" xfId="19413" xr:uid="{00000000-0005-0000-0000-0000BD5B0000}"/>
    <cellStyle name="Normal 8 3 7 4" xfId="11259" xr:uid="{00000000-0005-0000-0000-0000BE5B0000}"/>
    <cellStyle name="Normal 8 3 7 4 2" xfId="22366" xr:uid="{00000000-0005-0000-0000-0000BF5B0000}"/>
    <cellStyle name="Normal 8 3 7 5" xfId="16840" xr:uid="{00000000-0005-0000-0000-0000C05B0000}"/>
    <cellStyle name="Normal 8 3 8" xfId="4989" xr:uid="{00000000-0005-0000-0000-0000C15B0000}"/>
    <cellStyle name="Normal 8 3 8 2" xfId="8335" xr:uid="{00000000-0005-0000-0000-0000C25B0000}"/>
    <cellStyle name="Normal 8 3 8 2 2" xfId="13905" xr:uid="{00000000-0005-0000-0000-0000C35B0000}"/>
    <cellStyle name="Normal 8 3 8 2 2 2" xfId="25003" xr:uid="{00000000-0005-0000-0000-0000C45B0000}"/>
    <cellStyle name="Normal 8 3 8 2 3" xfId="19477" xr:uid="{00000000-0005-0000-0000-0000C55B0000}"/>
    <cellStyle name="Normal 8 3 8 3" xfId="11363" xr:uid="{00000000-0005-0000-0000-0000C65B0000}"/>
    <cellStyle name="Normal 8 3 8 3 2" xfId="22469" xr:uid="{00000000-0005-0000-0000-0000C75B0000}"/>
    <cellStyle name="Normal 8 3 8 4" xfId="16943" xr:uid="{00000000-0005-0000-0000-0000C85B0000}"/>
    <cellStyle name="Normal 8 3 9" xfId="6094" xr:uid="{00000000-0005-0000-0000-0000C95B0000}"/>
    <cellStyle name="Normal 8 3 9 2" xfId="8759" xr:uid="{00000000-0005-0000-0000-0000CA5B0000}"/>
    <cellStyle name="Normal 8 3 9 2 2" xfId="14329" xr:uid="{00000000-0005-0000-0000-0000CB5B0000}"/>
    <cellStyle name="Normal 8 3 9 2 2 2" xfId="25427" xr:uid="{00000000-0005-0000-0000-0000CC5B0000}"/>
    <cellStyle name="Normal 8 3 9 2 3" xfId="19901" xr:uid="{00000000-0005-0000-0000-0000CD5B0000}"/>
    <cellStyle name="Normal 8 3 9 3" xfId="11796" xr:uid="{00000000-0005-0000-0000-0000CE5B0000}"/>
    <cellStyle name="Normal 8 3 9 3 2" xfId="22895" xr:uid="{00000000-0005-0000-0000-0000CF5B0000}"/>
    <cellStyle name="Normal 8 3 9 4" xfId="17370" xr:uid="{00000000-0005-0000-0000-0000D05B0000}"/>
    <cellStyle name="Normal 8 4" xfId="865" xr:uid="{00000000-0005-0000-0000-0000D15B0000}"/>
    <cellStyle name="Normal 8 4 2" xfId="1176" xr:uid="{00000000-0005-0000-0000-0000D25B0000}"/>
    <cellStyle name="Normal 8 4 2 2" xfId="5149" xr:uid="{00000000-0005-0000-0000-0000D35B0000}"/>
    <cellStyle name="Normal 8 4 2 3" xfId="4978" xr:uid="{00000000-0005-0000-0000-0000D45B0000}"/>
    <cellStyle name="Normal 8 4 2 3 2" xfId="8329" xr:uid="{00000000-0005-0000-0000-0000D55B0000}"/>
    <cellStyle name="Normal 8 4 2 3 2 2" xfId="13899" xr:uid="{00000000-0005-0000-0000-0000D65B0000}"/>
    <cellStyle name="Normal 8 4 2 3 2 2 2" xfId="24997" xr:uid="{00000000-0005-0000-0000-0000D75B0000}"/>
    <cellStyle name="Normal 8 4 2 3 2 3" xfId="19471" xr:uid="{00000000-0005-0000-0000-0000D85B0000}"/>
    <cellStyle name="Normal 8 4 2 3 3" xfId="11356" xr:uid="{00000000-0005-0000-0000-0000D95B0000}"/>
    <cellStyle name="Normal 8 4 2 3 3 2" xfId="22463" xr:uid="{00000000-0005-0000-0000-0000DA5B0000}"/>
    <cellStyle name="Normal 8 4 2 3 4" xfId="16937" xr:uid="{00000000-0005-0000-0000-0000DB5B0000}"/>
    <cellStyle name="Normal 8 4 2 4" xfId="6355" xr:uid="{00000000-0005-0000-0000-0000DC5B0000}"/>
    <cellStyle name="Normal 8 4 2 4 2" xfId="9019" xr:uid="{00000000-0005-0000-0000-0000DD5B0000}"/>
    <cellStyle name="Normal 8 4 2 4 2 2" xfId="14589" xr:uid="{00000000-0005-0000-0000-0000DE5B0000}"/>
    <cellStyle name="Normal 8 4 2 4 2 2 2" xfId="25687" xr:uid="{00000000-0005-0000-0000-0000DF5B0000}"/>
    <cellStyle name="Normal 8 4 2 4 2 3" xfId="20161" xr:uid="{00000000-0005-0000-0000-0000E05B0000}"/>
    <cellStyle name="Normal 8 4 2 4 3" xfId="12056" xr:uid="{00000000-0005-0000-0000-0000E15B0000}"/>
    <cellStyle name="Normal 8 4 2 4 3 2" xfId="23155" xr:uid="{00000000-0005-0000-0000-0000E25B0000}"/>
    <cellStyle name="Normal 8 4 2 4 4" xfId="17630" xr:uid="{00000000-0005-0000-0000-0000E35B0000}"/>
    <cellStyle name="Normal 8 4 2 5" xfId="8074" xr:uid="{00000000-0005-0000-0000-0000E45B0000}"/>
    <cellStyle name="Normal 8 4 2 5 2" xfId="13662" xr:uid="{00000000-0005-0000-0000-0000E55B0000}"/>
    <cellStyle name="Normal 8 4 2 5 2 2" xfId="24761" xr:uid="{00000000-0005-0000-0000-0000E65B0000}"/>
    <cellStyle name="Normal 8 4 2 5 3" xfId="19236" xr:uid="{00000000-0005-0000-0000-0000E75B0000}"/>
    <cellStyle name="Normal 8 4 2 6" xfId="10872" xr:uid="{00000000-0005-0000-0000-0000E85B0000}"/>
    <cellStyle name="Normal 8 4 2 6 2" xfId="21987" xr:uid="{00000000-0005-0000-0000-0000E95B0000}"/>
    <cellStyle name="Normal 8 4 2 7" xfId="16467" xr:uid="{00000000-0005-0000-0000-0000EA5B0000}"/>
    <cellStyle name="Normal 8 4 3" xfId="4707" xr:uid="{00000000-0005-0000-0000-0000EB5B0000}"/>
    <cellStyle name="Normal 8 4 4" xfId="5007" xr:uid="{00000000-0005-0000-0000-0000EC5B0000}"/>
    <cellStyle name="Normal 8 4 4 2" xfId="6441" xr:uid="{00000000-0005-0000-0000-0000ED5B0000}"/>
    <cellStyle name="Normal 8 4 4 2 2" xfId="9104" xr:uid="{00000000-0005-0000-0000-0000EE5B0000}"/>
    <cellStyle name="Normal 8 4 4 2 2 2" xfId="14674" xr:uid="{00000000-0005-0000-0000-0000EF5B0000}"/>
    <cellStyle name="Normal 8 4 4 2 2 2 2" xfId="25772" xr:uid="{00000000-0005-0000-0000-0000F05B0000}"/>
    <cellStyle name="Normal 8 4 4 2 2 3" xfId="20246" xr:uid="{00000000-0005-0000-0000-0000F15B0000}"/>
    <cellStyle name="Normal 8 4 4 2 3" xfId="12141" xr:uid="{00000000-0005-0000-0000-0000F25B0000}"/>
    <cellStyle name="Normal 8 4 4 2 3 2" xfId="23240" xr:uid="{00000000-0005-0000-0000-0000F35B0000}"/>
    <cellStyle name="Normal 8 4 4 2 4" xfId="17715" xr:uid="{00000000-0005-0000-0000-0000F45B0000}"/>
    <cellStyle name="Normal 8 4 4 3" xfId="8348" xr:uid="{00000000-0005-0000-0000-0000F55B0000}"/>
    <cellStyle name="Normal 8 4 4 3 2" xfId="13918" xr:uid="{00000000-0005-0000-0000-0000F65B0000}"/>
    <cellStyle name="Normal 8 4 4 3 2 2" xfId="25016" xr:uid="{00000000-0005-0000-0000-0000F75B0000}"/>
    <cellStyle name="Normal 8 4 4 3 3" xfId="19490" xr:uid="{00000000-0005-0000-0000-0000F85B0000}"/>
    <cellStyle name="Normal 8 4 4 4" xfId="11376" xr:uid="{00000000-0005-0000-0000-0000F95B0000}"/>
    <cellStyle name="Normal 8 4 4 4 2" xfId="22482" xr:uid="{00000000-0005-0000-0000-0000FA5B0000}"/>
    <cellStyle name="Normal 8 4 4 5" xfId="16956" xr:uid="{00000000-0005-0000-0000-0000FB5B0000}"/>
    <cellStyle name="Normal 8 4 5" xfId="7612" xr:uid="{00000000-0005-0000-0000-0000FC5B0000}"/>
    <cellStyle name="Normal 8 4 5 2" xfId="13254" xr:uid="{00000000-0005-0000-0000-0000FD5B0000}"/>
    <cellStyle name="Normal 8 4 5 2 2" xfId="24353" xr:uid="{00000000-0005-0000-0000-0000FE5B0000}"/>
    <cellStyle name="Normal 8 4 5 3" xfId="18828" xr:uid="{00000000-0005-0000-0000-0000FF5B0000}"/>
    <cellStyle name="Normal 8 4 6" xfId="10098" xr:uid="{00000000-0005-0000-0000-0000005C0000}"/>
    <cellStyle name="Normal 8 4 6 2" xfId="15649" xr:uid="{00000000-0005-0000-0000-0000015C0000}"/>
    <cellStyle name="Normal 8 4 6 2 2" xfId="26747" xr:uid="{00000000-0005-0000-0000-0000025C0000}"/>
    <cellStyle name="Normal 8 4 6 3" xfId="21221" xr:uid="{00000000-0005-0000-0000-0000035C0000}"/>
    <cellStyle name="Normal 8 5" xfId="1177" xr:uid="{00000000-0005-0000-0000-0000045C0000}"/>
    <cellStyle name="Normal 8 5 2" xfId="5057" xr:uid="{00000000-0005-0000-0000-0000055C0000}"/>
    <cellStyle name="Normal 8 5 3" xfId="5255" xr:uid="{00000000-0005-0000-0000-0000065C0000}"/>
    <cellStyle name="Normal 8 5 3 2" xfId="8479" xr:uid="{00000000-0005-0000-0000-0000075C0000}"/>
    <cellStyle name="Normal 8 5 3 2 2" xfId="14049" xr:uid="{00000000-0005-0000-0000-0000085C0000}"/>
    <cellStyle name="Normal 8 5 3 2 2 2" xfId="25147" xr:uid="{00000000-0005-0000-0000-0000095C0000}"/>
    <cellStyle name="Normal 8 5 3 2 3" xfId="19621" xr:uid="{00000000-0005-0000-0000-00000A5C0000}"/>
    <cellStyle name="Normal 8 5 3 3" xfId="11510" xr:uid="{00000000-0005-0000-0000-00000B5C0000}"/>
    <cellStyle name="Normal 8 5 3 3 2" xfId="22613" xr:uid="{00000000-0005-0000-0000-00000C5C0000}"/>
    <cellStyle name="Normal 8 5 3 4" xfId="17087" xr:uid="{00000000-0005-0000-0000-00000D5C0000}"/>
    <cellStyle name="Normal 8 5 4" xfId="6356" xr:uid="{00000000-0005-0000-0000-00000E5C0000}"/>
    <cellStyle name="Normal 8 5 4 2" xfId="9020" xr:uid="{00000000-0005-0000-0000-00000F5C0000}"/>
    <cellStyle name="Normal 8 5 4 2 2" xfId="14590" xr:uid="{00000000-0005-0000-0000-0000105C0000}"/>
    <cellStyle name="Normal 8 5 4 2 2 2" xfId="25688" xr:uid="{00000000-0005-0000-0000-0000115C0000}"/>
    <cellStyle name="Normal 8 5 4 2 3" xfId="20162" xr:uid="{00000000-0005-0000-0000-0000125C0000}"/>
    <cellStyle name="Normal 8 5 4 3" xfId="12057" xr:uid="{00000000-0005-0000-0000-0000135C0000}"/>
    <cellStyle name="Normal 8 5 4 3 2" xfId="23156" xr:uid="{00000000-0005-0000-0000-0000145C0000}"/>
    <cellStyle name="Normal 8 5 4 4" xfId="17631" xr:uid="{00000000-0005-0000-0000-0000155C0000}"/>
    <cellStyle name="Normal 8 5 5" xfId="8052" xr:uid="{00000000-0005-0000-0000-0000165C0000}"/>
    <cellStyle name="Normal 8 5 5 2" xfId="13655" xr:uid="{00000000-0005-0000-0000-0000175C0000}"/>
    <cellStyle name="Normal 8 5 5 2 2" xfId="24754" xr:uid="{00000000-0005-0000-0000-0000185C0000}"/>
    <cellStyle name="Normal 8 5 5 3" xfId="19229" xr:uid="{00000000-0005-0000-0000-0000195C0000}"/>
    <cellStyle name="Normal 8 5 6" xfId="10873" xr:uid="{00000000-0005-0000-0000-00001A5C0000}"/>
    <cellStyle name="Normal 8 5 6 2" xfId="21988" xr:uid="{00000000-0005-0000-0000-00001B5C0000}"/>
    <cellStyle name="Normal 8 5 7" xfId="16468" xr:uid="{00000000-0005-0000-0000-00001C5C0000}"/>
    <cellStyle name="Normal 8 6" xfId="4708" xr:uid="{00000000-0005-0000-0000-00001D5C0000}"/>
    <cellStyle name="Normal 8 6 2" xfId="5882" xr:uid="{00000000-0005-0000-0000-00001E5C0000}"/>
    <cellStyle name="Normal 8 6 3" xfId="5791" xr:uid="{00000000-0005-0000-0000-00001F5C0000}"/>
    <cellStyle name="Normal 8 6 4" xfId="5349" xr:uid="{00000000-0005-0000-0000-0000205C0000}"/>
    <cellStyle name="Normal 8 7" xfId="5845" xr:uid="{00000000-0005-0000-0000-0000215C0000}"/>
    <cellStyle name="Normal 8 7 2" xfId="6389" xr:uid="{00000000-0005-0000-0000-0000225C0000}"/>
    <cellStyle name="Normal 8 7 2 2" xfId="9052" xr:uid="{00000000-0005-0000-0000-0000235C0000}"/>
    <cellStyle name="Normal 8 7 2 2 2" xfId="14622" xr:uid="{00000000-0005-0000-0000-0000245C0000}"/>
    <cellStyle name="Normal 8 7 2 2 2 2" xfId="25720" xr:uid="{00000000-0005-0000-0000-0000255C0000}"/>
    <cellStyle name="Normal 8 7 2 2 3" xfId="20194" xr:uid="{00000000-0005-0000-0000-0000265C0000}"/>
    <cellStyle name="Normal 8 7 2 3" xfId="12089" xr:uid="{00000000-0005-0000-0000-0000275C0000}"/>
    <cellStyle name="Normal 8 7 2 3 2" xfId="23188" xr:uid="{00000000-0005-0000-0000-0000285C0000}"/>
    <cellStyle name="Normal 8 7 2 4" xfId="17663" xr:uid="{00000000-0005-0000-0000-0000295C0000}"/>
    <cellStyle name="Normal 8 7 3" xfId="8694" xr:uid="{00000000-0005-0000-0000-00002A5C0000}"/>
    <cellStyle name="Normal 8 7 3 2" xfId="14264" xr:uid="{00000000-0005-0000-0000-00002B5C0000}"/>
    <cellStyle name="Normal 8 7 3 2 2" xfId="25362" xr:uid="{00000000-0005-0000-0000-00002C5C0000}"/>
    <cellStyle name="Normal 8 7 3 3" xfId="19836" xr:uid="{00000000-0005-0000-0000-00002D5C0000}"/>
    <cellStyle name="Normal 8 7 4" xfId="11728" xr:uid="{00000000-0005-0000-0000-00002E5C0000}"/>
    <cellStyle name="Normal 8 7 4 2" xfId="22829" xr:uid="{00000000-0005-0000-0000-00002F5C0000}"/>
    <cellStyle name="Normal 8 7 5" xfId="17304" xr:uid="{00000000-0005-0000-0000-0000305C0000}"/>
    <cellStyle name="Normal 8 8" xfId="10037" xr:uid="{00000000-0005-0000-0000-0000315C0000}"/>
    <cellStyle name="Normal 8 8 2" xfId="15597" xr:uid="{00000000-0005-0000-0000-0000325C0000}"/>
    <cellStyle name="Normal 8 8 2 2" xfId="26695" xr:uid="{00000000-0005-0000-0000-0000335C0000}"/>
    <cellStyle name="Normal 8 8 3" xfId="21169" xr:uid="{00000000-0005-0000-0000-0000345C0000}"/>
    <cellStyle name="Normal 80" xfId="1178" xr:uid="{00000000-0005-0000-0000-0000355C0000}"/>
    <cellStyle name="Normal 80 2" xfId="4709" xr:uid="{00000000-0005-0000-0000-0000365C0000}"/>
    <cellStyle name="Normal 80 2 2" xfId="4710" xr:uid="{00000000-0005-0000-0000-0000375C0000}"/>
    <cellStyle name="Normal 80 3" xfId="4711" xr:uid="{00000000-0005-0000-0000-0000385C0000}"/>
    <cellStyle name="Normal 80 3 2" xfId="8272" xr:uid="{00000000-0005-0000-0000-0000395C0000}"/>
    <cellStyle name="Normal 80 3 2 2" xfId="13842" xr:uid="{00000000-0005-0000-0000-00003A5C0000}"/>
    <cellStyle name="Normal 80 3 2 2 2" xfId="24940" xr:uid="{00000000-0005-0000-0000-00003B5C0000}"/>
    <cellStyle name="Normal 80 3 2 3" xfId="19414" xr:uid="{00000000-0005-0000-0000-00003C5C0000}"/>
    <cellStyle name="Normal 80 3 3" xfId="11260" xr:uid="{00000000-0005-0000-0000-00003D5C0000}"/>
    <cellStyle name="Normal 80 3 3 2" xfId="22367" xr:uid="{00000000-0005-0000-0000-00003E5C0000}"/>
    <cellStyle name="Normal 80 3 4" xfId="16841" xr:uid="{00000000-0005-0000-0000-00003F5C0000}"/>
    <cellStyle name="Normal 81" xfId="1179" xr:uid="{00000000-0005-0000-0000-0000405C0000}"/>
    <cellStyle name="Normal 81 2" xfId="4712" xr:uid="{00000000-0005-0000-0000-0000415C0000}"/>
    <cellStyle name="Normal 81 2 2" xfId="4713" xr:uid="{00000000-0005-0000-0000-0000425C0000}"/>
    <cellStyle name="Normal 81 3" xfId="4714" xr:uid="{00000000-0005-0000-0000-0000435C0000}"/>
    <cellStyle name="Normal 81 3 2" xfId="8273" xr:uid="{00000000-0005-0000-0000-0000445C0000}"/>
    <cellStyle name="Normal 81 3 2 2" xfId="13843" xr:uid="{00000000-0005-0000-0000-0000455C0000}"/>
    <cellStyle name="Normal 81 3 2 2 2" xfId="24941" xr:uid="{00000000-0005-0000-0000-0000465C0000}"/>
    <cellStyle name="Normal 81 3 2 3" xfId="19415" xr:uid="{00000000-0005-0000-0000-0000475C0000}"/>
    <cellStyle name="Normal 81 3 3" xfId="11261" xr:uid="{00000000-0005-0000-0000-0000485C0000}"/>
    <cellStyle name="Normal 81 3 3 2" xfId="22368" xr:uid="{00000000-0005-0000-0000-0000495C0000}"/>
    <cellStyle name="Normal 81 3 4" xfId="16842" xr:uid="{00000000-0005-0000-0000-00004A5C0000}"/>
    <cellStyle name="Normal 82" xfId="1180" xr:uid="{00000000-0005-0000-0000-00004B5C0000}"/>
    <cellStyle name="Normal 82 2" xfId="4715" xr:uid="{00000000-0005-0000-0000-00004C5C0000}"/>
    <cellStyle name="Normal 82 2 2" xfId="5947" xr:uid="{00000000-0005-0000-0000-00004D5C0000}"/>
    <cellStyle name="Normal 82 2 3" xfId="8274" xr:uid="{00000000-0005-0000-0000-00004E5C0000}"/>
    <cellStyle name="Normal 82 2 3 2" xfId="13844" xr:uid="{00000000-0005-0000-0000-00004F5C0000}"/>
    <cellStyle name="Normal 82 2 3 2 2" xfId="24942" xr:uid="{00000000-0005-0000-0000-0000505C0000}"/>
    <cellStyle name="Normal 82 2 3 3" xfId="19416" xr:uid="{00000000-0005-0000-0000-0000515C0000}"/>
    <cellStyle name="Normal 82 2 4" xfId="11262" xr:uid="{00000000-0005-0000-0000-0000525C0000}"/>
    <cellStyle name="Normal 82 2 4 2" xfId="22369" xr:uid="{00000000-0005-0000-0000-0000535C0000}"/>
    <cellStyle name="Normal 82 2 5" xfId="16843" xr:uid="{00000000-0005-0000-0000-0000545C0000}"/>
    <cellStyle name="Normal 82 3" xfId="5251" xr:uid="{00000000-0005-0000-0000-0000555C0000}"/>
    <cellStyle name="Normal 82 4" xfId="5115" xr:uid="{00000000-0005-0000-0000-0000565C0000}"/>
    <cellStyle name="Normal 82 5" xfId="6357" xr:uid="{00000000-0005-0000-0000-0000575C0000}"/>
    <cellStyle name="Normal 82 5 2" xfId="9021" xr:uid="{00000000-0005-0000-0000-0000585C0000}"/>
    <cellStyle name="Normal 82 5 2 2" xfId="14591" xr:uid="{00000000-0005-0000-0000-0000595C0000}"/>
    <cellStyle name="Normal 82 5 2 2 2" xfId="25689" xr:uid="{00000000-0005-0000-0000-00005A5C0000}"/>
    <cellStyle name="Normal 82 5 2 3" xfId="20163" xr:uid="{00000000-0005-0000-0000-00005B5C0000}"/>
    <cellStyle name="Normal 82 5 3" xfId="12058" xr:uid="{00000000-0005-0000-0000-00005C5C0000}"/>
    <cellStyle name="Normal 82 5 3 2" xfId="23157" xr:uid="{00000000-0005-0000-0000-00005D5C0000}"/>
    <cellStyle name="Normal 82 5 4" xfId="17632" xr:uid="{00000000-0005-0000-0000-00005E5C0000}"/>
    <cellStyle name="Normal 82 6" xfId="8064" xr:uid="{00000000-0005-0000-0000-00005F5C0000}"/>
    <cellStyle name="Normal 82 6 2" xfId="13657" xr:uid="{00000000-0005-0000-0000-0000605C0000}"/>
    <cellStyle name="Normal 82 6 2 2" xfId="24756" xr:uid="{00000000-0005-0000-0000-0000615C0000}"/>
    <cellStyle name="Normal 82 6 3" xfId="19231" xr:uid="{00000000-0005-0000-0000-0000625C0000}"/>
    <cellStyle name="Normal 82 7" xfId="10874" xr:uid="{00000000-0005-0000-0000-0000635C0000}"/>
    <cellStyle name="Normal 82 7 2" xfId="21989" xr:uid="{00000000-0005-0000-0000-0000645C0000}"/>
    <cellStyle name="Normal 82 8" xfId="16469" xr:uid="{00000000-0005-0000-0000-0000655C0000}"/>
    <cellStyle name="Normal 83" xfId="1181" xr:uid="{00000000-0005-0000-0000-0000665C0000}"/>
    <cellStyle name="Normal 83 2" xfId="5143" xr:uid="{00000000-0005-0000-0000-0000675C0000}"/>
    <cellStyle name="Normal 83 3" xfId="5201" xr:uid="{00000000-0005-0000-0000-0000685C0000}"/>
    <cellStyle name="Normal 83 3 2" xfId="8434" xr:uid="{00000000-0005-0000-0000-0000695C0000}"/>
    <cellStyle name="Normal 83 3 2 2" xfId="14004" xr:uid="{00000000-0005-0000-0000-00006A5C0000}"/>
    <cellStyle name="Normal 83 3 2 2 2" xfId="25102" xr:uid="{00000000-0005-0000-0000-00006B5C0000}"/>
    <cellStyle name="Normal 83 3 2 3" xfId="19576" xr:uid="{00000000-0005-0000-0000-00006C5C0000}"/>
    <cellStyle name="Normal 83 3 3" xfId="11465" xr:uid="{00000000-0005-0000-0000-00006D5C0000}"/>
    <cellStyle name="Normal 83 3 3 2" xfId="22568" xr:uid="{00000000-0005-0000-0000-00006E5C0000}"/>
    <cellStyle name="Normal 83 3 4" xfId="17042" xr:uid="{00000000-0005-0000-0000-00006F5C0000}"/>
    <cellStyle name="Normal 83 4" xfId="6358" xr:uid="{00000000-0005-0000-0000-0000705C0000}"/>
    <cellStyle name="Normal 83 4 2" xfId="9022" xr:uid="{00000000-0005-0000-0000-0000715C0000}"/>
    <cellStyle name="Normal 83 4 2 2" xfId="14592" xr:uid="{00000000-0005-0000-0000-0000725C0000}"/>
    <cellStyle name="Normal 83 4 2 2 2" xfId="25690" xr:uid="{00000000-0005-0000-0000-0000735C0000}"/>
    <cellStyle name="Normal 83 4 2 3" xfId="20164" xr:uid="{00000000-0005-0000-0000-0000745C0000}"/>
    <cellStyle name="Normal 83 4 3" xfId="12059" xr:uid="{00000000-0005-0000-0000-0000755C0000}"/>
    <cellStyle name="Normal 83 4 3 2" xfId="23158" xr:uid="{00000000-0005-0000-0000-0000765C0000}"/>
    <cellStyle name="Normal 83 4 4" xfId="17633" xr:uid="{00000000-0005-0000-0000-0000775C0000}"/>
    <cellStyle name="Normal 83 5" xfId="7496" xr:uid="{00000000-0005-0000-0000-0000785C0000}"/>
    <cellStyle name="Normal 83 5 2" xfId="13155" xr:uid="{00000000-0005-0000-0000-0000795C0000}"/>
    <cellStyle name="Normal 83 5 2 2" xfId="24254" xr:uid="{00000000-0005-0000-0000-00007A5C0000}"/>
    <cellStyle name="Normal 83 5 3" xfId="18729" xr:uid="{00000000-0005-0000-0000-00007B5C0000}"/>
    <cellStyle name="Normal 83 6" xfId="10875" xr:uid="{00000000-0005-0000-0000-00007C5C0000}"/>
    <cellStyle name="Normal 83 6 2" xfId="21990" xr:uid="{00000000-0005-0000-0000-00007D5C0000}"/>
    <cellStyle name="Normal 83 7" xfId="16470" xr:uid="{00000000-0005-0000-0000-00007E5C0000}"/>
    <cellStyle name="Normal 84" xfId="1182" xr:uid="{00000000-0005-0000-0000-00007F5C0000}"/>
    <cellStyle name="Normal 84 2" xfId="4716" xr:uid="{00000000-0005-0000-0000-0000805C0000}"/>
    <cellStyle name="Normal 84 2 2" xfId="5946" xr:uid="{00000000-0005-0000-0000-0000815C0000}"/>
    <cellStyle name="Normal 84 3" xfId="4717" xr:uid="{00000000-0005-0000-0000-0000825C0000}"/>
    <cellStyle name="Normal 84 3 2" xfId="8275" xr:uid="{00000000-0005-0000-0000-0000835C0000}"/>
    <cellStyle name="Normal 84 3 2 2" xfId="13845" xr:uid="{00000000-0005-0000-0000-0000845C0000}"/>
    <cellStyle name="Normal 84 3 2 2 2" xfId="24943" xr:uid="{00000000-0005-0000-0000-0000855C0000}"/>
    <cellStyle name="Normal 84 3 2 3" xfId="19417" xr:uid="{00000000-0005-0000-0000-0000865C0000}"/>
    <cellStyle name="Normal 84 3 3" xfId="11263" xr:uid="{00000000-0005-0000-0000-0000875C0000}"/>
    <cellStyle name="Normal 84 3 3 2" xfId="22370" xr:uid="{00000000-0005-0000-0000-0000885C0000}"/>
    <cellStyle name="Normal 84 3 4" xfId="16844" xr:uid="{00000000-0005-0000-0000-0000895C0000}"/>
    <cellStyle name="Normal 84 4" xfId="5250" xr:uid="{00000000-0005-0000-0000-00008A5C0000}"/>
    <cellStyle name="Normal 85" xfId="1183" xr:uid="{00000000-0005-0000-0000-00008B5C0000}"/>
    <cellStyle name="Normal 85 2" xfId="5135" xr:uid="{00000000-0005-0000-0000-00008C5C0000}"/>
    <cellStyle name="Normal 85 2 2" xfId="6637" xr:uid="{00000000-0005-0000-0000-00008D5C0000}"/>
    <cellStyle name="Normal 85 2 2 2" xfId="9300" xr:uid="{00000000-0005-0000-0000-00008E5C0000}"/>
    <cellStyle name="Normal 85 2 2 2 2" xfId="14870" xr:uid="{00000000-0005-0000-0000-00008F5C0000}"/>
    <cellStyle name="Normal 85 2 2 2 2 2" xfId="25968" xr:uid="{00000000-0005-0000-0000-0000905C0000}"/>
    <cellStyle name="Normal 85 2 2 2 3" xfId="20442" xr:uid="{00000000-0005-0000-0000-0000915C0000}"/>
    <cellStyle name="Normal 85 2 2 3" xfId="12337" xr:uid="{00000000-0005-0000-0000-0000925C0000}"/>
    <cellStyle name="Normal 85 2 2 3 2" xfId="23436" xr:uid="{00000000-0005-0000-0000-0000935C0000}"/>
    <cellStyle name="Normal 85 2 2 4" xfId="17911" xr:uid="{00000000-0005-0000-0000-0000945C0000}"/>
    <cellStyle name="Normal 85 2 3" xfId="8381" xr:uid="{00000000-0005-0000-0000-0000955C0000}"/>
    <cellStyle name="Normal 85 2 3 2" xfId="13951" xr:uid="{00000000-0005-0000-0000-0000965C0000}"/>
    <cellStyle name="Normal 85 2 3 2 2" xfId="25049" xr:uid="{00000000-0005-0000-0000-0000975C0000}"/>
    <cellStyle name="Normal 85 2 3 3" xfId="19523" xr:uid="{00000000-0005-0000-0000-0000985C0000}"/>
    <cellStyle name="Normal 85 2 4" xfId="11411" xr:uid="{00000000-0005-0000-0000-0000995C0000}"/>
    <cellStyle name="Normal 85 2 4 2" xfId="22515" xr:uid="{00000000-0005-0000-0000-00009A5C0000}"/>
    <cellStyle name="Normal 85 2 5" xfId="16989" xr:uid="{00000000-0005-0000-0000-00009B5C0000}"/>
    <cellStyle name="Normal 85 3" xfId="6359" xr:uid="{00000000-0005-0000-0000-00009C5C0000}"/>
    <cellStyle name="Normal 85 3 2" xfId="9023" xr:uid="{00000000-0005-0000-0000-00009D5C0000}"/>
    <cellStyle name="Normal 85 3 2 2" xfId="14593" xr:uid="{00000000-0005-0000-0000-00009E5C0000}"/>
    <cellStyle name="Normal 85 3 2 2 2" xfId="25691" xr:uid="{00000000-0005-0000-0000-00009F5C0000}"/>
    <cellStyle name="Normal 85 3 2 3" xfId="20165" xr:uid="{00000000-0005-0000-0000-0000A05C0000}"/>
    <cellStyle name="Normal 85 3 3" xfId="12060" xr:uid="{00000000-0005-0000-0000-0000A15C0000}"/>
    <cellStyle name="Normal 85 3 3 2" xfId="23159" xr:uid="{00000000-0005-0000-0000-0000A25C0000}"/>
    <cellStyle name="Normal 85 3 4" xfId="17634" xr:uid="{00000000-0005-0000-0000-0000A35C0000}"/>
    <cellStyle name="Normal 85 4" xfId="7108" xr:uid="{00000000-0005-0000-0000-0000A45C0000}"/>
    <cellStyle name="Normal 85 4 2" xfId="9761" xr:uid="{00000000-0005-0000-0000-0000A55C0000}"/>
    <cellStyle name="Normal 85 4 2 2" xfId="15331" xr:uid="{00000000-0005-0000-0000-0000A65C0000}"/>
    <cellStyle name="Normal 85 4 2 2 2" xfId="26429" xr:uid="{00000000-0005-0000-0000-0000A75C0000}"/>
    <cellStyle name="Normal 85 4 2 3" xfId="20903" xr:uid="{00000000-0005-0000-0000-0000A85C0000}"/>
    <cellStyle name="Normal 85 4 3" xfId="12798" xr:uid="{00000000-0005-0000-0000-0000A95C0000}"/>
    <cellStyle name="Normal 85 4 3 2" xfId="23897" xr:uid="{00000000-0005-0000-0000-0000AA5C0000}"/>
    <cellStyle name="Normal 85 4 4" xfId="18372" xr:uid="{00000000-0005-0000-0000-0000AB5C0000}"/>
    <cellStyle name="Normal 85 5" xfId="7804" xr:uid="{00000000-0005-0000-0000-0000AC5C0000}"/>
    <cellStyle name="Normal 85 5 2" xfId="13408" xr:uid="{00000000-0005-0000-0000-0000AD5C0000}"/>
    <cellStyle name="Normal 85 5 2 2" xfId="24507" xr:uid="{00000000-0005-0000-0000-0000AE5C0000}"/>
    <cellStyle name="Normal 85 5 3" xfId="18982" xr:uid="{00000000-0005-0000-0000-0000AF5C0000}"/>
    <cellStyle name="Normal 85 6" xfId="10311" xr:uid="{00000000-0005-0000-0000-0000B05C0000}"/>
    <cellStyle name="Normal 85 6 2" xfId="15857" xr:uid="{00000000-0005-0000-0000-0000B15C0000}"/>
    <cellStyle name="Normal 85 6 2 2" xfId="26955" xr:uid="{00000000-0005-0000-0000-0000B25C0000}"/>
    <cellStyle name="Normal 85 6 3" xfId="21429" xr:uid="{00000000-0005-0000-0000-0000B35C0000}"/>
    <cellStyle name="Normal 85 7" xfId="10876" xr:uid="{00000000-0005-0000-0000-0000B45C0000}"/>
    <cellStyle name="Normal 85 7 2" xfId="21991" xr:uid="{00000000-0005-0000-0000-0000B55C0000}"/>
    <cellStyle name="Normal 85 8" xfId="16471" xr:uid="{00000000-0005-0000-0000-0000B65C0000}"/>
    <cellStyle name="Normal 85 9" xfId="27386" xr:uid="{00000000-0005-0000-0000-0000B75C0000}"/>
    <cellStyle name="Normal 86" xfId="1184" xr:uid="{00000000-0005-0000-0000-0000B85C0000}"/>
    <cellStyle name="Normal 86 2" xfId="5134" xr:uid="{00000000-0005-0000-0000-0000B95C0000}"/>
    <cellStyle name="Normal 86 2 2" xfId="6636" xr:uid="{00000000-0005-0000-0000-0000BA5C0000}"/>
    <cellStyle name="Normal 86 2 2 2" xfId="9299" xr:uid="{00000000-0005-0000-0000-0000BB5C0000}"/>
    <cellStyle name="Normal 86 2 2 2 2" xfId="14869" xr:uid="{00000000-0005-0000-0000-0000BC5C0000}"/>
    <cellStyle name="Normal 86 2 2 2 2 2" xfId="25967" xr:uid="{00000000-0005-0000-0000-0000BD5C0000}"/>
    <cellStyle name="Normal 86 2 2 2 3" xfId="20441" xr:uid="{00000000-0005-0000-0000-0000BE5C0000}"/>
    <cellStyle name="Normal 86 2 2 3" xfId="12336" xr:uid="{00000000-0005-0000-0000-0000BF5C0000}"/>
    <cellStyle name="Normal 86 2 2 3 2" xfId="23435" xr:uid="{00000000-0005-0000-0000-0000C05C0000}"/>
    <cellStyle name="Normal 86 2 2 4" xfId="17910" xr:uid="{00000000-0005-0000-0000-0000C15C0000}"/>
    <cellStyle name="Normal 86 2 3" xfId="8380" xr:uid="{00000000-0005-0000-0000-0000C25C0000}"/>
    <cellStyle name="Normal 86 2 3 2" xfId="13950" xr:uid="{00000000-0005-0000-0000-0000C35C0000}"/>
    <cellStyle name="Normal 86 2 3 2 2" xfId="25048" xr:uid="{00000000-0005-0000-0000-0000C45C0000}"/>
    <cellStyle name="Normal 86 2 3 3" xfId="19522" xr:uid="{00000000-0005-0000-0000-0000C55C0000}"/>
    <cellStyle name="Normal 86 2 4" xfId="11410" xr:uid="{00000000-0005-0000-0000-0000C65C0000}"/>
    <cellStyle name="Normal 86 2 4 2" xfId="22514" xr:uid="{00000000-0005-0000-0000-0000C75C0000}"/>
    <cellStyle name="Normal 86 2 5" xfId="16988" xr:uid="{00000000-0005-0000-0000-0000C85C0000}"/>
    <cellStyle name="Normal 86 3" xfId="6360" xr:uid="{00000000-0005-0000-0000-0000C95C0000}"/>
    <cellStyle name="Normal 86 3 2" xfId="9024" xr:uid="{00000000-0005-0000-0000-0000CA5C0000}"/>
    <cellStyle name="Normal 86 3 2 2" xfId="14594" xr:uid="{00000000-0005-0000-0000-0000CB5C0000}"/>
    <cellStyle name="Normal 86 3 2 2 2" xfId="25692" xr:uid="{00000000-0005-0000-0000-0000CC5C0000}"/>
    <cellStyle name="Normal 86 3 2 3" xfId="20166" xr:uid="{00000000-0005-0000-0000-0000CD5C0000}"/>
    <cellStyle name="Normal 86 3 3" xfId="12061" xr:uid="{00000000-0005-0000-0000-0000CE5C0000}"/>
    <cellStyle name="Normal 86 3 3 2" xfId="23160" xr:uid="{00000000-0005-0000-0000-0000CF5C0000}"/>
    <cellStyle name="Normal 86 3 4" xfId="17635" xr:uid="{00000000-0005-0000-0000-0000D05C0000}"/>
    <cellStyle name="Normal 86 4" xfId="7107" xr:uid="{00000000-0005-0000-0000-0000D15C0000}"/>
    <cellStyle name="Normal 86 4 2" xfId="9760" xr:uid="{00000000-0005-0000-0000-0000D25C0000}"/>
    <cellStyle name="Normal 86 4 2 2" xfId="15330" xr:uid="{00000000-0005-0000-0000-0000D35C0000}"/>
    <cellStyle name="Normal 86 4 2 2 2" xfId="26428" xr:uid="{00000000-0005-0000-0000-0000D45C0000}"/>
    <cellStyle name="Normal 86 4 2 3" xfId="20902" xr:uid="{00000000-0005-0000-0000-0000D55C0000}"/>
    <cellStyle name="Normal 86 4 3" xfId="12797" xr:uid="{00000000-0005-0000-0000-0000D65C0000}"/>
    <cellStyle name="Normal 86 4 3 2" xfId="23896" xr:uid="{00000000-0005-0000-0000-0000D75C0000}"/>
    <cellStyle name="Normal 86 4 4" xfId="18371" xr:uid="{00000000-0005-0000-0000-0000D85C0000}"/>
    <cellStyle name="Normal 86 5" xfId="7803" xr:uid="{00000000-0005-0000-0000-0000D95C0000}"/>
    <cellStyle name="Normal 86 5 2" xfId="13407" xr:uid="{00000000-0005-0000-0000-0000DA5C0000}"/>
    <cellStyle name="Normal 86 5 2 2" xfId="24506" xr:uid="{00000000-0005-0000-0000-0000DB5C0000}"/>
    <cellStyle name="Normal 86 5 3" xfId="18981" xr:uid="{00000000-0005-0000-0000-0000DC5C0000}"/>
    <cellStyle name="Normal 86 6" xfId="10310" xr:uid="{00000000-0005-0000-0000-0000DD5C0000}"/>
    <cellStyle name="Normal 86 6 2" xfId="15856" xr:uid="{00000000-0005-0000-0000-0000DE5C0000}"/>
    <cellStyle name="Normal 86 6 2 2" xfId="26954" xr:uid="{00000000-0005-0000-0000-0000DF5C0000}"/>
    <cellStyle name="Normal 86 6 3" xfId="21428" xr:uid="{00000000-0005-0000-0000-0000E05C0000}"/>
    <cellStyle name="Normal 86 7" xfId="10877" xr:uid="{00000000-0005-0000-0000-0000E15C0000}"/>
    <cellStyle name="Normal 86 7 2" xfId="21992" xr:uid="{00000000-0005-0000-0000-0000E25C0000}"/>
    <cellStyle name="Normal 86 8" xfId="16472" xr:uid="{00000000-0005-0000-0000-0000E35C0000}"/>
    <cellStyle name="Normal 86 9" xfId="27385" xr:uid="{00000000-0005-0000-0000-0000E45C0000}"/>
    <cellStyle name="Normal 87" xfId="1185" xr:uid="{00000000-0005-0000-0000-0000E55C0000}"/>
    <cellStyle name="Normal 87 10" xfId="27642" xr:uid="{00000000-0005-0000-0000-0000E65C0000}"/>
    <cellStyle name="Normal 87 2" xfId="5252" xr:uid="{00000000-0005-0000-0000-0000E75C0000}"/>
    <cellStyle name="Normal 87 2 2" xfId="6893" xr:uid="{00000000-0005-0000-0000-0000E85C0000}"/>
    <cellStyle name="Normal 87 2 2 2" xfId="9556" xr:uid="{00000000-0005-0000-0000-0000E95C0000}"/>
    <cellStyle name="Normal 87 2 2 2 2" xfId="15126" xr:uid="{00000000-0005-0000-0000-0000EA5C0000}"/>
    <cellStyle name="Normal 87 2 2 2 2 2" xfId="26224" xr:uid="{00000000-0005-0000-0000-0000EB5C0000}"/>
    <cellStyle name="Normal 87 2 2 2 3" xfId="20698" xr:uid="{00000000-0005-0000-0000-0000EC5C0000}"/>
    <cellStyle name="Normal 87 2 2 3" xfId="12593" xr:uid="{00000000-0005-0000-0000-0000ED5C0000}"/>
    <cellStyle name="Normal 87 2 2 3 2" xfId="23692" xr:uid="{00000000-0005-0000-0000-0000EE5C0000}"/>
    <cellStyle name="Normal 87 2 2 4" xfId="18167" xr:uid="{00000000-0005-0000-0000-0000EF5C0000}"/>
    <cellStyle name="Normal 87 2 3" xfId="8478" xr:uid="{00000000-0005-0000-0000-0000F05C0000}"/>
    <cellStyle name="Normal 87 2 3 2" xfId="14048" xr:uid="{00000000-0005-0000-0000-0000F15C0000}"/>
    <cellStyle name="Normal 87 2 3 2 2" xfId="25146" xr:uid="{00000000-0005-0000-0000-0000F25C0000}"/>
    <cellStyle name="Normal 87 2 3 3" xfId="19620" xr:uid="{00000000-0005-0000-0000-0000F35C0000}"/>
    <cellStyle name="Normal 87 2 4" xfId="11509" xr:uid="{00000000-0005-0000-0000-0000F45C0000}"/>
    <cellStyle name="Normal 87 2 4 2" xfId="22612" xr:uid="{00000000-0005-0000-0000-0000F55C0000}"/>
    <cellStyle name="Normal 87 2 5" xfId="17086" xr:uid="{00000000-0005-0000-0000-0000F65C0000}"/>
    <cellStyle name="Normal 87 3" xfId="5291" xr:uid="{00000000-0005-0000-0000-0000F75C0000}"/>
    <cellStyle name="Normal 87 4" xfId="6361" xr:uid="{00000000-0005-0000-0000-0000F85C0000}"/>
    <cellStyle name="Normal 87 4 2" xfId="9025" xr:uid="{00000000-0005-0000-0000-0000F95C0000}"/>
    <cellStyle name="Normal 87 4 2 2" xfId="14595" xr:uid="{00000000-0005-0000-0000-0000FA5C0000}"/>
    <cellStyle name="Normal 87 4 2 2 2" xfId="25693" xr:uid="{00000000-0005-0000-0000-0000FB5C0000}"/>
    <cellStyle name="Normal 87 4 2 3" xfId="20167" xr:uid="{00000000-0005-0000-0000-0000FC5C0000}"/>
    <cellStyle name="Normal 87 4 3" xfId="12062" xr:uid="{00000000-0005-0000-0000-0000FD5C0000}"/>
    <cellStyle name="Normal 87 4 3 2" xfId="23161" xr:uid="{00000000-0005-0000-0000-0000FE5C0000}"/>
    <cellStyle name="Normal 87 4 4" xfId="17636" xr:uid="{00000000-0005-0000-0000-0000FF5C0000}"/>
    <cellStyle name="Normal 87 5" xfId="7364" xr:uid="{00000000-0005-0000-0000-0000005D0000}"/>
    <cellStyle name="Normal 87 5 2" xfId="10017" xr:uid="{00000000-0005-0000-0000-0000015D0000}"/>
    <cellStyle name="Normal 87 5 2 2" xfId="15587" xr:uid="{00000000-0005-0000-0000-0000025D0000}"/>
    <cellStyle name="Normal 87 5 2 2 2" xfId="26685" xr:uid="{00000000-0005-0000-0000-0000035D0000}"/>
    <cellStyle name="Normal 87 5 2 3" xfId="21159" xr:uid="{00000000-0005-0000-0000-0000045D0000}"/>
    <cellStyle name="Normal 87 5 3" xfId="13054" xr:uid="{00000000-0005-0000-0000-0000055D0000}"/>
    <cellStyle name="Normal 87 5 3 2" xfId="24153" xr:uid="{00000000-0005-0000-0000-0000065D0000}"/>
    <cellStyle name="Normal 87 5 4" xfId="18628" xr:uid="{00000000-0005-0000-0000-0000075D0000}"/>
    <cellStyle name="Normal 87 6" xfId="8053" xr:uid="{00000000-0005-0000-0000-0000085D0000}"/>
    <cellStyle name="Normal 87 6 2" xfId="13656" xr:uid="{00000000-0005-0000-0000-0000095D0000}"/>
    <cellStyle name="Normal 87 6 2 2" xfId="24755" xr:uid="{00000000-0005-0000-0000-00000A5D0000}"/>
    <cellStyle name="Normal 87 6 3" xfId="19230" xr:uid="{00000000-0005-0000-0000-00000B5D0000}"/>
    <cellStyle name="Normal 87 7" xfId="10568" xr:uid="{00000000-0005-0000-0000-00000C5D0000}"/>
    <cellStyle name="Normal 87 7 2" xfId="16113" xr:uid="{00000000-0005-0000-0000-00000D5D0000}"/>
    <cellStyle name="Normal 87 7 2 2" xfId="27211" xr:uid="{00000000-0005-0000-0000-00000E5D0000}"/>
    <cellStyle name="Normal 87 7 3" xfId="21685" xr:uid="{00000000-0005-0000-0000-00000F5D0000}"/>
    <cellStyle name="Normal 87 8" xfId="10878" xr:uid="{00000000-0005-0000-0000-0000105D0000}"/>
    <cellStyle name="Normal 87 8 2" xfId="21993" xr:uid="{00000000-0005-0000-0000-0000115D0000}"/>
    <cellStyle name="Normal 87 9" xfId="16473" xr:uid="{00000000-0005-0000-0000-0000125D0000}"/>
    <cellStyle name="Normal 88" xfId="1193" xr:uid="{00000000-0005-0000-0000-0000135D0000}"/>
    <cellStyle name="Normal 88 2" xfId="5019" xr:uid="{00000000-0005-0000-0000-0000145D0000}"/>
    <cellStyle name="Normal 88 2 2" xfId="5604" xr:uid="{00000000-0005-0000-0000-0000155D0000}"/>
    <cellStyle name="Normal 88 2 2 2" xfId="8623" xr:uid="{00000000-0005-0000-0000-0000165D0000}"/>
    <cellStyle name="Normal 88 2 2 2 2" xfId="14193" xr:uid="{00000000-0005-0000-0000-0000175D0000}"/>
    <cellStyle name="Normal 88 2 2 2 2 2" xfId="25291" xr:uid="{00000000-0005-0000-0000-0000185D0000}"/>
    <cellStyle name="Normal 88 2 2 2 3" xfId="19765" xr:uid="{00000000-0005-0000-0000-0000195D0000}"/>
    <cellStyle name="Normal 88 2 2 3" xfId="11654" xr:uid="{00000000-0005-0000-0000-00001A5D0000}"/>
    <cellStyle name="Normal 88 2 2 3 2" xfId="22757" xr:uid="{00000000-0005-0000-0000-00001B5D0000}"/>
    <cellStyle name="Normal 88 2 2 4" xfId="17231" xr:uid="{00000000-0005-0000-0000-00001C5D0000}"/>
    <cellStyle name="Normal 88 2 3" xfId="6909" xr:uid="{00000000-0005-0000-0000-00001D5D0000}"/>
    <cellStyle name="Normal 88 2 3 2" xfId="9572" xr:uid="{00000000-0005-0000-0000-00001E5D0000}"/>
    <cellStyle name="Normal 88 2 3 2 2" xfId="15142" xr:uid="{00000000-0005-0000-0000-00001F5D0000}"/>
    <cellStyle name="Normal 88 2 3 2 2 2" xfId="26240" xr:uid="{00000000-0005-0000-0000-0000205D0000}"/>
    <cellStyle name="Normal 88 2 3 2 3" xfId="20714" xr:uid="{00000000-0005-0000-0000-0000215D0000}"/>
    <cellStyle name="Normal 88 2 3 3" xfId="12609" xr:uid="{00000000-0005-0000-0000-0000225D0000}"/>
    <cellStyle name="Normal 88 2 3 3 2" xfId="23708" xr:uid="{00000000-0005-0000-0000-0000235D0000}"/>
    <cellStyle name="Normal 88 2 3 4" xfId="18183" xr:uid="{00000000-0005-0000-0000-0000245D0000}"/>
    <cellStyle name="Normal 88 3" xfId="4959" xr:uid="{00000000-0005-0000-0000-0000255D0000}"/>
    <cellStyle name="Normal 88 3 2" xfId="5869" xr:uid="{00000000-0005-0000-0000-0000265D0000}"/>
    <cellStyle name="Normal 88 3 3" xfId="8324" xr:uid="{00000000-0005-0000-0000-0000275D0000}"/>
    <cellStyle name="Normal 88 3 3 2" xfId="13894" xr:uid="{00000000-0005-0000-0000-0000285D0000}"/>
    <cellStyle name="Normal 88 3 3 2 2" xfId="24992" xr:uid="{00000000-0005-0000-0000-0000295D0000}"/>
    <cellStyle name="Normal 88 3 3 3" xfId="19466" xr:uid="{00000000-0005-0000-0000-00002A5D0000}"/>
    <cellStyle name="Normal 88 3 4" xfId="11351" xr:uid="{00000000-0005-0000-0000-00002B5D0000}"/>
    <cellStyle name="Normal 88 3 4 2" xfId="22458" xr:uid="{00000000-0005-0000-0000-00002C5D0000}"/>
    <cellStyle name="Normal 88 3 5" xfId="16932" xr:uid="{00000000-0005-0000-0000-00002D5D0000}"/>
    <cellStyle name="Normal 88 4" xfId="6365" xr:uid="{00000000-0005-0000-0000-00002E5D0000}"/>
    <cellStyle name="Normal 88 4 2" xfId="9028" xr:uid="{00000000-0005-0000-0000-00002F5D0000}"/>
    <cellStyle name="Normal 88 4 2 2" xfId="14598" xr:uid="{00000000-0005-0000-0000-0000305D0000}"/>
    <cellStyle name="Normal 88 4 2 2 2" xfId="25696" xr:uid="{00000000-0005-0000-0000-0000315D0000}"/>
    <cellStyle name="Normal 88 4 2 3" xfId="20170" xr:uid="{00000000-0005-0000-0000-0000325D0000}"/>
    <cellStyle name="Normal 88 4 3" xfId="12065" xr:uid="{00000000-0005-0000-0000-0000335D0000}"/>
    <cellStyle name="Normal 88 4 3 2" xfId="23164" xr:uid="{00000000-0005-0000-0000-0000345D0000}"/>
    <cellStyle name="Normal 88 4 4" xfId="17639" xr:uid="{00000000-0005-0000-0000-0000355D0000}"/>
    <cellStyle name="Normal 88 5" xfId="8077" xr:uid="{00000000-0005-0000-0000-0000365D0000}"/>
    <cellStyle name="Normal 88 5 2" xfId="13663" xr:uid="{00000000-0005-0000-0000-0000375D0000}"/>
    <cellStyle name="Normal 88 5 2 2" xfId="24762" xr:uid="{00000000-0005-0000-0000-0000385D0000}"/>
    <cellStyle name="Normal 88 5 3" xfId="19237" xr:uid="{00000000-0005-0000-0000-0000395D0000}"/>
    <cellStyle name="Normal 88 6" xfId="10882" xr:uid="{00000000-0005-0000-0000-00003A5D0000}"/>
    <cellStyle name="Normal 88 6 2" xfId="21997" xr:uid="{00000000-0005-0000-0000-00003B5D0000}"/>
    <cellStyle name="Normal 88 7" xfId="16477" xr:uid="{00000000-0005-0000-0000-00003C5D0000}"/>
    <cellStyle name="Normal 89" xfId="1194" xr:uid="{00000000-0005-0000-0000-00003D5D0000}"/>
    <cellStyle name="Normal 89 2" xfId="5113" xr:uid="{00000000-0005-0000-0000-00003E5D0000}"/>
    <cellStyle name="Normal 89 2 2" xfId="6013" xr:uid="{00000000-0005-0000-0000-00003F5D0000}"/>
    <cellStyle name="Normal 89 2 2 2" xfId="8717" xr:uid="{00000000-0005-0000-0000-0000405D0000}"/>
    <cellStyle name="Normal 89 2 2 2 2" xfId="14287" xr:uid="{00000000-0005-0000-0000-0000415D0000}"/>
    <cellStyle name="Normal 89 2 2 2 2 2" xfId="25385" xr:uid="{00000000-0005-0000-0000-0000425D0000}"/>
    <cellStyle name="Normal 89 2 2 2 3" xfId="19859" xr:uid="{00000000-0005-0000-0000-0000435D0000}"/>
    <cellStyle name="Normal 89 2 2 3" xfId="11753" xr:uid="{00000000-0005-0000-0000-0000445D0000}"/>
    <cellStyle name="Normal 89 2 2 3 2" xfId="22853" xr:uid="{00000000-0005-0000-0000-0000455D0000}"/>
    <cellStyle name="Normal 89 2 2 4" xfId="17328" xr:uid="{00000000-0005-0000-0000-0000465D0000}"/>
    <cellStyle name="Normal 89 2 3" xfId="6908" xr:uid="{00000000-0005-0000-0000-0000475D0000}"/>
    <cellStyle name="Normal 89 2 3 2" xfId="9571" xr:uid="{00000000-0005-0000-0000-0000485D0000}"/>
    <cellStyle name="Normal 89 2 3 2 2" xfId="15141" xr:uid="{00000000-0005-0000-0000-0000495D0000}"/>
    <cellStyle name="Normal 89 2 3 2 2 2" xfId="26239" xr:uid="{00000000-0005-0000-0000-00004A5D0000}"/>
    <cellStyle name="Normal 89 2 3 2 3" xfId="20713" xr:uid="{00000000-0005-0000-0000-00004B5D0000}"/>
    <cellStyle name="Normal 89 2 3 3" xfId="12608" xr:uid="{00000000-0005-0000-0000-00004C5D0000}"/>
    <cellStyle name="Normal 89 2 3 3 2" xfId="23707" xr:uid="{00000000-0005-0000-0000-00004D5D0000}"/>
    <cellStyle name="Normal 89 2 3 4" xfId="18182" xr:uid="{00000000-0005-0000-0000-00004E5D0000}"/>
    <cellStyle name="Normal 89 3" xfId="5059" xr:uid="{00000000-0005-0000-0000-00004F5D0000}"/>
    <cellStyle name="Normal 89 3 2" xfId="5905" xr:uid="{00000000-0005-0000-0000-0000505D0000}"/>
    <cellStyle name="Normal 89 3 3" xfId="8362" xr:uid="{00000000-0005-0000-0000-0000515D0000}"/>
    <cellStyle name="Normal 89 3 3 2" xfId="13932" xr:uid="{00000000-0005-0000-0000-0000525D0000}"/>
    <cellStyle name="Normal 89 3 3 2 2" xfId="25030" xr:uid="{00000000-0005-0000-0000-0000535D0000}"/>
    <cellStyle name="Normal 89 3 3 3" xfId="19504" xr:uid="{00000000-0005-0000-0000-0000545D0000}"/>
    <cellStyle name="Normal 89 3 4" xfId="11390" xr:uid="{00000000-0005-0000-0000-0000555D0000}"/>
    <cellStyle name="Normal 89 3 4 2" xfId="22496" xr:uid="{00000000-0005-0000-0000-0000565D0000}"/>
    <cellStyle name="Normal 89 3 5" xfId="16970" xr:uid="{00000000-0005-0000-0000-0000575D0000}"/>
    <cellStyle name="Normal 89 4" xfId="6366" xr:uid="{00000000-0005-0000-0000-0000585D0000}"/>
    <cellStyle name="Normal 89 4 2" xfId="9029" xr:uid="{00000000-0005-0000-0000-0000595D0000}"/>
    <cellStyle name="Normal 89 4 2 2" xfId="14599" xr:uid="{00000000-0005-0000-0000-00005A5D0000}"/>
    <cellStyle name="Normal 89 4 2 2 2" xfId="25697" xr:uid="{00000000-0005-0000-0000-00005B5D0000}"/>
    <cellStyle name="Normal 89 4 2 3" xfId="20171" xr:uid="{00000000-0005-0000-0000-00005C5D0000}"/>
    <cellStyle name="Normal 89 4 3" xfId="12066" xr:uid="{00000000-0005-0000-0000-00005D5D0000}"/>
    <cellStyle name="Normal 89 4 3 2" xfId="23165" xr:uid="{00000000-0005-0000-0000-00005E5D0000}"/>
    <cellStyle name="Normal 89 4 4" xfId="17640" xr:uid="{00000000-0005-0000-0000-00005F5D0000}"/>
    <cellStyle name="Normal 89 5" xfId="8081" xr:uid="{00000000-0005-0000-0000-0000605D0000}"/>
    <cellStyle name="Normal 89 5 2" xfId="13666" xr:uid="{00000000-0005-0000-0000-0000615D0000}"/>
    <cellStyle name="Normal 89 5 2 2" xfId="24765" xr:uid="{00000000-0005-0000-0000-0000625D0000}"/>
    <cellStyle name="Normal 89 5 3" xfId="19240" xr:uid="{00000000-0005-0000-0000-0000635D0000}"/>
    <cellStyle name="Normal 89 6" xfId="10883" xr:uid="{00000000-0005-0000-0000-0000645D0000}"/>
    <cellStyle name="Normal 89 6 2" xfId="21998" xr:uid="{00000000-0005-0000-0000-0000655D0000}"/>
    <cellStyle name="Normal 89 7" xfId="16478" xr:uid="{00000000-0005-0000-0000-0000665D0000}"/>
    <cellStyle name="Normal 9" xfId="627" xr:uid="{00000000-0005-0000-0000-0000675D0000}"/>
    <cellStyle name="Normal 9 2" xfId="935" xr:uid="{00000000-0005-0000-0000-0000685D0000}"/>
    <cellStyle name="Normal 9 2 2" xfId="4718" xr:uid="{00000000-0005-0000-0000-0000695D0000}"/>
    <cellStyle name="Normal 9 2 3" xfId="5055" xr:uid="{00000000-0005-0000-0000-00006A5D0000}"/>
    <cellStyle name="Normal 9 2 3 2" xfId="5957" xr:uid="{00000000-0005-0000-0000-00006B5D0000}"/>
    <cellStyle name="Normal 9 2 3 2 2" xfId="8712" xr:uid="{00000000-0005-0000-0000-00006C5D0000}"/>
    <cellStyle name="Normal 9 2 3 2 2 2" xfId="14282" xr:uid="{00000000-0005-0000-0000-00006D5D0000}"/>
    <cellStyle name="Normal 9 2 3 2 2 2 2" xfId="25380" xr:uid="{00000000-0005-0000-0000-00006E5D0000}"/>
    <cellStyle name="Normal 9 2 3 2 2 3" xfId="19854" xr:uid="{00000000-0005-0000-0000-00006F5D0000}"/>
    <cellStyle name="Normal 9 2 3 2 3" xfId="11748" xr:uid="{00000000-0005-0000-0000-0000705D0000}"/>
    <cellStyle name="Normal 9 2 3 2 3 2" xfId="22848" xr:uid="{00000000-0005-0000-0000-0000715D0000}"/>
    <cellStyle name="Normal 9 2 3 2 4" xfId="17323" xr:uid="{00000000-0005-0000-0000-0000725D0000}"/>
    <cellStyle name="Normal 9 2 3 3" xfId="6894" xr:uid="{00000000-0005-0000-0000-0000735D0000}"/>
    <cellStyle name="Normal 9 2 3 3 2" xfId="9557" xr:uid="{00000000-0005-0000-0000-0000745D0000}"/>
    <cellStyle name="Normal 9 2 3 3 2 2" xfId="15127" xr:uid="{00000000-0005-0000-0000-0000755D0000}"/>
    <cellStyle name="Normal 9 2 3 3 2 2 2" xfId="26225" xr:uid="{00000000-0005-0000-0000-0000765D0000}"/>
    <cellStyle name="Normal 9 2 3 3 2 3" xfId="20699" xr:uid="{00000000-0005-0000-0000-0000775D0000}"/>
    <cellStyle name="Normal 9 2 3 3 3" xfId="12594" xr:uid="{00000000-0005-0000-0000-0000785D0000}"/>
    <cellStyle name="Normal 9 2 3 3 3 2" xfId="23693" xr:uid="{00000000-0005-0000-0000-0000795D0000}"/>
    <cellStyle name="Normal 9 2 3 3 4" xfId="18168" xr:uid="{00000000-0005-0000-0000-00007A5D0000}"/>
    <cellStyle name="Normal 9 2 4" xfId="5883" xr:uid="{00000000-0005-0000-0000-00007B5D0000}"/>
    <cellStyle name="Normal 9 2 5" xfId="7597" xr:uid="{00000000-0005-0000-0000-00007C5D0000}"/>
    <cellStyle name="Normal 9 2 5 2" xfId="13244" xr:uid="{00000000-0005-0000-0000-00007D5D0000}"/>
    <cellStyle name="Normal 9 2 5 2 2" xfId="24343" xr:uid="{00000000-0005-0000-0000-00007E5D0000}"/>
    <cellStyle name="Normal 9 2 5 3" xfId="18818" xr:uid="{00000000-0005-0000-0000-00007F5D0000}"/>
    <cellStyle name="Normal 9 3" xfId="866" xr:uid="{00000000-0005-0000-0000-0000805D0000}"/>
    <cellStyle name="Normal 9 3 2" xfId="4719" xr:uid="{00000000-0005-0000-0000-0000815D0000}"/>
    <cellStyle name="Normal 9 3 3" xfId="5101" xr:uid="{00000000-0005-0000-0000-0000825D0000}"/>
    <cellStyle name="Normal 9 4" xfId="4720" xr:uid="{00000000-0005-0000-0000-0000835D0000}"/>
    <cellStyle name="Normal 9 4 10" xfId="16845" xr:uid="{00000000-0005-0000-0000-0000845D0000}"/>
    <cellStyle name="Normal 9 4 11" xfId="27343" xr:uid="{00000000-0005-0000-0000-0000855D0000}"/>
    <cellStyle name="Normal 9 4 2" xfId="5999" xr:uid="{00000000-0005-0000-0000-0000865D0000}"/>
    <cellStyle name="Normal 9 4 3" xfId="5913" xr:uid="{00000000-0005-0000-0000-0000875D0000}"/>
    <cellStyle name="Normal 9 4 3 2" xfId="8706" xr:uid="{00000000-0005-0000-0000-0000885D0000}"/>
    <cellStyle name="Normal 9 4 3 2 2" xfId="14276" xr:uid="{00000000-0005-0000-0000-0000895D0000}"/>
    <cellStyle name="Normal 9 4 3 2 2 2" xfId="25374" xr:uid="{00000000-0005-0000-0000-00008A5D0000}"/>
    <cellStyle name="Normal 9 4 3 2 3" xfId="19848" xr:uid="{00000000-0005-0000-0000-00008B5D0000}"/>
    <cellStyle name="Normal 9 4 3 3" xfId="11742" xr:uid="{00000000-0005-0000-0000-00008C5D0000}"/>
    <cellStyle name="Normal 9 4 3 3 2" xfId="22842" xr:uid="{00000000-0005-0000-0000-00008D5D0000}"/>
    <cellStyle name="Normal 9 4 3 4" xfId="17317" xr:uid="{00000000-0005-0000-0000-00008E5D0000}"/>
    <cellStyle name="Normal 9 4 4" xfId="5792" xr:uid="{00000000-0005-0000-0000-00008F5D0000}"/>
    <cellStyle name="Normal 9 4 5" xfId="6594" xr:uid="{00000000-0005-0000-0000-0000905D0000}"/>
    <cellStyle name="Normal 9 4 5 2" xfId="9257" xr:uid="{00000000-0005-0000-0000-0000915D0000}"/>
    <cellStyle name="Normal 9 4 5 2 2" xfId="14827" xr:uid="{00000000-0005-0000-0000-0000925D0000}"/>
    <cellStyle name="Normal 9 4 5 2 2 2" xfId="25925" xr:uid="{00000000-0005-0000-0000-0000935D0000}"/>
    <cellStyle name="Normal 9 4 5 2 3" xfId="20399" xr:uid="{00000000-0005-0000-0000-0000945D0000}"/>
    <cellStyle name="Normal 9 4 5 3" xfId="12294" xr:uid="{00000000-0005-0000-0000-0000955D0000}"/>
    <cellStyle name="Normal 9 4 5 3 2" xfId="23393" xr:uid="{00000000-0005-0000-0000-0000965D0000}"/>
    <cellStyle name="Normal 9 4 5 4" xfId="17868" xr:uid="{00000000-0005-0000-0000-0000975D0000}"/>
    <cellStyle name="Normal 9 4 6" xfId="7065" xr:uid="{00000000-0005-0000-0000-0000985D0000}"/>
    <cellStyle name="Normal 9 4 6 2" xfId="9718" xr:uid="{00000000-0005-0000-0000-0000995D0000}"/>
    <cellStyle name="Normal 9 4 6 2 2" xfId="15288" xr:uid="{00000000-0005-0000-0000-00009A5D0000}"/>
    <cellStyle name="Normal 9 4 6 2 2 2" xfId="26386" xr:uid="{00000000-0005-0000-0000-00009B5D0000}"/>
    <cellStyle name="Normal 9 4 6 2 3" xfId="20860" xr:uid="{00000000-0005-0000-0000-00009C5D0000}"/>
    <cellStyle name="Normal 9 4 6 3" xfId="12755" xr:uid="{00000000-0005-0000-0000-00009D5D0000}"/>
    <cellStyle name="Normal 9 4 6 3 2" xfId="23854" xr:uid="{00000000-0005-0000-0000-00009E5D0000}"/>
    <cellStyle name="Normal 9 4 6 4" xfId="18329" xr:uid="{00000000-0005-0000-0000-00009F5D0000}"/>
    <cellStyle name="Normal 9 4 7" xfId="7627" xr:uid="{00000000-0005-0000-0000-0000A05D0000}"/>
    <cellStyle name="Normal 9 4 7 2" xfId="13265" xr:uid="{00000000-0005-0000-0000-0000A15D0000}"/>
    <cellStyle name="Normal 9 4 7 2 2" xfId="24364" xr:uid="{00000000-0005-0000-0000-0000A25D0000}"/>
    <cellStyle name="Normal 9 4 7 3" xfId="18839" xr:uid="{00000000-0005-0000-0000-0000A35D0000}"/>
    <cellStyle name="Normal 9 4 8" xfId="10268" xr:uid="{00000000-0005-0000-0000-0000A45D0000}"/>
    <cellStyle name="Normal 9 4 8 2" xfId="15814" xr:uid="{00000000-0005-0000-0000-0000A55D0000}"/>
    <cellStyle name="Normal 9 4 8 2 2" xfId="26912" xr:uid="{00000000-0005-0000-0000-0000A65D0000}"/>
    <cellStyle name="Normal 9 4 8 3" xfId="21386" xr:uid="{00000000-0005-0000-0000-0000A75D0000}"/>
    <cellStyle name="Normal 9 4 9" xfId="11264" xr:uid="{00000000-0005-0000-0000-0000A85D0000}"/>
    <cellStyle name="Normal 9 4 9 2" xfId="22371" xr:uid="{00000000-0005-0000-0000-0000A95D0000}"/>
    <cellStyle name="Normal 9 5" xfId="4721" xr:uid="{00000000-0005-0000-0000-0000AA5D0000}"/>
    <cellStyle name="Normal 9 6" xfId="4934" xr:uid="{00000000-0005-0000-0000-0000AB5D0000}"/>
    <cellStyle name="Normal 9 7" xfId="7404" xr:uid="{00000000-0005-0000-0000-0000AC5D0000}"/>
    <cellStyle name="Normal 9 7 2" xfId="13089" xr:uid="{00000000-0005-0000-0000-0000AD5D0000}"/>
    <cellStyle name="Normal 9 7 2 2" xfId="24188" xr:uid="{00000000-0005-0000-0000-0000AE5D0000}"/>
    <cellStyle name="Normal 9 7 3" xfId="18663" xr:uid="{00000000-0005-0000-0000-0000AF5D0000}"/>
    <cellStyle name="Normal 90" xfId="1195" xr:uid="{00000000-0005-0000-0000-0000B05D0000}"/>
    <cellStyle name="Normal 90 2" xfId="5254" xr:uid="{00000000-0005-0000-0000-0000B15D0000}"/>
    <cellStyle name="Normal 90 2 2" xfId="6003" xr:uid="{00000000-0005-0000-0000-0000B25D0000}"/>
    <cellStyle name="Normal 90 2 2 2" xfId="8716" xr:uid="{00000000-0005-0000-0000-0000B35D0000}"/>
    <cellStyle name="Normal 90 2 2 2 2" xfId="14286" xr:uid="{00000000-0005-0000-0000-0000B45D0000}"/>
    <cellStyle name="Normal 90 2 2 2 2 2" xfId="25384" xr:uid="{00000000-0005-0000-0000-0000B55D0000}"/>
    <cellStyle name="Normal 90 2 2 2 3" xfId="19858" xr:uid="{00000000-0005-0000-0000-0000B65D0000}"/>
    <cellStyle name="Normal 90 2 2 3" xfId="11752" xr:uid="{00000000-0005-0000-0000-0000B75D0000}"/>
    <cellStyle name="Normal 90 2 2 3 2" xfId="22852" xr:uid="{00000000-0005-0000-0000-0000B85D0000}"/>
    <cellStyle name="Normal 90 2 2 4" xfId="17327" xr:uid="{00000000-0005-0000-0000-0000B95D0000}"/>
    <cellStyle name="Normal 90 2 3" xfId="6905" xr:uid="{00000000-0005-0000-0000-0000BA5D0000}"/>
    <cellStyle name="Normal 90 2 3 2" xfId="9568" xr:uid="{00000000-0005-0000-0000-0000BB5D0000}"/>
    <cellStyle name="Normal 90 2 3 2 2" xfId="15138" xr:uid="{00000000-0005-0000-0000-0000BC5D0000}"/>
    <cellStyle name="Normal 90 2 3 2 2 2" xfId="26236" xr:uid="{00000000-0005-0000-0000-0000BD5D0000}"/>
    <cellStyle name="Normal 90 2 3 2 3" xfId="20710" xr:uid="{00000000-0005-0000-0000-0000BE5D0000}"/>
    <cellStyle name="Normal 90 2 3 3" xfId="12605" xr:uid="{00000000-0005-0000-0000-0000BF5D0000}"/>
    <cellStyle name="Normal 90 2 3 3 2" xfId="23704" xr:uid="{00000000-0005-0000-0000-0000C05D0000}"/>
    <cellStyle name="Normal 90 2 3 4" xfId="18179" xr:uid="{00000000-0005-0000-0000-0000C15D0000}"/>
    <cellStyle name="Normal 90 3" xfId="4979" xr:uid="{00000000-0005-0000-0000-0000C25D0000}"/>
    <cellStyle name="Normal 90 3 2" xfId="5948" xr:uid="{00000000-0005-0000-0000-0000C35D0000}"/>
    <cellStyle name="Normal 90 3 3" xfId="8330" xr:uid="{00000000-0005-0000-0000-0000C45D0000}"/>
    <cellStyle name="Normal 90 3 3 2" xfId="13900" xr:uid="{00000000-0005-0000-0000-0000C55D0000}"/>
    <cellStyle name="Normal 90 3 3 2 2" xfId="24998" xr:uid="{00000000-0005-0000-0000-0000C65D0000}"/>
    <cellStyle name="Normal 90 3 3 3" xfId="19472" xr:uid="{00000000-0005-0000-0000-0000C75D0000}"/>
    <cellStyle name="Normal 90 3 4" xfId="11357" xr:uid="{00000000-0005-0000-0000-0000C85D0000}"/>
    <cellStyle name="Normal 90 3 4 2" xfId="22464" xr:uid="{00000000-0005-0000-0000-0000C95D0000}"/>
    <cellStyle name="Normal 90 3 5" xfId="16938" xr:uid="{00000000-0005-0000-0000-0000CA5D0000}"/>
    <cellStyle name="Normal 90 4" xfId="7434" xr:uid="{00000000-0005-0000-0000-0000CB5D0000}"/>
    <cellStyle name="Normal 90 4 2" xfId="13113" xr:uid="{00000000-0005-0000-0000-0000CC5D0000}"/>
    <cellStyle name="Normal 90 4 2 2" xfId="24212" xr:uid="{00000000-0005-0000-0000-0000CD5D0000}"/>
    <cellStyle name="Normal 90 4 3" xfId="18687" xr:uid="{00000000-0005-0000-0000-0000CE5D0000}"/>
    <cellStyle name="Normal 90 5" xfId="10884" xr:uid="{00000000-0005-0000-0000-0000CF5D0000}"/>
    <cellStyle name="Normal 90 5 2" xfId="21999" xr:uid="{00000000-0005-0000-0000-0000D05D0000}"/>
    <cellStyle name="Normal 90 6" xfId="16479" xr:uid="{00000000-0005-0000-0000-0000D15D0000}"/>
    <cellStyle name="Normal 91" xfId="1197" xr:uid="{00000000-0005-0000-0000-0000D25D0000}"/>
    <cellStyle name="Normal 91 2" xfId="5062" xr:uid="{00000000-0005-0000-0000-0000D35D0000}"/>
    <cellStyle name="Normal 91 2 2" xfId="6002" xr:uid="{00000000-0005-0000-0000-0000D45D0000}"/>
    <cellStyle name="Normal 91 2 2 2" xfId="8715" xr:uid="{00000000-0005-0000-0000-0000D55D0000}"/>
    <cellStyle name="Normal 91 2 2 2 2" xfId="14285" xr:uid="{00000000-0005-0000-0000-0000D65D0000}"/>
    <cellStyle name="Normal 91 2 2 2 2 2" xfId="25383" xr:uid="{00000000-0005-0000-0000-0000D75D0000}"/>
    <cellStyle name="Normal 91 2 2 2 3" xfId="19857" xr:uid="{00000000-0005-0000-0000-0000D85D0000}"/>
    <cellStyle name="Normal 91 2 2 3" xfId="11751" xr:uid="{00000000-0005-0000-0000-0000D95D0000}"/>
    <cellStyle name="Normal 91 2 2 3 2" xfId="22851" xr:uid="{00000000-0005-0000-0000-0000DA5D0000}"/>
    <cellStyle name="Normal 91 2 2 4" xfId="17326" xr:uid="{00000000-0005-0000-0000-0000DB5D0000}"/>
    <cellStyle name="Normal 91 2 3" xfId="6904" xr:uid="{00000000-0005-0000-0000-0000DC5D0000}"/>
    <cellStyle name="Normal 91 2 3 2" xfId="9567" xr:uid="{00000000-0005-0000-0000-0000DD5D0000}"/>
    <cellStyle name="Normal 91 2 3 2 2" xfId="15137" xr:uid="{00000000-0005-0000-0000-0000DE5D0000}"/>
    <cellStyle name="Normal 91 2 3 2 2 2" xfId="26235" xr:uid="{00000000-0005-0000-0000-0000DF5D0000}"/>
    <cellStyle name="Normal 91 2 3 2 3" xfId="20709" xr:uid="{00000000-0005-0000-0000-0000E05D0000}"/>
    <cellStyle name="Normal 91 2 3 3" xfId="12604" xr:uid="{00000000-0005-0000-0000-0000E15D0000}"/>
    <cellStyle name="Normal 91 2 3 3 2" xfId="23703" xr:uid="{00000000-0005-0000-0000-0000E25D0000}"/>
    <cellStyle name="Normal 91 2 3 4" xfId="18178" xr:uid="{00000000-0005-0000-0000-0000E35D0000}"/>
    <cellStyle name="Normal 91 3" xfId="7551" xr:uid="{00000000-0005-0000-0000-0000E45D0000}"/>
    <cellStyle name="Normal 91 3 2" xfId="13205" xr:uid="{00000000-0005-0000-0000-0000E55D0000}"/>
    <cellStyle name="Normal 91 3 2 2" xfId="24304" xr:uid="{00000000-0005-0000-0000-0000E65D0000}"/>
    <cellStyle name="Normal 91 3 3" xfId="18779" xr:uid="{00000000-0005-0000-0000-0000E75D0000}"/>
    <cellStyle name="Normal 91 4" xfId="10886" xr:uid="{00000000-0005-0000-0000-0000E85D0000}"/>
    <cellStyle name="Normal 91 4 2" xfId="22000" xr:uid="{00000000-0005-0000-0000-0000E95D0000}"/>
    <cellStyle name="Normal 91 5" xfId="16480" xr:uid="{00000000-0005-0000-0000-0000EA5D0000}"/>
    <cellStyle name="Normal 92" xfId="4722" xr:uid="{00000000-0005-0000-0000-0000EB5D0000}"/>
    <cellStyle name="Normal 92 2" xfId="5831" xr:uid="{00000000-0005-0000-0000-0000EC5D0000}"/>
    <cellStyle name="Normal 92 3" xfId="8068" xr:uid="{00000000-0005-0000-0000-0000ED5D0000}"/>
    <cellStyle name="Normal 92 3 2" xfId="13659" xr:uid="{00000000-0005-0000-0000-0000EE5D0000}"/>
    <cellStyle name="Normal 92 3 2 2" xfId="24758" xr:uid="{00000000-0005-0000-0000-0000EF5D0000}"/>
    <cellStyle name="Normal 92 3 3" xfId="19233" xr:uid="{00000000-0005-0000-0000-0000F05D0000}"/>
    <cellStyle name="Normal 92 4" xfId="11265" xr:uid="{00000000-0005-0000-0000-0000F15D0000}"/>
    <cellStyle name="Normal 92 4 2" xfId="22372" xr:uid="{00000000-0005-0000-0000-0000F25D0000}"/>
    <cellStyle name="Normal 92 5" xfId="16846" xr:uid="{00000000-0005-0000-0000-0000F35D0000}"/>
    <cellStyle name="Normal 93" xfId="4723" xr:uid="{00000000-0005-0000-0000-0000F45D0000}"/>
    <cellStyle name="Normal 93 2" xfId="5868" xr:uid="{00000000-0005-0000-0000-0000F55D0000}"/>
    <cellStyle name="Normal 93 3" xfId="8054" xr:uid="{00000000-0005-0000-0000-0000F65D0000}"/>
    <cellStyle name="Normal 93 4" xfId="8276" xr:uid="{00000000-0005-0000-0000-0000F75D0000}"/>
    <cellStyle name="Normal 93 4 2" xfId="13846" xr:uid="{00000000-0005-0000-0000-0000F85D0000}"/>
    <cellStyle name="Normal 93 4 2 2" xfId="24944" xr:uid="{00000000-0005-0000-0000-0000F95D0000}"/>
    <cellStyle name="Normal 93 4 3" xfId="19418" xr:uid="{00000000-0005-0000-0000-0000FA5D0000}"/>
    <cellStyle name="Normal 93 5" xfId="11266" xr:uid="{00000000-0005-0000-0000-0000FB5D0000}"/>
    <cellStyle name="Normal 93 5 2" xfId="22373" xr:uid="{00000000-0005-0000-0000-0000FC5D0000}"/>
    <cellStyle name="Normal 93 6" xfId="16847" xr:uid="{00000000-0005-0000-0000-0000FD5D0000}"/>
    <cellStyle name="Normal 94" xfId="4724" xr:uid="{00000000-0005-0000-0000-0000FE5D0000}"/>
    <cellStyle name="Normal 94 2" xfId="5949" xr:uid="{00000000-0005-0000-0000-0000FF5D0000}"/>
    <cellStyle name="Normal 94 3" xfId="8058" xr:uid="{00000000-0005-0000-0000-0000005E0000}"/>
    <cellStyle name="Normal 94 4" xfId="8277" xr:uid="{00000000-0005-0000-0000-0000015E0000}"/>
    <cellStyle name="Normal 94 4 2" xfId="13847" xr:uid="{00000000-0005-0000-0000-0000025E0000}"/>
    <cellStyle name="Normal 94 4 2 2" xfId="24945" xr:uid="{00000000-0005-0000-0000-0000035E0000}"/>
    <cellStyle name="Normal 94 4 3" xfId="19419" xr:uid="{00000000-0005-0000-0000-0000045E0000}"/>
    <cellStyle name="Normal 94 5" xfId="11267" xr:uid="{00000000-0005-0000-0000-0000055E0000}"/>
    <cellStyle name="Normal 94 5 2" xfId="22374" xr:uid="{00000000-0005-0000-0000-0000065E0000}"/>
    <cellStyle name="Normal 94 6" xfId="16848" xr:uid="{00000000-0005-0000-0000-0000075E0000}"/>
    <cellStyle name="Normal 95" xfId="4725" xr:uid="{00000000-0005-0000-0000-0000085E0000}"/>
    <cellStyle name="Normal 95 2" xfId="5950" xr:uid="{00000000-0005-0000-0000-0000095E0000}"/>
    <cellStyle name="Normal 95 3" xfId="7630" xr:uid="{00000000-0005-0000-0000-00000A5E0000}"/>
    <cellStyle name="Normal 95 4" xfId="8278" xr:uid="{00000000-0005-0000-0000-00000B5E0000}"/>
    <cellStyle name="Normal 95 4 2" xfId="13848" xr:uid="{00000000-0005-0000-0000-00000C5E0000}"/>
    <cellStyle name="Normal 95 4 2 2" xfId="24946" xr:uid="{00000000-0005-0000-0000-00000D5E0000}"/>
    <cellStyle name="Normal 95 4 3" xfId="19420" xr:uid="{00000000-0005-0000-0000-00000E5E0000}"/>
    <cellStyle name="Normal 95 5" xfId="11268" xr:uid="{00000000-0005-0000-0000-00000F5E0000}"/>
    <cellStyle name="Normal 95 5 2" xfId="22375" xr:uid="{00000000-0005-0000-0000-0000105E0000}"/>
    <cellStyle name="Normal 95 6" xfId="16849" xr:uid="{00000000-0005-0000-0000-0000115E0000}"/>
    <cellStyle name="Normal 96" xfId="4726" xr:uid="{00000000-0005-0000-0000-0000125E0000}"/>
    <cellStyle name="Normal 96 2" xfId="5951" xr:uid="{00000000-0005-0000-0000-0000135E0000}"/>
    <cellStyle name="Normal 96 3" xfId="8055" xr:uid="{00000000-0005-0000-0000-0000145E0000}"/>
    <cellStyle name="Normal 96 4" xfId="8279" xr:uid="{00000000-0005-0000-0000-0000155E0000}"/>
    <cellStyle name="Normal 96 4 2" xfId="13849" xr:uid="{00000000-0005-0000-0000-0000165E0000}"/>
    <cellStyle name="Normal 96 4 2 2" xfId="24947" xr:uid="{00000000-0005-0000-0000-0000175E0000}"/>
    <cellStyle name="Normal 96 4 3" xfId="19421" xr:uid="{00000000-0005-0000-0000-0000185E0000}"/>
    <cellStyle name="Normal 96 5" xfId="11269" xr:uid="{00000000-0005-0000-0000-0000195E0000}"/>
    <cellStyle name="Normal 96 5 2" xfId="22376" xr:uid="{00000000-0005-0000-0000-00001A5E0000}"/>
    <cellStyle name="Normal 96 6" xfId="16850" xr:uid="{00000000-0005-0000-0000-00001B5E0000}"/>
    <cellStyle name="Normal 97" xfId="4727" xr:uid="{00000000-0005-0000-0000-00001C5E0000}"/>
    <cellStyle name="Normal 97 2" xfId="5953" xr:uid="{00000000-0005-0000-0000-00001D5E0000}"/>
    <cellStyle name="Normal 97 3" xfId="8057" xr:uid="{00000000-0005-0000-0000-00001E5E0000}"/>
    <cellStyle name="Normal 97 4" xfId="8280" xr:uid="{00000000-0005-0000-0000-00001F5E0000}"/>
    <cellStyle name="Normal 97 4 2" xfId="13850" xr:uid="{00000000-0005-0000-0000-0000205E0000}"/>
    <cellStyle name="Normal 97 4 2 2" xfId="24948" xr:uid="{00000000-0005-0000-0000-0000215E0000}"/>
    <cellStyle name="Normal 97 4 3" xfId="19422" xr:uid="{00000000-0005-0000-0000-0000225E0000}"/>
    <cellStyle name="Normal 97 5" xfId="11270" xr:uid="{00000000-0005-0000-0000-0000235E0000}"/>
    <cellStyle name="Normal 97 5 2" xfId="22377" xr:uid="{00000000-0005-0000-0000-0000245E0000}"/>
    <cellStyle name="Normal 97 6" xfId="16851" xr:uid="{00000000-0005-0000-0000-0000255E0000}"/>
    <cellStyle name="Normal 98" xfId="4728" xr:uid="{00000000-0005-0000-0000-0000265E0000}"/>
    <cellStyle name="Normal 98 2" xfId="5954" xr:uid="{00000000-0005-0000-0000-0000275E0000}"/>
    <cellStyle name="Normal 98 3" xfId="8056" xr:uid="{00000000-0005-0000-0000-0000285E0000}"/>
    <cellStyle name="Normal 98 4" xfId="8281" xr:uid="{00000000-0005-0000-0000-0000295E0000}"/>
    <cellStyle name="Normal 98 4 2" xfId="13851" xr:uid="{00000000-0005-0000-0000-00002A5E0000}"/>
    <cellStyle name="Normal 98 4 2 2" xfId="24949" xr:uid="{00000000-0005-0000-0000-00002B5E0000}"/>
    <cellStyle name="Normal 98 4 3" xfId="19423" xr:uid="{00000000-0005-0000-0000-00002C5E0000}"/>
    <cellStyle name="Normal 98 5" xfId="11271" xr:uid="{00000000-0005-0000-0000-00002D5E0000}"/>
    <cellStyle name="Normal 98 5 2" xfId="22378" xr:uid="{00000000-0005-0000-0000-00002E5E0000}"/>
    <cellStyle name="Normal 98 6" xfId="16852" xr:uid="{00000000-0005-0000-0000-00002F5E0000}"/>
    <cellStyle name="Normal 99" xfId="4729" xr:uid="{00000000-0005-0000-0000-0000305E0000}"/>
    <cellStyle name="Normal 99 2" xfId="5980" xr:uid="{00000000-0005-0000-0000-0000315E0000}"/>
    <cellStyle name="Normal 99 3" xfId="7631" xr:uid="{00000000-0005-0000-0000-0000325E0000}"/>
    <cellStyle name="Normal 99 4" xfId="8282" xr:uid="{00000000-0005-0000-0000-0000335E0000}"/>
    <cellStyle name="Normal 99 4 2" xfId="13852" xr:uid="{00000000-0005-0000-0000-0000345E0000}"/>
    <cellStyle name="Normal 99 4 2 2" xfId="24950" xr:uid="{00000000-0005-0000-0000-0000355E0000}"/>
    <cellStyle name="Normal 99 4 3" xfId="19424" xr:uid="{00000000-0005-0000-0000-0000365E0000}"/>
    <cellStyle name="Normal 99 5" xfId="11272" xr:uid="{00000000-0005-0000-0000-0000375E0000}"/>
    <cellStyle name="Normal 99 5 2" xfId="22379" xr:uid="{00000000-0005-0000-0000-0000385E0000}"/>
    <cellStyle name="Normal 99 6" xfId="16853" xr:uid="{00000000-0005-0000-0000-0000395E0000}"/>
    <cellStyle name="Notas" xfId="628" xr:uid="{00000000-0005-0000-0000-00003A5E0000}"/>
    <cellStyle name="NOTAS - Style3" xfId="629" xr:uid="{00000000-0005-0000-0000-00003B5E0000}"/>
    <cellStyle name="Notas 10" xfId="5988" xr:uid="{00000000-0005-0000-0000-00003C5E0000}"/>
    <cellStyle name="Notas 11" xfId="5981" xr:uid="{00000000-0005-0000-0000-00003D5E0000}"/>
    <cellStyle name="Notas 12" xfId="5986" xr:uid="{00000000-0005-0000-0000-00003E5E0000}"/>
    <cellStyle name="Notas 13" xfId="5965" xr:uid="{00000000-0005-0000-0000-00003F5E0000}"/>
    <cellStyle name="Notas 14" xfId="6017" xr:uid="{00000000-0005-0000-0000-0000405E0000}"/>
    <cellStyle name="Notas 15" xfId="6029" xr:uid="{00000000-0005-0000-0000-0000415E0000}"/>
    <cellStyle name="Notas 16" xfId="8071" xr:uid="{00000000-0005-0000-0000-0000425E0000}"/>
    <cellStyle name="Notas 17" xfId="7492" xr:uid="{00000000-0005-0000-0000-0000435E0000}"/>
    <cellStyle name="Notas 18" xfId="8070" xr:uid="{00000000-0005-0000-0000-0000445E0000}"/>
    <cellStyle name="Notas 19" xfId="7590" xr:uid="{00000000-0005-0000-0000-0000455E0000}"/>
    <cellStyle name="Notas 2" xfId="630" xr:uid="{00000000-0005-0000-0000-0000465E0000}"/>
    <cellStyle name="Notas 2 10" xfId="4730" xr:uid="{00000000-0005-0000-0000-0000475E0000}"/>
    <cellStyle name="Notas 2 10 2" xfId="6701" xr:uid="{00000000-0005-0000-0000-0000485E0000}"/>
    <cellStyle name="Notas 2 10 2 2" xfId="9364" xr:uid="{00000000-0005-0000-0000-0000495E0000}"/>
    <cellStyle name="Notas 2 10 2 2 2" xfId="14934" xr:uid="{00000000-0005-0000-0000-00004A5E0000}"/>
    <cellStyle name="Notas 2 10 2 2 2 2" xfId="26032" xr:uid="{00000000-0005-0000-0000-00004B5E0000}"/>
    <cellStyle name="Notas 2 10 2 2 3" xfId="20506" xr:uid="{00000000-0005-0000-0000-00004C5E0000}"/>
    <cellStyle name="Notas 2 10 2 3" xfId="12401" xr:uid="{00000000-0005-0000-0000-00004D5E0000}"/>
    <cellStyle name="Notas 2 10 2 3 2" xfId="23500" xr:uid="{00000000-0005-0000-0000-00004E5E0000}"/>
    <cellStyle name="Notas 2 10 2 4" xfId="17975" xr:uid="{00000000-0005-0000-0000-00004F5E0000}"/>
    <cellStyle name="Notas 2 10 3" xfId="7172" xr:uid="{00000000-0005-0000-0000-0000505E0000}"/>
    <cellStyle name="Notas 2 10 3 2" xfId="9825" xr:uid="{00000000-0005-0000-0000-0000515E0000}"/>
    <cellStyle name="Notas 2 10 3 2 2" xfId="15395" xr:uid="{00000000-0005-0000-0000-0000525E0000}"/>
    <cellStyle name="Notas 2 10 3 2 2 2" xfId="26493" xr:uid="{00000000-0005-0000-0000-0000535E0000}"/>
    <cellStyle name="Notas 2 10 3 2 3" xfId="20967" xr:uid="{00000000-0005-0000-0000-0000545E0000}"/>
    <cellStyle name="Notas 2 10 3 3" xfId="12862" xr:uid="{00000000-0005-0000-0000-0000555E0000}"/>
    <cellStyle name="Notas 2 10 3 3 2" xfId="23961" xr:uid="{00000000-0005-0000-0000-0000565E0000}"/>
    <cellStyle name="Notas 2 10 3 4" xfId="18436" xr:uid="{00000000-0005-0000-0000-0000575E0000}"/>
    <cellStyle name="Notas 2 10 4" xfId="7863" xr:uid="{00000000-0005-0000-0000-0000585E0000}"/>
    <cellStyle name="Notas 2 10 4 2" xfId="13466" xr:uid="{00000000-0005-0000-0000-0000595E0000}"/>
    <cellStyle name="Notas 2 10 4 2 2" xfId="24565" xr:uid="{00000000-0005-0000-0000-00005A5E0000}"/>
    <cellStyle name="Notas 2 10 4 3" xfId="19040" xr:uid="{00000000-0005-0000-0000-00005B5E0000}"/>
    <cellStyle name="Notas 2 10 5" xfId="10375" xr:uid="{00000000-0005-0000-0000-00005C5E0000}"/>
    <cellStyle name="Notas 2 10 5 2" xfId="15921" xr:uid="{00000000-0005-0000-0000-00005D5E0000}"/>
    <cellStyle name="Notas 2 10 5 2 2" xfId="27019" xr:uid="{00000000-0005-0000-0000-00005E5E0000}"/>
    <cellStyle name="Notas 2 10 5 3" xfId="21493" xr:uid="{00000000-0005-0000-0000-00005F5E0000}"/>
    <cellStyle name="Notas 2 10 6" xfId="11273" xr:uid="{00000000-0005-0000-0000-0000605E0000}"/>
    <cellStyle name="Notas 2 10 6 2" xfId="22380" xr:uid="{00000000-0005-0000-0000-0000615E0000}"/>
    <cellStyle name="Notas 2 10 7" xfId="16854" xr:uid="{00000000-0005-0000-0000-0000625E0000}"/>
    <cellStyle name="Notas 2 10 8" xfId="27450" xr:uid="{00000000-0005-0000-0000-0000635E0000}"/>
    <cellStyle name="Notas 2 11" xfId="4731" xr:uid="{00000000-0005-0000-0000-0000645E0000}"/>
    <cellStyle name="Notas 2 11 2" xfId="6535" xr:uid="{00000000-0005-0000-0000-0000655E0000}"/>
    <cellStyle name="Notas 2 11 2 2" xfId="9198" xr:uid="{00000000-0005-0000-0000-0000665E0000}"/>
    <cellStyle name="Notas 2 11 2 2 2" xfId="14768" xr:uid="{00000000-0005-0000-0000-0000675E0000}"/>
    <cellStyle name="Notas 2 11 2 2 2 2" xfId="25866" xr:uid="{00000000-0005-0000-0000-0000685E0000}"/>
    <cellStyle name="Notas 2 11 2 2 3" xfId="20340" xr:uid="{00000000-0005-0000-0000-0000695E0000}"/>
    <cellStyle name="Notas 2 11 2 3" xfId="12235" xr:uid="{00000000-0005-0000-0000-00006A5E0000}"/>
    <cellStyle name="Notas 2 11 2 3 2" xfId="23334" xr:uid="{00000000-0005-0000-0000-00006B5E0000}"/>
    <cellStyle name="Notas 2 11 2 4" xfId="17809" xr:uid="{00000000-0005-0000-0000-00006C5E0000}"/>
    <cellStyle name="Notas 2 11 3" xfId="7709" xr:uid="{00000000-0005-0000-0000-00006D5E0000}"/>
    <cellStyle name="Notas 2 11 3 2" xfId="13315" xr:uid="{00000000-0005-0000-0000-00006E5E0000}"/>
    <cellStyle name="Notas 2 11 3 2 2" xfId="24414" xr:uid="{00000000-0005-0000-0000-00006F5E0000}"/>
    <cellStyle name="Notas 2 11 3 3" xfId="18889" xr:uid="{00000000-0005-0000-0000-0000705E0000}"/>
    <cellStyle name="Notas 2 11 4" xfId="10209" xr:uid="{00000000-0005-0000-0000-0000715E0000}"/>
    <cellStyle name="Notas 2 11 4 2" xfId="15755" xr:uid="{00000000-0005-0000-0000-0000725E0000}"/>
    <cellStyle name="Notas 2 11 4 2 2" xfId="26853" xr:uid="{00000000-0005-0000-0000-0000735E0000}"/>
    <cellStyle name="Notas 2 11 4 3" xfId="21327" xr:uid="{00000000-0005-0000-0000-0000745E0000}"/>
    <cellStyle name="Notas 2 11 5" xfId="11274" xr:uid="{00000000-0005-0000-0000-0000755E0000}"/>
    <cellStyle name="Notas 2 11 5 2" xfId="22381" xr:uid="{00000000-0005-0000-0000-0000765E0000}"/>
    <cellStyle name="Notas 2 11 6" xfId="16855" xr:uid="{00000000-0005-0000-0000-0000775E0000}"/>
    <cellStyle name="Notas 2 12" xfId="4732" xr:uid="{00000000-0005-0000-0000-0000785E0000}"/>
    <cellStyle name="Notas 2 12 2" xfId="6423" xr:uid="{00000000-0005-0000-0000-0000795E0000}"/>
    <cellStyle name="Notas 2 12 2 2" xfId="9086" xr:uid="{00000000-0005-0000-0000-00007A5E0000}"/>
    <cellStyle name="Notas 2 12 2 2 2" xfId="14656" xr:uid="{00000000-0005-0000-0000-00007B5E0000}"/>
    <cellStyle name="Notas 2 12 2 2 2 2" xfId="25754" xr:uid="{00000000-0005-0000-0000-00007C5E0000}"/>
    <cellStyle name="Notas 2 12 2 2 3" xfId="20228" xr:uid="{00000000-0005-0000-0000-00007D5E0000}"/>
    <cellStyle name="Notas 2 12 2 3" xfId="12123" xr:uid="{00000000-0005-0000-0000-00007E5E0000}"/>
    <cellStyle name="Notas 2 12 2 3 2" xfId="23222" xr:uid="{00000000-0005-0000-0000-00007F5E0000}"/>
    <cellStyle name="Notas 2 12 2 4" xfId="17697" xr:uid="{00000000-0005-0000-0000-0000805E0000}"/>
    <cellStyle name="Notas 2 12 3" xfId="8283" xr:uid="{00000000-0005-0000-0000-0000815E0000}"/>
    <cellStyle name="Notas 2 12 3 2" xfId="13853" xr:uid="{00000000-0005-0000-0000-0000825E0000}"/>
    <cellStyle name="Notas 2 12 3 2 2" xfId="24951" xr:uid="{00000000-0005-0000-0000-0000835E0000}"/>
    <cellStyle name="Notas 2 12 3 3" xfId="19425" xr:uid="{00000000-0005-0000-0000-0000845E0000}"/>
    <cellStyle name="Notas 2 12 4" xfId="11275" xr:uid="{00000000-0005-0000-0000-0000855E0000}"/>
    <cellStyle name="Notas 2 12 4 2" xfId="22382" xr:uid="{00000000-0005-0000-0000-0000865E0000}"/>
    <cellStyle name="Notas 2 12 5" xfId="16856" xr:uid="{00000000-0005-0000-0000-0000875E0000}"/>
    <cellStyle name="Notas 2 13" xfId="4949" xr:uid="{00000000-0005-0000-0000-0000885E0000}"/>
    <cellStyle name="Notas 2 13 2" xfId="8317" xr:uid="{00000000-0005-0000-0000-0000895E0000}"/>
    <cellStyle name="Notas 2 13 2 2" xfId="13887" xr:uid="{00000000-0005-0000-0000-00008A5E0000}"/>
    <cellStyle name="Notas 2 13 2 2 2" xfId="24985" xr:uid="{00000000-0005-0000-0000-00008B5E0000}"/>
    <cellStyle name="Notas 2 13 2 3" xfId="19459" xr:uid="{00000000-0005-0000-0000-00008C5E0000}"/>
    <cellStyle name="Notas 2 13 3" xfId="11344" xr:uid="{00000000-0005-0000-0000-00008D5E0000}"/>
    <cellStyle name="Notas 2 13 3 2" xfId="22451" xr:uid="{00000000-0005-0000-0000-00008E5E0000}"/>
    <cellStyle name="Notas 2 13 4" xfId="16925" xr:uid="{00000000-0005-0000-0000-00008F5E0000}"/>
    <cellStyle name="Notas 2 14" xfId="6095" xr:uid="{00000000-0005-0000-0000-0000905E0000}"/>
    <cellStyle name="Notas 2 14 2" xfId="8760" xr:uid="{00000000-0005-0000-0000-0000915E0000}"/>
    <cellStyle name="Notas 2 14 2 2" xfId="14330" xr:uid="{00000000-0005-0000-0000-0000925E0000}"/>
    <cellStyle name="Notas 2 14 2 2 2" xfId="25428" xr:uid="{00000000-0005-0000-0000-0000935E0000}"/>
    <cellStyle name="Notas 2 14 2 3" xfId="19902" xr:uid="{00000000-0005-0000-0000-0000945E0000}"/>
    <cellStyle name="Notas 2 14 3" xfId="11797" xr:uid="{00000000-0005-0000-0000-0000955E0000}"/>
    <cellStyle name="Notas 2 14 3 2" xfId="22896" xr:uid="{00000000-0005-0000-0000-0000965E0000}"/>
    <cellStyle name="Notas 2 14 4" xfId="17371" xr:uid="{00000000-0005-0000-0000-0000975E0000}"/>
    <cellStyle name="Notas 2 15" xfId="7002" xr:uid="{00000000-0005-0000-0000-0000985E0000}"/>
    <cellStyle name="Notas 2 15 2" xfId="9656" xr:uid="{00000000-0005-0000-0000-0000995E0000}"/>
    <cellStyle name="Notas 2 15 2 2" xfId="15226" xr:uid="{00000000-0005-0000-0000-00009A5E0000}"/>
    <cellStyle name="Notas 2 15 2 2 2" xfId="26324" xr:uid="{00000000-0005-0000-0000-00009B5E0000}"/>
    <cellStyle name="Notas 2 15 2 3" xfId="20798" xr:uid="{00000000-0005-0000-0000-00009C5E0000}"/>
    <cellStyle name="Notas 2 15 3" xfId="12693" xr:uid="{00000000-0005-0000-0000-00009D5E0000}"/>
    <cellStyle name="Notas 2 15 3 2" xfId="23792" xr:uid="{00000000-0005-0000-0000-00009E5E0000}"/>
    <cellStyle name="Notas 2 15 4" xfId="18267" xr:uid="{00000000-0005-0000-0000-00009F5E0000}"/>
    <cellStyle name="Notas 2 16" xfId="7569" xr:uid="{00000000-0005-0000-0000-0000A05E0000}"/>
    <cellStyle name="Notas 2 16 2" xfId="13222" xr:uid="{00000000-0005-0000-0000-0000A15E0000}"/>
    <cellStyle name="Notas 2 16 2 2" xfId="24321" xr:uid="{00000000-0005-0000-0000-0000A25E0000}"/>
    <cellStyle name="Notas 2 16 3" xfId="18796" xr:uid="{00000000-0005-0000-0000-0000A35E0000}"/>
    <cellStyle name="Notas 2 17" xfId="10078" xr:uid="{00000000-0005-0000-0000-0000A45E0000}"/>
    <cellStyle name="Notas 2 17 2" xfId="15631" xr:uid="{00000000-0005-0000-0000-0000A55E0000}"/>
    <cellStyle name="Notas 2 17 2 2" xfId="26729" xr:uid="{00000000-0005-0000-0000-0000A65E0000}"/>
    <cellStyle name="Notas 2 17 3" xfId="21203" xr:uid="{00000000-0005-0000-0000-0000A75E0000}"/>
    <cellStyle name="Notas 2 18" xfId="10624" xr:uid="{00000000-0005-0000-0000-0000A85E0000}"/>
    <cellStyle name="Notas 2 18 2" xfId="21740" xr:uid="{00000000-0005-0000-0000-0000A95E0000}"/>
    <cellStyle name="Notas 2 19" xfId="16220" xr:uid="{00000000-0005-0000-0000-0000AA5E0000}"/>
    <cellStyle name="Notas 2 2" xfId="631" xr:uid="{00000000-0005-0000-0000-0000AB5E0000}"/>
    <cellStyle name="Notas 2 2 2" xfId="4733" xr:uid="{00000000-0005-0000-0000-0000AC5E0000}"/>
    <cellStyle name="Notas 2 2 3" xfId="4734" xr:uid="{00000000-0005-0000-0000-0000AD5E0000}"/>
    <cellStyle name="Notas 2 20" xfId="27284" xr:uid="{00000000-0005-0000-0000-0000AE5E0000}"/>
    <cellStyle name="Notas 2 3" xfId="632" xr:uid="{00000000-0005-0000-0000-0000AF5E0000}"/>
    <cellStyle name="Notas 2 3 2" xfId="4735" xr:uid="{00000000-0005-0000-0000-0000B05E0000}"/>
    <cellStyle name="Notas 2 3 3" xfId="4736" xr:uid="{00000000-0005-0000-0000-0000B15E0000}"/>
    <cellStyle name="Notas 2 4" xfId="633" xr:uid="{00000000-0005-0000-0000-0000B25E0000}"/>
    <cellStyle name="Notas 2 4 2" xfId="4737" xr:uid="{00000000-0005-0000-0000-0000B35E0000}"/>
    <cellStyle name="Notas 2 4 3" xfId="4738" xr:uid="{00000000-0005-0000-0000-0000B45E0000}"/>
    <cellStyle name="Notas 2 5" xfId="634" xr:uid="{00000000-0005-0000-0000-0000B55E0000}"/>
    <cellStyle name="Notas 2 5 2" xfId="4739" xr:uid="{00000000-0005-0000-0000-0000B65E0000}"/>
    <cellStyle name="Notas 2 5 3" xfId="4740" xr:uid="{00000000-0005-0000-0000-0000B75E0000}"/>
    <cellStyle name="Notas 2 6" xfId="635" xr:uid="{00000000-0005-0000-0000-0000B85E0000}"/>
    <cellStyle name="Notas 2 6 2" xfId="4741" xr:uid="{00000000-0005-0000-0000-0000B95E0000}"/>
    <cellStyle name="Notas 2 6 3" xfId="4742" xr:uid="{00000000-0005-0000-0000-0000BA5E0000}"/>
    <cellStyle name="Notas 2 7" xfId="792" xr:uid="{00000000-0005-0000-0000-0000BB5E0000}"/>
    <cellStyle name="Notas 2 7 10" xfId="10137" xr:uid="{00000000-0005-0000-0000-0000BC5E0000}"/>
    <cellStyle name="Notas 2 7 10 2" xfId="15688" xr:uid="{00000000-0005-0000-0000-0000BD5E0000}"/>
    <cellStyle name="Notas 2 7 10 2 2" xfId="26786" xr:uid="{00000000-0005-0000-0000-0000BE5E0000}"/>
    <cellStyle name="Notas 2 7 10 3" xfId="21260" xr:uid="{00000000-0005-0000-0000-0000BF5E0000}"/>
    <cellStyle name="Notas 2 7 11" xfId="10660" xr:uid="{00000000-0005-0000-0000-0000C05E0000}"/>
    <cellStyle name="Notas 2 7 11 2" xfId="21776" xr:uid="{00000000-0005-0000-0000-0000C15E0000}"/>
    <cellStyle name="Notas 2 7 12" xfId="16256" xr:uid="{00000000-0005-0000-0000-0000C25E0000}"/>
    <cellStyle name="Notas 2 7 13" xfId="27321" xr:uid="{00000000-0005-0000-0000-0000C35E0000}"/>
    <cellStyle name="Notas 2 7 2" xfId="973" xr:uid="{00000000-0005-0000-0000-0000C45E0000}"/>
    <cellStyle name="Notas 2 7 2 2" xfId="5227" xr:uid="{00000000-0005-0000-0000-0000C55E0000}"/>
    <cellStyle name="Notas 2 7 2 2 2" xfId="6819" xr:uid="{00000000-0005-0000-0000-0000C65E0000}"/>
    <cellStyle name="Notas 2 7 2 2 2 2" xfId="9482" xr:uid="{00000000-0005-0000-0000-0000C75E0000}"/>
    <cellStyle name="Notas 2 7 2 2 2 2 2" xfId="15052" xr:uid="{00000000-0005-0000-0000-0000C85E0000}"/>
    <cellStyle name="Notas 2 7 2 2 2 2 2 2" xfId="26150" xr:uid="{00000000-0005-0000-0000-0000C95E0000}"/>
    <cellStyle name="Notas 2 7 2 2 2 2 3" xfId="20624" xr:uid="{00000000-0005-0000-0000-0000CA5E0000}"/>
    <cellStyle name="Notas 2 7 2 2 2 3" xfId="12519" xr:uid="{00000000-0005-0000-0000-0000CB5E0000}"/>
    <cellStyle name="Notas 2 7 2 2 2 3 2" xfId="23618" xr:uid="{00000000-0005-0000-0000-0000CC5E0000}"/>
    <cellStyle name="Notas 2 7 2 2 2 4" xfId="18093" xr:uid="{00000000-0005-0000-0000-0000CD5E0000}"/>
    <cellStyle name="Notas 2 7 2 2 3" xfId="8460" xr:uid="{00000000-0005-0000-0000-0000CE5E0000}"/>
    <cellStyle name="Notas 2 7 2 2 3 2" xfId="14030" xr:uid="{00000000-0005-0000-0000-0000CF5E0000}"/>
    <cellStyle name="Notas 2 7 2 2 3 2 2" xfId="25128" xr:uid="{00000000-0005-0000-0000-0000D05E0000}"/>
    <cellStyle name="Notas 2 7 2 2 3 3" xfId="19602" xr:uid="{00000000-0005-0000-0000-0000D15E0000}"/>
    <cellStyle name="Notas 2 7 2 2 4" xfId="11491" xr:uid="{00000000-0005-0000-0000-0000D25E0000}"/>
    <cellStyle name="Notas 2 7 2 2 4 2" xfId="22594" xr:uid="{00000000-0005-0000-0000-0000D35E0000}"/>
    <cellStyle name="Notas 2 7 2 2 5" xfId="17068" xr:uid="{00000000-0005-0000-0000-0000D45E0000}"/>
    <cellStyle name="Notas 2 7 2 3" xfId="6251" xr:uid="{00000000-0005-0000-0000-0000D55E0000}"/>
    <cellStyle name="Notas 2 7 2 3 2" xfId="8916" xr:uid="{00000000-0005-0000-0000-0000D65E0000}"/>
    <cellStyle name="Notas 2 7 2 3 2 2" xfId="14486" xr:uid="{00000000-0005-0000-0000-0000D75E0000}"/>
    <cellStyle name="Notas 2 7 2 3 2 2 2" xfId="25584" xr:uid="{00000000-0005-0000-0000-0000D85E0000}"/>
    <cellStyle name="Notas 2 7 2 3 2 3" xfId="20058" xr:uid="{00000000-0005-0000-0000-0000D95E0000}"/>
    <cellStyle name="Notas 2 7 2 3 3" xfId="11953" xr:uid="{00000000-0005-0000-0000-0000DA5E0000}"/>
    <cellStyle name="Notas 2 7 2 3 3 2" xfId="23052" xr:uid="{00000000-0005-0000-0000-0000DB5E0000}"/>
    <cellStyle name="Notas 2 7 2 3 4" xfId="17527" xr:uid="{00000000-0005-0000-0000-0000DC5E0000}"/>
    <cellStyle name="Notas 2 7 2 4" xfId="7290" xr:uid="{00000000-0005-0000-0000-0000DD5E0000}"/>
    <cellStyle name="Notas 2 7 2 4 2" xfId="9943" xr:uid="{00000000-0005-0000-0000-0000DE5E0000}"/>
    <cellStyle name="Notas 2 7 2 4 2 2" xfId="15513" xr:uid="{00000000-0005-0000-0000-0000DF5E0000}"/>
    <cellStyle name="Notas 2 7 2 4 2 2 2" xfId="26611" xr:uid="{00000000-0005-0000-0000-0000E05E0000}"/>
    <cellStyle name="Notas 2 7 2 4 2 3" xfId="21085" xr:uid="{00000000-0005-0000-0000-0000E15E0000}"/>
    <cellStyle name="Notas 2 7 2 4 3" xfId="12980" xr:uid="{00000000-0005-0000-0000-0000E25E0000}"/>
    <cellStyle name="Notas 2 7 2 4 3 2" xfId="24079" xr:uid="{00000000-0005-0000-0000-0000E35E0000}"/>
    <cellStyle name="Notas 2 7 2 4 4" xfId="18554" xr:uid="{00000000-0005-0000-0000-0000E45E0000}"/>
    <cellStyle name="Notas 2 7 2 5" xfId="7978" xr:uid="{00000000-0005-0000-0000-0000E55E0000}"/>
    <cellStyle name="Notas 2 7 2 5 2" xfId="13581" xr:uid="{00000000-0005-0000-0000-0000E65E0000}"/>
    <cellStyle name="Notas 2 7 2 5 2 2" xfId="24680" xr:uid="{00000000-0005-0000-0000-0000E75E0000}"/>
    <cellStyle name="Notas 2 7 2 5 3" xfId="19155" xr:uid="{00000000-0005-0000-0000-0000E85E0000}"/>
    <cellStyle name="Notas 2 7 2 6" xfId="10493" xr:uid="{00000000-0005-0000-0000-0000E95E0000}"/>
    <cellStyle name="Notas 2 7 2 6 2" xfId="16039" xr:uid="{00000000-0005-0000-0000-0000EA5E0000}"/>
    <cellStyle name="Notas 2 7 2 6 2 2" xfId="27137" xr:uid="{00000000-0005-0000-0000-0000EB5E0000}"/>
    <cellStyle name="Notas 2 7 2 6 3" xfId="21611" xr:uid="{00000000-0005-0000-0000-0000EC5E0000}"/>
    <cellStyle name="Notas 2 7 2 7" xfId="10769" xr:uid="{00000000-0005-0000-0000-0000ED5E0000}"/>
    <cellStyle name="Notas 2 7 2 7 2" xfId="21884" xr:uid="{00000000-0005-0000-0000-0000EE5E0000}"/>
    <cellStyle name="Notas 2 7 2 8" xfId="16364" xr:uid="{00000000-0005-0000-0000-0000EF5E0000}"/>
    <cellStyle name="Notas 2 7 2 9" xfId="27568" xr:uid="{00000000-0005-0000-0000-0000F05E0000}"/>
    <cellStyle name="Notas 2 7 3" xfId="4743" xr:uid="{00000000-0005-0000-0000-0000F15E0000}"/>
    <cellStyle name="Notas 2 7 3 2" xfId="6702" xr:uid="{00000000-0005-0000-0000-0000F25E0000}"/>
    <cellStyle name="Notas 2 7 3 2 2" xfId="9365" xr:uid="{00000000-0005-0000-0000-0000F35E0000}"/>
    <cellStyle name="Notas 2 7 3 2 2 2" xfId="14935" xr:uid="{00000000-0005-0000-0000-0000F45E0000}"/>
    <cellStyle name="Notas 2 7 3 2 2 2 2" xfId="26033" xr:uid="{00000000-0005-0000-0000-0000F55E0000}"/>
    <cellStyle name="Notas 2 7 3 2 2 3" xfId="20507" xr:uid="{00000000-0005-0000-0000-0000F65E0000}"/>
    <cellStyle name="Notas 2 7 3 2 3" xfId="12402" xr:uid="{00000000-0005-0000-0000-0000F75E0000}"/>
    <cellStyle name="Notas 2 7 3 2 3 2" xfId="23501" xr:uid="{00000000-0005-0000-0000-0000F85E0000}"/>
    <cellStyle name="Notas 2 7 3 2 4" xfId="17976" xr:uid="{00000000-0005-0000-0000-0000F95E0000}"/>
    <cellStyle name="Notas 2 7 3 3" xfId="7173" xr:uid="{00000000-0005-0000-0000-0000FA5E0000}"/>
    <cellStyle name="Notas 2 7 3 3 2" xfId="9826" xr:uid="{00000000-0005-0000-0000-0000FB5E0000}"/>
    <cellStyle name="Notas 2 7 3 3 2 2" xfId="15396" xr:uid="{00000000-0005-0000-0000-0000FC5E0000}"/>
    <cellStyle name="Notas 2 7 3 3 2 2 2" xfId="26494" xr:uid="{00000000-0005-0000-0000-0000FD5E0000}"/>
    <cellStyle name="Notas 2 7 3 3 2 3" xfId="20968" xr:uid="{00000000-0005-0000-0000-0000FE5E0000}"/>
    <cellStyle name="Notas 2 7 3 3 3" xfId="12863" xr:uid="{00000000-0005-0000-0000-0000FF5E0000}"/>
    <cellStyle name="Notas 2 7 3 3 3 2" xfId="23962" xr:uid="{00000000-0005-0000-0000-0000005F0000}"/>
    <cellStyle name="Notas 2 7 3 3 4" xfId="18437" xr:uid="{00000000-0005-0000-0000-0000015F0000}"/>
    <cellStyle name="Notas 2 7 3 4" xfId="7864" xr:uid="{00000000-0005-0000-0000-0000025F0000}"/>
    <cellStyle name="Notas 2 7 3 4 2" xfId="13467" xr:uid="{00000000-0005-0000-0000-0000035F0000}"/>
    <cellStyle name="Notas 2 7 3 4 2 2" xfId="24566" xr:uid="{00000000-0005-0000-0000-0000045F0000}"/>
    <cellStyle name="Notas 2 7 3 4 3" xfId="19041" xr:uid="{00000000-0005-0000-0000-0000055F0000}"/>
    <cellStyle name="Notas 2 7 3 5" xfId="10376" xr:uid="{00000000-0005-0000-0000-0000065F0000}"/>
    <cellStyle name="Notas 2 7 3 5 2" xfId="15922" xr:uid="{00000000-0005-0000-0000-0000075F0000}"/>
    <cellStyle name="Notas 2 7 3 5 2 2" xfId="27020" xr:uid="{00000000-0005-0000-0000-0000085F0000}"/>
    <cellStyle name="Notas 2 7 3 5 3" xfId="21494" xr:uid="{00000000-0005-0000-0000-0000095F0000}"/>
    <cellStyle name="Notas 2 7 3 6" xfId="11276" xr:uid="{00000000-0005-0000-0000-00000A5F0000}"/>
    <cellStyle name="Notas 2 7 3 6 2" xfId="22383" xr:uid="{00000000-0005-0000-0000-00000B5F0000}"/>
    <cellStyle name="Notas 2 7 3 7" xfId="16857" xr:uid="{00000000-0005-0000-0000-00000C5F0000}"/>
    <cellStyle name="Notas 2 7 3 8" xfId="27451" xr:uid="{00000000-0005-0000-0000-00000D5F0000}"/>
    <cellStyle name="Notas 2 7 4" xfId="4744" xr:uid="{00000000-0005-0000-0000-00000E5F0000}"/>
    <cellStyle name="Notas 2 7 4 2" xfId="6572" xr:uid="{00000000-0005-0000-0000-00000F5F0000}"/>
    <cellStyle name="Notas 2 7 4 2 2" xfId="9235" xr:uid="{00000000-0005-0000-0000-0000105F0000}"/>
    <cellStyle name="Notas 2 7 4 2 2 2" xfId="14805" xr:uid="{00000000-0005-0000-0000-0000115F0000}"/>
    <cellStyle name="Notas 2 7 4 2 2 2 2" xfId="25903" xr:uid="{00000000-0005-0000-0000-0000125F0000}"/>
    <cellStyle name="Notas 2 7 4 2 2 3" xfId="20377" xr:uid="{00000000-0005-0000-0000-0000135F0000}"/>
    <cellStyle name="Notas 2 7 4 2 3" xfId="12272" xr:uid="{00000000-0005-0000-0000-0000145F0000}"/>
    <cellStyle name="Notas 2 7 4 2 3 2" xfId="23371" xr:uid="{00000000-0005-0000-0000-0000155F0000}"/>
    <cellStyle name="Notas 2 7 4 2 4" xfId="17846" xr:uid="{00000000-0005-0000-0000-0000165F0000}"/>
    <cellStyle name="Notas 2 7 4 3" xfId="7747" xr:uid="{00000000-0005-0000-0000-0000175F0000}"/>
    <cellStyle name="Notas 2 7 4 3 2" xfId="13352" xr:uid="{00000000-0005-0000-0000-0000185F0000}"/>
    <cellStyle name="Notas 2 7 4 3 2 2" xfId="24451" xr:uid="{00000000-0005-0000-0000-0000195F0000}"/>
    <cellStyle name="Notas 2 7 4 3 3" xfId="18926" xr:uid="{00000000-0005-0000-0000-00001A5F0000}"/>
    <cellStyle name="Notas 2 7 4 4" xfId="10246" xr:uid="{00000000-0005-0000-0000-00001B5F0000}"/>
    <cellStyle name="Notas 2 7 4 4 2" xfId="15792" xr:uid="{00000000-0005-0000-0000-00001C5F0000}"/>
    <cellStyle name="Notas 2 7 4 4 2 2" xfId="26890" xr:uid="{00000000-0005-0000-0000-00001D5F0000}"/>
    <cellStyle name="Notas 2 7 4 4 3" xfId="21364" xr:uid="{00000000-0005-0000-0000-00001E5F0000}"/>
    <cellStyle name="Notas 2 7 4 5" xfId="11277" xr:uid="{00000000-0005-0000-0000-00001F5F0000}"/>
    <cellStyle name="Notas 2 7 4 5 2" xfId="22384" xr:uid="{00000000-0005-0000-0000-0000205F0000}"/>
    <cellStyle name="Notas 2 7 4 6" xfId="16858" xr:uid="{00000000-0005-0000-0000-0000215F0000}"/>
    <cellStyle name="Notas 2 7 5" xfId="4745" xr:uid="{00000000-0005-0000-0000-0000225F0000}"/>
    <cellStyle name="Notas 2 7 5 2" xfId="6480" xr:uid="{00000000-0005-0000-0000-0000235F0000}"/>
    <cellStyle name="Notas 2 7 5 2 2" xfId="9143" xr:uid="{00000000-0005-0000-0000-0000245F0000}"/>
    <cellStyle name="Notas 2 7 5 2 2 2" xfId="14713" xr:uid="{00000000-0005-0000-0000-0000255F0000}"/>
    <cellStyle name="Notas 2 7 5 2 2 2 2" xfId="25811" xr:uid="{00000000-0005-0000-0000-0000265F0000}"/>
    <cellStyle name="Notas 2 7 5 2 2 3" xfId="20285" xr:uid="{00000000-0005-0000-0000-0000275F0000}"/>
    <cellStyle name="Notas 2 7 5 2 3" xfId="12180" xr:uid="{00000000-0005-0000-0000-0000285F0000}"/>
    <cellStyle name="Notas 2 7 5 2 3 2" xfId="23279" xr:uid="{00000000-0005-0000-0000-0000295F0000}"/>
    <cellStyle name="Notas 2 7 5 2 4" xfId="17754" xr:uid="{00000000-0005-0000-0000-00002A5F0000}"/>
    <cellStyle name="Notas 2 7 5 3" xfId="8284" xr:uid="{00000000-0005-0000-0000-00002B5F0000}"/>
    <cellStyle name="Notas 2 7 5 3 2" xfId="13854" xr:uid="{00000000-0005-0000-0000-00002C5F0000}"/>
    <cellStyle name="Notas 2 7 5 3 2 2" xfId="24952" xr:uid="{00000000-0005-0000-0000-00002D5F0000}"/>
    <cellStyle name="Notas 2 7 5 3 3" xfId="19426" xr:uid="{00000000-0005-0000-0000-00002E5F0000}"/>
    <cellStyle name="Notas 2 7 5 4" xfId="11278" xr:uid="{00000000-0005-0000-0000-00002F5F0000}"/>
    <cellStyle name="Notas 2 7 5 4 2" xfId="22385" xr:uid="{00000000-0005-0000-0000-0000305F0000}"/>
    <cellStyle name="Notas 2 7 5 5" xfId="16859" xr:uid="{00000000-0005-0000-0000-0000315F0000}"/>
    <cellStyle name="Notas 2 7 6" xfId="5411" xr:uid="{00000000-0005-0000-0000-0000325F0000}"/>
    <cellStyle name="Notas 2 7 6 2" xfId="8539" xr:uid="{00000000-0005-0000-0000-0000335F0000}"/>
    <cellStyle name="Notas 2 7 6 2 2" xfId="14109" xr:uid="{00000000-0005-0000-0000-0000345F0000}"/>
    <cellStyle name="Notas 2 7 6 2 2 2" xfId="25207" xr:uid="{00000000-0005-0000-0000-0000355F0000}"/>
    <cellStyle name="Notas 2 7 6 2 3" xfId="19681" xr:uid="{00000000-0005-0000-0000-0000365F0000}"/>
    <cellStyle name="Notas 2 7 6 3" xfId="11570" xr:uid="{00000000-0005-0000-0000-0000375F0000}"/>
    <cellStyle name="Notas 2 7 6 3 2" xfId="22673" xr:uid="{00000000-0005-0000-0000-0000385F0000}"/>
    <cellStyle name="Notas 2 7 6 4" xfId="17147" xr:uid="{00000000-0005-0000-0000-0000395F0000}"/>
    <cellStyle name="Notas 2 7 7" xfId="6131" xr:uid="{00000000-0005-0000-0000-00003A5F0000}"/>
    <cellStyle name="Notas 2 7 7 2" xfId="8796" xr:uid="{00000000-0005-0000-0000-00003B5F0000}"/>
    <cellStyle name="Notas 2 7 7 2 2" xfId="14366" xr:uid="{00000000-0005-0000-0000-00003C5F0000}"/>
    <cellStyle name="Notas 2 7 7 2 2 2" xfId="25464" xr:uid="{00000000-0005-0000-0000-00003D5F0000}"/>
    <cellStyle name="Notas 2 7 7 2 3" xfId="19938" xr:uid="{00000000-0005-0000-0000-00003E5F0000}"/>
    <cellStyle name="Notas 2 7 7 3" xfId="11833" xr:uid="{00000000-0005-0000-0000-00003F5F0000}"/>
    <cellStyle name="Notas 2 7 7 3 2" xfId="22932" xr:uid="{00000000-0005-0000-0000-0000405F0000}"/>
    <cellStyle name="Notas 2 7 7 4" xfId="17407" xr:uid="{00000000-0005-0000-0000-0000415F0000}"/>
    <cellStyle name="Notas 2 7 8" xfId="7042" xr:uid="{00000000-0005-0000-0000-0000425F0000}"/>
    <cellStyle name="Notas 2 7 8 2" xfId="9696" xr:uid="{00000000-0005-0000-0000-0000435F0000}"/>
    <cellStyle name="Notas 2 7 8 2 2" xfId="15266" xr:uid="{00000000-0005-0000-0000-0000445F0000}"/>
    <cellStyle name="Notas 2 7 8 2 2 2" xfId="26364" xr:uid="{00000000-0005-0000-0000-0000455F0000}"/>
    <cellStyle name="Notas 2 7 8 2 3" xfId="20838" xr:uid="{00000000-0005-0000-0000-0000465F0000}"/>
    <cellStyle name="Notas 2 7 8 3" xfId="12733" xr:uid="{00000000-0005-0000-0000-0000475F0000}"/>
    <cellStyle name="Notas 2 7 8 3 2" xfId="23832" xr:uid="{00000000-0005-0000-0000-0000485F0000}"/>
    <cellStyle name="Notas 2 7 8 4" xfId="18307" xr:uid="{00000000-0005-0000-0000-0000495F0000}"/>
    <cellStyle name="Notas 2 7 9" xfId="7570" xr:uid="{00000000-0005-0000-0000-00004A5F0000}"/>
    <cellStyle name="Notas 2 7 9 2" xfId="13223" xr:uid="{00000000-0005-0000-0000-00004B5F0000}"/>
    <cellStyle name="Notas 2 7 9 2 2" xfId="24322" xr:uid="{00000000-0005-0000-0000-00004C5F0000}"/>
    <cellStyle name="Notas 2 7 9 3" xfId="18797" xr:uid="{00000000-0005-0000-0000-00004D5F0000}"/>
    <cellStyle name="Notas 2 8" xfId="1021" xr:uid="{00000000-0005-0000-0000-00004E5F0000}"/>
    <cellStyle name="Notas 2 8 10" xfId="27616" xr:uid="{00000000-0005-0000-0000-00004F5F0000}"/>
    <cellStyle name="Notas 2 8 2" xfId="4746" xr:uid="{00000000-0005-0000-0000-0000505F0000}"/>
    <cellStyle name="Notas 2 8 2 2" xfId="6867" xr:uid="{00000000-0005-0000-0000-0000515F0000}"/>
    <cellStyle name="Notas 2 8 2 2 2" xfId="9530" xr:uid="{00000000-0005-0000-0000-0000525F0000}"/>
    <cellStyle name="Notas 2 8 2 2 2 2" xfId="15100" xr:uid="{00000000-0005-0000-0000-0000535F0000}"/>
    <cellStyle name="Notas 2 8 2 2 2 2 2" xfId="26198" xr:uid="{00000000-0005-0000-0000-0000545F0000}"/>
    <cellStyle name="Notas 2 8 2 2 2 3" xfId="20672" xr:uid="{00000000-0005-0000-0000-0000555F0000}"/>
    <cellStyle name="Notas 2 8 2 2 3" xfId="12567" xr:uid="{00000000-0005-0000-0000-0000565F0000}"/>
    <cellStyle name="Notas 2 8 2 2 3 2" xfId="23666" xr:uid="{00000000-0005-0000-0000-0000575F0000}"/>
    <cellStyle name="Notas 2 8 2 2 4" xfId="18141" xr:uid="{00000000-0005-0000-0000-0000585F0000}"/>
    <cellStyle name="Notas 2 8 2 3" xfId="8285" xr:uid="{00000000-0005-0000-0000-0000595F0000}"/>
    <cellStyle name="Notas 2 8 2 3 2" xfId="13855" xr:uid="{00000000-0005-0000-0000-00005A5F0000}"/>
    <cellStyle name="Notas 2 8 2 3 2 2" xfId="24953" xr:uid="{00000000-0005-0000-0000-00005B5F0000}"/>
    <cellStyle name="Notas 2 8 2 3 3" xfId="19427" xr:uid="{00000000-0005-0000-0000-00005C5F0000}"/>
    <cellStyle name="Notas 2 8 2 4" xfId="11279" xr:uid="{00000000-0005-0000-0000-00005D5F0000}"/>
    <cellStyle name="Notas 2 8 2 4 2" xfId="22386" xr:uid="{00000000-0005-0000-0000-00005E5F0000}"/>
    <cellStyle name="Notas 2 8 2 5" xfId="16860" xr:uid="{00000000-0005-0000-0000-00005F5F0000}"/>
    <cellStyle name="Notas 2 8 3" xfId="5492" xr:uid="{00000000-0005-0000-0000-0000605F0000}"/>
    <cellStyle name="Notas 2 8 3 2" xfId="8573" xr:uid="{00000000-0005-0000-0000-0000615F0000}"/>
    <cellStyle name="Notas 2 8 3 2 2" xfId="14143" xr:uid="{00000000-0005-0000-0000-0000625F0000}"/>
    <cellStyle name="Notas 2 8 3 2 2 2" xfId="25241" xr:uid="{00000000-0005-0000-0000-0000635F0000}"/>
    <cellStyle name="Notas 2 8 3 2 3" xfId="19715" xr:uid="{00000000-0005-0000-0000-0000645F0000}"/>
    <cellStyle name="Notas 2 8 3 3" xfId="11604" xr:uid="{00000000-0005-0000-0000-0000655F0000}"/>
    <cellStyle name="Notas 2 8 3 3 2" xfId="22707" xr:uid="{00000000-0005-0000-0000-0000665F0000}"/>
    <cellStyle name="Notas 2 8 3 4" xfId="17181" xr:uid="{00000000-0005-0000-0000-0000675F0000}"/>
    <cellStyle name="Notas 2 8 4" xfId="6299" xr:uid="{00000000-0005-0000-0000-0000685F0000}"/>
    <cellStyle name="Notas 2 8 4 2" xfId="8964" xr:uid="{00000000-0005-0000-0000-0000695F0000}"/>
    <cellStyle name="Notas 2 8 4 2 2" xfId="14534" xr:uid="{00000000-0005-0000-0000-00006A5F0000}"/>
    <cellStyle name="Notas 2 8 4 2 2 2" xfId="25632" xr:uid="{00000000-0005-0000-0000-00006B5F0000}"/>
    <cellStyle name="Notas 2 8 4 2 3" xfId="20106" xr:uid="{00000000-0005-0000-0000-00006C5F0000}"/>
    <cellStyle name="Notas 2 8 4 3" xfId="12001" xr:uid="{00000000-0005-0000-0000-00006D5F0000}"/>
    <cellStyle name="Notas 2 8 4 3 2" xfId="23100" xr:uid="{00000000-0005-0000-0000-00006E5F0000}"/>
    <cellStyle name="Notas 2 8 4 4" xfId="17575" xr:uid="{00000000-0005-0000-0000-00006F5F0000}"/>
    <cellStyle name="Notas 2 8 5" xfId="7338" xr:uid="{00000000-0005-0000-0000-0000705F0000}"/>
    <cellStyle name="Notas 2 8 5 2" xfId="9991" xr:uid="{00000000-0005-0000-0000-0000715F0000}"/>
    <cellStyle name="Notas 2 8 5 2 2" xfId="15561" xr:uid="{00000000-0005-0000-0000-0000725F0000}"/>
    <cellStyle name="Notas 2 8 5 2 2 2" xfId="26659" xr:uid="{00000000-0005-0000-0000-0000735F0000}"/>
    <cellStyle name="Notas 2 8 5 2 3" xfId="21133" xr:uid="{00000000-0005-0000-0000-0000745F0000}"/>
    <cellStyle name="Notas 2 8 5 3" xfId="13028" xr:uid="{00000000-0005-0000-0000-0000755F0000}"/>
    <cellStyle name="Notas 2 8 5 3 2" xfId="24127" xr:uid="{00000000-0005-0000-0000-0000765F0000}"/>
    <cellStyle name="Notas 2 8 5 4" xfId="18602" xr:uid="{00000000-0005-0000-0000-0000775F0000}"/>
    <cellStyle name="Notas 2 8 6" xfId="8026" xr:uid="{00000000-0005-0000-0000-0000785F0000}"/>
    <cellStyle name="Notas 2 8 6 2" xfId="13629" xr:uid="{00000000-0005-0000-0000-0000795F0000}"/>
    <cellStyle name="Notas 2 8 6 2 2" xfId="24728" xr:uid="{00000000-0005-0000-0000-00007A5F0000}"/>
    <cellStyle name="Notas 2 8 6 3" xfId="19203" xr:uid="{00000000-0005-0000-0000-00007B5F0000}"/>
    <cellStyle name="Notas 2 8 7" xfId="10541" xr:uid="{00000000-0005-0000-0000-00007C5F0000}"/>
    <cellStyle name="Notas 2 8 7 2" xfId="16087" xr:uid="{00000000-0005-0000-0000-00007D5F0000}"/>
    <cellStyle name="Notas 2 8 7 2 2" xfId="27185" xr:uid="{00000000-0005-0000-0000-00007E5F0000}"/>
    <cellStyle name="Notas 2 8 7 3" xfId="21659" xr:uid="{00000000-0005-0000-0000-00007F5F0000}"/>
    <cellStyle name="Notas 2 8 8" xfId="10817" xr:uid="{00000000-0005-0000-0000-0000805F0000}"/>
    <cellStyle name="Notas 2 8 8 2" xfId="21932" xr:uid="{00000000-0005-0000-0000-0000815F0000}"/>
    <cellStyle name="Notas 2 8 9" xfId="16412" xr:uid="{00000000-0005-0000-0000-0000825F0000}"/>
    <cellStyle name="Notas 2 9" xfId="910" xr:uid="{00000000-0005-0000-0000-0000835F0000}"/>
    <cellStyle name="Notas 2 9 2" xfId="5188" xr:uid="{00000000-0005-0000-0000-0000845F0000}"/>
    <cellStyle name="Notas 2 9 2 2" xfId="6767" xr:uid="{00000000-0005-0000-0000-0000855F0000}"/>
    <cellStyle name="Notas 2 9 2 2 2" xfId="9430" xr:uid="{00000000-0005-0000-0000-0000865F0000}"/>
    <cellStyle name="Notas 2 9 2 2 2 2" xfId="15000" xr:uid="{00000000-0005-0000-0000-0000875F0000}"/>
    <cellStyle name="Notas 2 9 2 2 2 2 2" xfId="26098" xr:uid="{00000000-0005-0000-0000-0000885F0000}"/>
    <cellStyle name="Notas 2 9 2 2 2 3" xfId="20572" xr:uid="{00000000-0005-0000-0000-0000895F0000}"/>
    <cellStyle name="Notas 2 9 2 2 3" xfId="12467" xr:uid="{00000000-0005-0000-0000-00008A5F0000}"/>
    <cellStyle name="Notas 2 9 2 2 3 2" xfId="23566" xr:uid="{00000000-0005-0000-0000-00008B5F0000}"/>
    <cellStyle name="Notas 2 9 2 2 4" xfId="18041" xr:uid="{00000000-0005-0000-0000-00008C5F0000}"/>
    <cellStyle name="Notas 2 9 2 3" xfId="8421" xr:uid="{00000000-0005-0000-0000-00008D5F0000}"/>
    <cellStyle name="Notas 2 9 2 3 2" xfId="13991" xr:uid="{00000000-0005-0000-0000-00008E5F0000}"/>
    <cellStyle name="Notas 2 9 2 3 2 2" xfId="25089" xr:uid="{00000000-0005-0000-0000-00008F5F0000}"/>
    <cellStyle name="Notas 2 9 2 3 3" xfId="19563" xr:uid="{00000000-0005-0000-0000-0000905F0000}"/>
    <cellStyle name="Notas 2 9 2 4" xfId="11452" xr:uid="{00000000-0005-0000-0000-0000915F0000}"/>
    <cellStyle name="Notas 2 9 2 4 2" xfId="22555" xr:uid="{00000000-0005-0000-0000-0000925F0000}"/>
    <cellStyle name="Notas 2 9 2 5" xfId="17029" xr:uid="{00000000-0005-0000-0000-0000935F0000}"/>
    <cellStyle name="Notas 2 9 3" xfId="6198" xr:uid="{00000000-0005-0000-0000-0000945F0000}"/>
    <cellStyle name="Notas 2 9 3 2" xfId="8863" xr:uid="{00000000-0005-0000-0000-0000955F0000}"/>
    <cellStyle name="Notas 2 9 3 2 2" xfId="14433" xr:uid="{00000000-0005-0000-0000-0000965F0000}"/>
    <cellStyle name="Notas 2 9 3 2 2 2" xfId="25531" xr:uid="{00000000-0005-0000-0000-0000975F0000}"/>
    <cellStyle name="Notas 2 9 3 2 3" xfId="20005" xr:uid="{00000000-0005-0000-0000-0000985F0000}"/>
    <cellStyle name="Notas 2 9 3 3" xfId="11900" xr:uid="{00000000-0005-0000-0000-0000995F0000}"/>
    <cellStyle name="Notas 2 9 3 3 2" xfId="22999" xr:uid="{00000000-0005-0000-0000-00009A5F0000}"/>
    <cellStyle name="Notas 2 9 3 4" xfId="17474" xr:uid="{00000000-0005-0000-0000-00009B5F0000}"/>
    <cellStyle name="Notas 2 9 4" xfId="7238" xr:uid="{00000000-0005-0000-0000-00009C5F0000}"/>
    <cellStyle name="Notas 2 9 4 2" xfId="9891" xr:uid="{00000000-0005-0000-0000-00009D5F0000}"/>
    <cellStyle name="Notas 2 9 4 2 2" xfId="15461" xr:uid="{00000000-0005-0000-0000-00009E5F0000}"/>
    <cellStyle name="Notas 2 9 4 2 2 2" xfId="26559" xr:uid="{00000000-0005-0000-0000-00009F5F0000}"/>
    <cellStyle name="Notas 2 9 4 2 3" xfId="21033" xr:uid="{00000000-0005-0000-0000-0000A05F0000}"/>
    <cellStyle name="Notas 2 9 4 3" xfId="12928" xr:uid="{00000000-0005-0000-0000-0000A15F0000}"/>
    <cellStyle name="Notas 2 9 4 3 2" xfId="24027" xr:uid="{00000000-0005-0000-0000-0000A25F0000}"/>
    <cellStyle name="Notas 2 9 4 4" xfId="18502" xr:uid="{00000000-0005-0000-0000-0000A35F0000}"/>
    <cellStyle name="Notas 2 9 5" xfId="7926" xr:uid="{00000000-0005-0000-0000-0000A45F0000}"/>
    <cellStyle name="Notas 2 9 5 2" xfId="13529" xr:uid="{00000000-0005-0000-0000-0000A55F0000}"/>
    <cellStyle name="Notas 2 9 5 2 2" xfId="24628" xr:uid="{00000000-0005-0000-0000-0000A65F0000}"/>
    <cellStyle name="Notas 2 9 5 3" xfId="19103" xr:uid="{00000000-0005-0000-0000-0000A75F0000}"/>
    <cellStyle name="Notas 2 9 6" xfId="10441" xr:uid="{00000000-0005-0000-0000-0000A85F0000}"/>
    <cellStyle name="Notas 2 9 6 2" xfId="15987" xr:uid="{00000000-0005-0000-0000-0000A95F0000}"/>
    <cellStyle name="Notas 2 9 6 2 2" xfId="27085" xr:uid="{00000000-0005-0000-0000-0000AA5F0000}"/>
    <cellStyle name="Notas 2 9 6 3" xfId="21559" xr:uid="{00000000-0005-0000-0000-0000AB5F0000}"/>
    <cellStyle name="Notas 2 9 7" xfId="10716" xr:uid="{00000000-0005-0000-0000-0000AC5F0000}"/>
    <cellStyle name="Notas 2 9 7 2" xfId="21831" xr:uid="{00000000-0005-0000-0000-0000AD5F0000}"/>
    <cellStyle name="Notas 2 9 8" xfId="16311" xr:uid="{00000000-0005-0000-0000-0000AE5F0000}"/>
    <cellStyle name="Notas 2 9 9" xfId="27516" xr:uid="{00000000-0005-0000-0000-0000AF5F0000}"/>
    <cellStyle name="Notas 20" xfId="7715" xr:uid="{00000000-0005-0000-0000-0000B05F0000}"/>
    <cellStyle name="Notas 3" xfId="636" xr:uid="{00000000-0005-0000-0000-0000B15F0000}"/>
    <cellStyle name="Notas 3 10" xfId="7003" xr:uid="{00000000-0005-0000-0000-0000B25F0000}"/>
    <cellStyle name="Notas 3 10 2" xfId="9657" xr:uid="{00000000-0005-0000-0000-0000B35F0000}"/>
    <cellStyle name="Notas 3 10 2 2" xfId="15227" xr:uid="{00000000-0005-0000-0000-0000B45F0000}"/>
    <cellStyle name="Notas 3 10 2 2 2" xfId="26325" xr:uid="{00000000-0005-0000-0000-0000B55F0000}"/>
    <cellStyle name="Notas 3 10 2 3" xfId="20799" xr:uid="{00000000-0005-0000-0000-0000B65F0000}"/>
    <cellStyle name="Notas 3 10 3" xfId="12694" xr:uid="{00000000-0005-0000-0000-0000B75F0000}"/>
    <cellStyle name="Notas 3 10 3 2" xfId="23793" xr:uid="{00000000-0005-0000-0000-0000B85F0000}"/>
    <cellStyle name="Notas 3 10 4" xfId="18268" xr:uid="{00000000-0005-0000-0000-0000B95F0000}"/>
    <cellStyle name="Notas 3 11" xfId="7571" xr:uid="{00000000-0005-0000-0000-0000BA5F0000}"/>
    <cellStyle name="Notas 3 11 2" xfId="13224" xr:uid="{00000000-0005-0000-0000-0000BB5F0000}"/>
    <cellStyle name="Notas 3 11 2 2" xfId="24323" xr:uid="{00000000-0005-0000-0000-0000BC5F0000}"/>
    <cellStyle name="Notas 3 11 3" xfId="18798" xr:uid="{00000000-0005-0000-0000-0000BD5F0000}"/>
    <cellStyle name="Notas 3 12" xfId="10079" xr:uid="{00000000-0005-0000-0000-0000BE5F0000}"/>
    <cellStyle name="Notas 3 12 2" xfId="15632" xr:uid="{00000000-0005-0000-0000-0000BF5F0000}"/>
    <cellStyle name="Notas 3 12 2 2" xfId="26730" xr:uid="{00000000-0005-0000-0000-0000C05F0000}"/>
    <cellStyle name="Notas 3 12 3" xfId="21204" xr:uid="{00000000-0005-0000-0000-0000C15F0000}"/>
    <cellStyle name="Notas 3 13" xfId="10625" xr:uid="{00000000-0005-0000-0000-0000C25F0000}"/>
    <cellStyle name="Notas 3 13 2" xfId="21741" xr:uid="{00000000-0005-0000-0000-0000C35F0000}"/>
    <cellStyle name="Notas 3 14" xfId="16221" xr:uid="{00000000-0005-0000-0000-0000C45F0000}"/>
    <cellStyle name="Notas 3 15" xfId="27285" xr:uid="{00000000-0005-0000-0000-0000C55F0000}"/>
    <cellStyle name="Notas 3 2" xfId="793" xr:uid="{00000000-0005-0000-0000-0000C65F0000}"/>
    <cellStyle name="Notas 3 2 10" xfId="10138" xr:uid="{00000000-0005-0000-0000-0000C75F0000}"/>
    <cellStyle name="Notas 3 2 10 2" xfId="15689" xr:uid="{00000000-0005-0000-0000-0000C85F0000}"/>
    <cellStyle name="Notas 3 2 10 2 2" xfId="26787" xr:uid="{00000000-0005-0000-0000-0000C95F0000}"/>
    <cellStyle name="Notas 3 2 10 3" xfId="21261" xr:uid="{00000000-0005-0000-0000-0000CA5F0000}"/>
    <cellStyle name="Notas 3 2 11" xfId="10661" xr:uid="{00000000-0005-0000-0000-0000CB5F0000}"/>
    <cellStyle name="Notas 3 2 11 2" xfId="21777" xr:uid="{00000000-0005-0000-0000-0000CC5F0000}"/>
    <cellStyle name="Notas 3 2 12" xfId="16257" xr:uid="{00000000-0005-0000-0000-0000CD5F0000}"/>
    <cellStyle name="Notas 3 2 13" xfId="27322" xr:uid="{00000000-0005-0000-0000-0000CE5F0000}"/>
    <cellStyle name="Notas 3 2 2" xfId="974" xr:uid="{00000000-0005-0000-0000-0000CF5F0000}"/>
    <cellStyle name="Notas 3 2 2 2" xfId="5228" xr:uid="{00000000-0005-0000-0000-0000D05F0000}"/>
    <cellStyle name="Notas 3 2 2 2 2" xfId="6820" xr:uid="{00000000-0005-0000-0000-0000D15F0000}"/>
    <cellStyle name="Notas 3 2 2 2 2 2" xfId="9483" xr:uid="{00000000-0005-0000-0000-0000D25F0000}"/>
    <cellStyle name="Notas 3 2 2 2 2 2 2" xfId="15053" xr:uid="{00000000-0005-0000-0000-0000D35F0000}"/>
    <cellStyle name="Notas 3 2 2 2 2 2 2 2" xfId="26151" xr:uid="{00000000-0005-0000-0000-0000D45F0000}"/>
    <cellStyle name="Notas 3 2 2 2 2 2 3" xfId="20625" xr:uid="{00000000-0005-0000-0000-0000D55F0000}"/>
    <cellStyle name="Notas 3 2 2 2 2 3" xfId="12520" xr:uid="{00000000-0005-0000-0000-0000D65F0000}"/>
    <cellStyle name="Notas 3 2 2 2 2 3 2" xfId="23619" xr:uid="{00000000-0005-0000-0000-0000D75F0000}"/>
    <cellStyle name="Notas 3 2 2 2 2 4" xfId="18094" xr:uid="{00000000-0005-0000-0000-0000D85F0000}"/>
    <cellStyle name="Notas 3 2 2 2 3" xfId="8461" xr:uid="{00000000-0005-0000-0000-0000D95F0000}"/>
    <cellStyle name="Notas 3 2 2 2 3 2" xfId="14031" xr:uid="{00000000-0005-0000-0000-0000DA5F0000}"/>
    <cellStyle name="Notas 3 2 2 2 3 2 2" xfId="25129" xr:uid="{00000000-0005-0000-0000-0000DB5F0000}"/>
    <cellStyle name="Notas 3 2 2 2 3 3" xfId="19603" xr:uid="{00000000-0005-0000-0000-0000DC5F0000}"/>
    <cellStyle name="Notas 3 2 2 2 4" xfId="11492" xr:uid="{00000000-0005-0000-0000-0000DD5F0000}"/>
    <cellStyle name="Notas 3 2 2 2 4 2" xfId="22595" xr:uid="{00000000-0005-0000-0000-0000DE5F0000}"/>
    <cellStyle name="Notas 3 2 2 2 5" xfId="17069" xr:uid="{00000000-0005-0000-0000-0000DF5F0000}"/>
    <cellStyle name="Notas 3 2 2 3" xfId="6252" xr:uid="{00000000-0005-0000-0000-0000E05F0000}"/>
    <cellStyle name="Notas 3 2 2 3 2" xfId="8917" xr:uid="{00000000-0005-0000-0000-0000E15F0000}"/>
    <cellStyle name="Notas 3 2 2 3 2 2" xfId="14487" xr:uid="{00000000-0005-0000-0000-0000E25F0000}"/>
    <cellStyle name="Notas 3 2 2 3 2 2 2" xfId="25585" xr:uid="{00000000-0005-0000-0000-0000E35F0000}"/>
    <cellStyle name="Notas 3 2 2 3 2 3" xfId="20059" xr:uid="{00000000-0005-0000-0000-0000E45F0000}"/>
    <cellStyle name="Notas 3 2 2 3 3" xfId="11954" xr:uid="{00000000-0005-0000-0000-0000E55F0000}"/>
    <cellStyle name="Notas 3 2 2 3 3 2" xfId="23053" xr:uid="{00000000-0005-0000-0000-0000E65F0000}"/>
    <cellStyle name="Notas 3 2 2 3 4" xfId="17528" xr:uid="{00000000-0005-0000-0000-0000E75F0000}"/>
    <cellStyle name="Notas 3 2 2 4" xfId="7291" xr:uid="{00000000-0005-0000-0000-0000E85F0000}"/>
    <cellStyle name="Notas 3 2 2 4 2" xfId="9944" xr:uid="{00000000-0005-0000-0000-0000E95F0000}"/>
    <cellStyle name="Notas 3 2 2 4 2 2" xfId="15514" xr:uid="{00000000-0005-0000-0000-0000EA5F0000}"/>
    <cellStyle name="Notas 3 2 2 4 2 2 2" xfId="26612" xr:uid="{00000000-0005-0000-0000-0000EB5F0000}"/>
    <cellStyle name="Notas 3 2 2 4 2 3" xfId="21086" xr:uid="{00000000-0005-0000-0000-0000EC5F0000}"/>
    <cellStyle name="Notas 3 2 2 4 3" xfId="12981" xr:uid="{00000000-0005-0000-0000-0000ED5F0000}"/>
    <cellStyle name="Notas 3 2 2 4 3 2" xfId="24080" xr:uid="{00000000-0005-0000-0000-0000EE5F0000}"/>
    <cellStyle name="Notas 3 2 2 4 4" xfId="18555" xr:uid="{00000000-0005-0000-0000-0000EF5F0000}"/>
    <cellStyle name="Notas 3 2 2 5" xfId="7979" xr:uid="{00000000-0005-0000-0000-0000F05F0000}"/>
    <cellStyle name="Notas 3 2 2 5 2" xfId="13582" xr:uid="{00000000-0005-0000-0000-0000F15F0000}"/>
    <cellStyle name="Notas 3 2 2 5 2 2" xfId="24681" xr:uid="{00000000-0005-0000-0000-0000F25F0000}"/>
    <cellStyle name="Notas 3 2 2 5 3" xfId="19156" xr:uid="{00000000-0005-0000-0000-0000F35F0000}"/>
    <cellStyle name="Notas 3 2 2 6" xfId="10494" xr:uid="{00000000-0005-0000-0000-0000F45F0000}"/>
    <cellStyle name="Notas 3 2 2 6 2" xfId="16040" xr:uid="{00000000-0005-0000-0000-0000F55F0000}"/>
    <cellStyle name="Notas 3 2 2 6 2 2" xfId="27138" xr:uid="{00000000-0005-0000-0000-0000F65F0000}"/>
    <cellStyle name="Notas 3 2 2 6 3" xfId="21612" xr:uid="{00000000-0005-0000-0000-0000F75F0000}"/>
    <cellStyle name="Notas 3 2 2 7" xfId="10770" xr:uid="{00000000-0005-0000-0000-0000F85F0000}"/>
    <cellStyle name="Notas 3 2 2 7 2" xfId="21885" xr:uid="{00000000-0005-0000-0000-0000F95F0000}"/>
    <cellStyle name="Notas 3 2 2 8" xfId="16365" xr:uid="{00000000-0005-0000-0000-0000FA5F0000}"/>
    <cellStyle name="Notas 3 2 2 9" xfId="27569" xr:uid="{00000000-0005-0000-0000-0000FB5F0000}"/>
    <cellStyle name="Notas 3 2 3" xfId="4747" xr:uid="{00000000-0005-0000-0000-0000FC5F0000}"/>
    <cellStyle name="Notas 3 2 3 2" xfId="6704" xr:uid="{00000000-0005-0000-0000-0000FD5F0000}"/>
    <cellStyle name="Notas 3 2 3 2 2" xfId="9367" xr:uid="{00000000-0005-0000-0000-0000FE5F0000}"/>
    <cellStyle name="Notas 3 2 3 2 2 2" xfId="14937" xr:uid="{00000000-0005-0000-0000-0000FF5F0000}"/>
    <cellStyle name="Notas 3 2 3 2 2 2 2" xfId="26035" xr:uid="{00000000-0005-0000-0000-000000600000}"/>
    <cellStyle name="Notas 3 2 3 2 2 3" xfId="20509" xr:uid="{00000000-0005-0000-0000-000001600000}"/>
    <cellStyle name="Notas 3 2 3 2 3" xfId="12404" xr:uid="{00000000-0005-0000-0000-000002600000}"/>
    <cellStyle name="Notas 3 2 3 2 3 2" xfId="23503" xr:uid="{00000000-0005-0000-0000-000003600000}"/>
    <cellStyle name="Notas 3 2 3 2 4" xfId="17978" xr:uid="{00000000-0005-0000-0000-000004600000}"/>
    <cellStyle name="Notas 3 2 3 3" xfId="7175" xr:uid="{00000000-0005-0000-0000-000005600000}"/>
    <cellStyle name="Notas 3 2 3 3 2" xfId="9828" xr:uid="{00000000-0005-0000-0000-000006600000}"/>
    <cellStyle name="Notas 3 2 3 3 2 2" xfId="15398" xr:uid="{00000000-0005-0000-0000-000007600000}"/>
    <cellStyle name="Notas 3 2 3 3 2 2 2" xfId="26496" xr:uid="{00000000-0005-0000-0000-000008600000}"/>
    <cellStyle name="Notas 3 2 3 3 2 3" xfId="20970" xr:uid="{00000000-0005-0000-0000-000009600000}"/>
    <cellStyle name="Notas 3 2 3 3 3" xfId="12865" xr:uid="{00000000-0005-0000-0000-00000A600000}"/>
    <cellStyle name="Notas 3 2 3 3 3 2" xfId="23964" xr:uid="{00000000-0005-0000-0000-00000B600000}"/>
    <cellStyle name="Notas 3 2 3 3 4" xfId="18439" xr:uid="{00000000-0005-0000-0000-00000C600000}"/>
    <cellStyle name="Notas 3 2 3 4" xfId="7866" xr:uid="{00000000-0005-0000-0000-00000D600000}"/>
    <cellStyle name="Notas 3 2 3 4 2" xfId="13469" xr:uid="{00000000-0005-0000-0000-00000E600000}"/>
    <cellStyle name="Notas 3 2 3 4 2 2" xfId="24568" xr:uid="{00000000-0005-0000-0000-00000F600000}"/>
    <cellStyle name="Notas 3 2 3 4 3" xfId="19043" xr:uid="{00000000-0005-0000-0000-000010600000}"/>
    <cellStyle name="Notas 3 2 3 5" xfId="10378" xr:uid="{00000000-0005-0000-0000-000011600000}"/>
    <cellStyle name="Notas 3 2 3 5 2" xfId="15924" xr:uid="{00000000-0005-0000-0000-000012600000}"/>
    <cellStyle name="Notas 3 2 3 5 2 2" xfId="27022" xr:uid="{00000000-0005-0000-0000-000013600000}"/>
    <cellStyle name="Notas 3 2 3 5 3" xfId="21496" xr:uid="{00000000-0005-0000-0000-000014600000}"/>
    <cellStyle name="Notas 3 2 3 6" xfId="11280" xr:uid="{00000000-0005-0000-0000-000015600000}"/>
    <cellStyle name="Notas 3 2 3 6 2" xfId="22387" xr:uid="{00000000-0005-0000-0000-000016600000}"/>
    <cellStyle name="Notas 3 2 3 7" xfId="16861" xr:uid="{00000000-0005-0000-0000-000017600000}"/>
    <cellStyle name="Notas 3 2 3 8" xfId="27453" xr:uid="{00000000-0005-0000-0000-000018600000}"/>
    <cellStyle name="Notas 3 2 4" xfId="4748" xr:uid="{00000000-0005-0000-0000-000019600000}"/>
    <cellStyle name="Notas 3 2 4 2" xfId="6573" xr:uid="{00000000-0005-0000-0000-00001A600000}"/>
    <cellStyle name="Notas 3 2 4 2 2" xfId="9236" xr:uid="{00000000-0005-0000-0000-00001B600000}"/>
    <cellStyle name="Notas 3 2 4 2 2 2" xfId="14806" xr:uid="{00000000-0005-0000-0000-00001C600000}"/>
    <cellStyle name="Notas 3 2 4 2 2 2 2" xfId="25904" xr:uid="{00000000-0005-0000-0000-00001D600000}"/>
    <cellStyle name="Notas 3 2 4 2 2 3" xfId="20378" xr:uid="{00000000-0005-0000-0000-00001E600000}"/>
    <cellStyle name="Notas 3 2 4 2 3" xfId="12273" xr:uid="{00000000-0005-0000-0000-00001F600000}"/>
    <cellStyle name="Notas 3 2 4 2 3 2" xfId="23372" xr:uid="{00000000-0005-0000-0000-000020600000}"/>
    <cellStyle name="Notas 3 2 4 2 4" xfId="17847" xr:uid="{00000000-0005-0000-0000-000021600000}"/>
    <cellStyle name="Notas 3 2 4 3" xfId="7748" xr:uid="{00000000-0005-0000-0000-000022600000}"/>
    <cellStyle name="Notas 3 2 4 3 2" xfId="13353" xr:uid="{00000000-0005-0000-0000-000023600000}"/>
    <cellStyle name="Notas 3 2 4 3 2 2" xfId="24452" xr:uid="{00000000-0005-0000-0000-000024600000}"/>
    <cellStyle name="Notas 3 2 4 3 3" xfId="18927" xr:uid="{00000000-0005-0000-0000-000025600000}"/>
    <cellStyle name="Notas 3 2 4 4" xfId="10247" xr:uid="{00000000-0005-0000-0000-000026600000}"/>
    <cellStyle name="Notas 3 2 4 4 2" xfId="15793" xr:uid="{00000000-0005-0000-0000-000027600000}"/>
    <cellStyle name="Notas 3 2 4 4 2 2" xfId="26891" xr:uid="{00000000-0005-0000-0000-000028600000}"/>
    <cellStyle name="Notas 3 2 4 4 3" xfId="21365" xr:uid="{00000000-0005-0000-0000-000029600000}"/>
    <cellStyle name="Notas 3 2 4 5" xfId="11281" xr:uid="{00000000-0005-0000-0000-00002A600000}"/>
    <cellStyle name="Notas 3 2 4 5 2" xfId="22388" xr:uid="{00000000-0005-0000-0000-00002B600000}"/>
    <cellStyle name="Notas 3 2 4 6" xfId="16862" xr:uid="{00000000-0005-0000-0000-00002C600000}"/>
    <cellStyle name="Notas 3 2 5" xfId="4749" xr:uid="{00000000-0005-0000-0000-00002D600000}"/>
    <cellStyle name="Notas 3 2 5 2" xfId="6481" xr:uid="{00000000-0005-0000-0000-00002E600000}"/>
    <cellStyle name="Notas 3 2 5 2 2" xfId="9144" xr:uid="{00000000-0005-0000-0000-00002F600000}"/>
    <cellStyle name="Notas 3 2 5 2 2 2" xfId="14714" xr:uid="{00000000-0005-0000-0000-000030600000}"/>
    <cellStyle name="Notas 3 2 5 2 2 2 2" xfId="25812" xr:uid="{00000000-0005-0000-0000-000031600000}"/>
    <cellStyle name="Notas 3 2 5 2 2 3" xfId="20286" xr:uid="{00000000-0005-0000-0000-000032600000}"/>
    <cellStyle name="Notas 3 2 5 2 3" xfId="12181" xr:uid="{00000000-0005-0000-0000-000033600000}"/>
    <cellStyle name="Notas 3 2 5 2 3 2" xfId="23280" xr:uid="{00000000-0005-0000-0000-000034600000}"/>
    <cellStyle name="Notas 3 2 5 2 4" xfId="17755" xr:uid="{00000000-0005-0000-0000-000035600000}"/>
    <cellStyle name="Notas 3 2 5 3" xfId="8286" xr:uid="{00000000-0005-0000-0000-000036600000}"/>
    <cellStyle name="Notas 3 2 5 3 2" xfId="13856" xr:uid="{00000000-0005-0000-0000-000037600000}"/>
    <cellStyle name="Notas 3 2 5 3 2 2" xfId="24954" xr:uid="{00000000-0005-0000-0000-000038600000}"/>
    <cellStyle name="Notas 3 2 5 3 3" xfId="19428" xr:uid="{00000000-0005-0000-0000-000039600000}"/>
    <cellStyle name="Notas 3 2 5 4" xfId="11282" xr:uid="{00000000-0005-0000-0000-00003A600000}"/>
    <cellStyle name="Notas 3 2 5 4 2" xfId="22389" xr:uid="{00000000-0005-0000-0000-00003B600000}"/>
    <cellStyle name="Notas 3 2 5 5" xfId="16863" xr:uid="{00000000-0005-0000-0000-00003C600000}"/>
    <cellStyle name="Notas 3 2 6" xfId="5433" xr:uid="{00000000-0005-0000-0000-00003D600000}"/>
    <cellStyle name="Notas 3 2 6 2" xfId="8547" xr:uid="{00000000-0005-0000-0000-00003E600000}"/>
    <cellStyle name="Notas 3 2 6 2 2" xfId="14117" xr:uid="{00000000-0005-0000-0000-00003F600000}"/>
    <cellStyle name="Notas 3 2 6 2 2 2" xfId="25215" xr:uid="{00000000-0005-0000-0000-000040600000}"/>
    <cellStyle name="Notas 3 2 6 2 3" xfId="19689" xr:uid="{00000000-0005-0000-0000-000041600000}"/>
    <cellStyle name="Notas 3 2 6 3" xfId="11578" xr:uid="{00000000-0005-0000-0000-000042600000}"/>
    <cellStyle name="Notas 3 2 6 3 2" xfId="22681" xr:uid="{00000000-0005-0000-0000-000043600000}"/>
    <cellStyle name="Notas 3 2 6 4" xfId="17155" xr:uid="{00000000-0005-0000-0000-000044600000}"/>
    <cellStyle name="Notas 3 2 7" xfId="6132" xr:uid="{00000000-0005-0000-0000-000045600000}"/>
    <cellStyle name="Notas 3 2 7 2" xfId="8797" xr:uid="{00000000-0005-0000-0000-000046600000}"/>
    <cellStyle name="Notas 3 2 7 2 2" xfId="14367" xr:uid="{00000000-0005-0000-0000-000047600000}"/>
    <cellStyle name="Notas 3 2 7 2 2 2" xfId="25465" xr:uid="{00000000-0005-0000-0000-000048600000}"/>
    <cellStyle name="Notas 3 2 7 2 3" xfId="19939" xr:uid="{00000000-0005-0000-0000-000049600000}"/>
    <cellStyle name="Notas 3 2 7 3" xfId="11834" xr:uid="{00000000-0005-0000-0000-00004A600000}"/>
    <cellStyle name="Notas 3 2 7 3 2" xfId="22933" xr:uid="{00000000-0005-0000-0000-00004B600000}"/>
    <cellStyle name="Notas 3 2 7 4" xfId="17408" xr:uid="{00000000-0005-0000-0000-00004C600000}"/>
    <cellStyle name="Notas 3 2 8" xfId="7043" xr:uid="{00000000-0005-0000-0000-00004D600000}"/>
    <cellStyle name="Notas 3 2 8 2" xfId="9697" xr:uid="{00000000-0005-0000-0000-00004E600000}"/>
    <cellStyle name="Notas 3 2 8 2 2" xfId="15267" xr:uid="{00000000-0005-0000-0000-00004F600000}"/>
    <cellStyle name="Notas 3 2 8 2 2 2" xfId="26365" xr:uid="{00000000-0005-0000-0000-000050600000}"/>
    <cellStyle name="Notas 3 2 8 2 3" xfId="20839" xr:uid="{00000000-0005-0000-0000-000051600000}"/>
    <cellStyle name="Notas 3 2 8 3" xfId="12734" xr:uid="{00000000-0005-0000-0000-000052600000}"/>
    <cellStyle name="Notas 3 2 8 3 2" xfId="23833" xr:uid="{00000000-0005-0000-0000-000053600000}"/>
    <cellStyle name="Notas 3 2 8 4" xfId="18308" xr:uid="{00000000-0005-0000-0000-000054600000}"/>
    <cellStyle name="Notas 3 2 9" xfId="7572" xr:uid="{00000000-0005-0000-0000-000055600000}"/>
    <cellStyle name="Notas 3 2 9 2" xfId="13225" xr:uid="{00000000-0005-0000-0000-000056600000}"/>
    <cellStyle name="Notas 3 2 9 2 2" xfId="24324" xr:uid="{00000000-0005-0000-0000-000057600000}"/>
    <cellStyle name="Notas 3 2 9 3" xfId="18799" xr:uid="{00000000-0005-0000-0000-000058600000}"/>
    <cellStyle name="Notas 3 3" xfId="1022" xr:uid="{00000000-0005-0000-0000-000059600000}"/>
    <cellStyle name="Notas 3 3 10" xfId="27617" xr:uid="{00000000-0005-0000-0000-00005A600000}"/>
    <cellStyle name="Notas 3 3 2" xfId="4750" xr:uid="{00000000-0005-0000-0000-00005B600000}"/>
    <cellStyle name="Notas 3 3 2 2" xfId="6868" xr:uid="{00000000-0005-0000-0000-00005C600000}"/>
    <cellStyle name="Notas 3 3 2 2 2" xfId="9531" xr:uid="{00000000-0005-0000-0000-00005D600000}"/>
    <cellStyle name="Notas 3 3 2 2 2 2" xfId="15101" xr:uid="{00000000-0005-0000-0000-00005E600000}"/>
    <cellStyle name="Notas 3 3 2 2 2 2 2" xfId="26199" xr:uid="{00000000-0005-0000-0000-00005F600000}"/>
    <cellStyle name="Notas 3 3 2 2 2 3" xfId="20673" xr:uid="{00000000-0005-0000-0000-000060600000}"/>
    <cellStyle name="Notas 3 3 2 2 3" xfId="12568" xr:uid="{00000000-0005-0000-0000-000061600000}"/>
    <cellStyle name="Notas 3 3 2 2 3 2" xfId="23667" xr:uid="{00000000-0005-0000-0000-000062600000}"/>
    <cellStyle name="Notas 3 3 2 2 4" xfId="18142" xr:uid="{00000000-0005-0000-0000-000063600000}"/>
    <cellStyle name="Notas 3 3 2 3" xfId="8287" xr:uid="{00000000-0005-0000-0000-000064600000}"/>
    <cellStyle name="Notas 3 3 2 3 2" xfId="13857" xr:uid="{00000000-0005-0000-0000-000065600000}"/>
    <cellStyle name="Notas 3 3 2 3 2 2" xfId="24955" xr:uid="{00000000-0005-0000-0000-000066600000}"/>
    <cellStyle name="Notas 3 3 2 3 3" xfId="19429" xr:uid="{00000000-0005-0000-0000-000067600000}"/>
    <cellStyle name="Notas 3 3 2 4" xfId="11283" xr:uid="{00000000-0005-0000-0000-000068600000}"/>
    <cellStyle name="Notas 3 3 2 4 2" xfId="22390" xr:uid="{00000000-0005-0000-0000-000069600000}"/>
    <cellStyle name="Notas 3 3 2 5" xfId="16864" xr:uid="{00000000-0005-0000-0000-00006A600000}"/>
    <cellStyle name="Notas 3 3 3" xfId="5474" xr:uid="{00000000-0005-0000-0000-00006B600000}"/>
    <cellStyle name="Notas 3 3 3 2" xfId="8567" xr:uid="{00000000-0005-0000-0000-00006C600000}"/>
    <cellStyle name="Notas 3 3 3 2 2" xfId="14137" xr:uid="{00000000-0005-0000-0000-00006D600000}"/>
    <cellStyle name="Notas 3 3 3 2 2 2" xfId="25235" xr:uid="{00000000-0005-0000-0000-00006E600000}"/>
    <cellStyle name="Notas 3 3 3 2 3" xfId="19709" xr:uid="{00000000-0005-0000-0000-00006F600000}"/>
    <cellStyle name="Notas 3 3 3 3" xfId="11598" xr:uid="{00000000-0005-0000-0000-000070600000}"/>
    <cellStyle name="Notas 3 3 3 3 2" xfId="22701" xr:uid="{00000000-0005-0000-0000-000071600000}"/>
    <cellStyle name="Notas 3 3 3 4" xfId="17175" xr:uid="{00000000-0005-0000-0000-000072600000}"/>
    <cellStyle name="Notas 3 3 4" xfId="6300" xr:uid="{00000000-0005-0000-0000-000073600000}"/>
    <cellStyle name="Notas 3 3 4 2" xfId="8965" xr:uid="{00000000-0005-0000-0000-000074600000}"/>
    <cellStyle name="Notas 3 3 4 2 2" xfId="14535" xr:uid="{00000000-0005-0000-0000-000075600000}"/>
    <cellStyle name="Notas 3 3 4 2 2 2" xfId="25633" xr:uid="{00000000-0005-0000-0000-000076600000}"/>
    <cellStyle name="Notas 3 3 4 2 3" xfId="20107" xr:uid="{00000000-0005-0000-0000-000077600000}"/>
    <cellStyle name="Notas 3 3 4 3" xfId="12002" xr:uid="{00000000-0005-0000-0000-000078600000}"/>
    <cellStyle name="Notas 3 3 4 3 2" xfId="23101" xr:uid="{00000000-0005-0000-0000-000079600000}"/>
    <cellStyle name="Notas 3 3 4 4" xfId="17576" xr:uid="{00000000-0005-0000-0000-00007A600000}"/>
    <cellStyle name="Notas 3 3 5" xfId="7339" xr:uid="{00000000-0005-0000-0000-00007B600000}"/>
    <cellStyle name="Notas 3 3 5 2" xfId="9992" xr:uid="{00000000-0005-0000-0000-00007C600000}"/>
    <cellStyle name="Notas 3 3 5 2 2" xfId="15562" xr:uid="{00000000-0005-0000-0000-00007D600000}"/>
    <cellStyle name="Notas 3 3 5 2 2 2" xfId="26660" xr:uid="{00000000-0005-0000-0000-00007E600000}"/>
    <cellStyle name="Notas 3 3 5 2 3" xfId="21134" xr:uid="{00000000-0005-0000-0000-00007F600000}"/>
    <cellStyle name="Notas 3 3 5 3" xfId="13029" xr:uid="{00000000-0005-0000-0000-000080600000}"/>
    <cellStyle name="Notas 3 3 5 3 2" xfId="24128" xr:uid="{00000000-0005-0000-0000-000081600000}"/>
    <cellStyle name="Notas 3 3 5 4" xfId="18603" xr:uid="{00000000-0005-0000-0000-000082600000}"/>
    <cellStyle name="Notas 3 3 6" xfId="8027" xr:uid="{00000000-0005-0000-0000-000083600000}"/>
    <cellStyle name="Notas 3 3 6 2" xfId="13630" xr:uid="{00000000-0005-0000-0000-000084600000}"/>
    <cellStyle name="Notas 3 3 6 2 2" xfId="24729" xr:uid="{00000000-0005-0000-0000-000085600000}"/>
    <cellStyle name="Notas 3 3 6 3" xfId="19204" xr:uid="{00000000-0005-0000-0000-000086600000}"/>
    <cellStyle name="Notas 3 3 7" xfId="10542" xr:uid="{00000000-0005-0000-0000-000087600000}"/>
    <cellStyle name="Notas 3 3 7 2" xfId="16088" xr:uid="{00000000-0005-0000-0000-000088600000}"/>
    <cellStyle name="Notas 3 3 7 2 2" xfId="27186" xr:uid="{00000000-0005-0000-0000-000089600000}"/>
    <cellStyle name="Notas 3 3 7 3" xfId="21660" xr:uid="{00000000-0005-0000-0000-00008A600000}"/>
    <cellStyle name="Notas 3 3 8" xfId="10818" xr:uid="{00000000-0005-0000-0000-00008B600000}"/>
    <cellStyle name="Notas 3 3 8 2" xfId="21933" xr:uid="{00000000-0005-0000-0000-00008C600000}"/>
    <cellStyle name="Notas 3 3 9" xfId="16413" xr:uid="{00000000-0005-0000-0000-00008D600000}"/>
    <cellStyle name="Notas 3 4" xfId="913" xr:uid="{00000000-0005-0000-0000-00008E600000}"/>
    <cellStyle name="Notas 3 4 2" xfId="5189" xr:uid="{00000000-0005-0000-0000-00008F600000}"/>
    <cellStyle name="Notas 3 4 2 2" xfId="6768" xr:uid="{00000000-0005-0000-0000-000090600000}"/>
    <cellStyle name="Notas 3 4 2 2 2" xfId="9431" xr:uid="{00000000-0005-0000-0000-000091600000}"/>
    <cellStyle name="Notas 3 4 2 2 2 2" xfId="15001" xr:uid="{00000000-0005-0000-0000-000092600000}"/>
    <cellStyle name="Notas 3 4 2 2 2 2 2" xfId="26099" xr:uid="{00000000-0005-0000-0000-000093600000}"/>
    <cellStyle name="Notas 3 4 2 2 2 3" xfId="20573" xr:uid="{00000000-0005-0000-0000-000094600000}"/>
    <cellStyle name="Notas 3 4 2 2 3" xfId="12468" xr:uid="{00000000-0005-0000-0000-000095600000}"/>
    <cellStyle name="Notas 3 4 2 2 3 2" xfId="23567" xr:uid="{00000000-0005-0000-0000-000096600000}"/>
    <cellStyle name="Notas 3 4 2 2 4" xfId="18042" xr:uid="{00000000-0005-0000-0000-000097600000}"/>
    <cellStyle name="Notas 3 4 2 3" xfId="8422" xr:uid="{00000000-0005-0000-0000-000098600000}"/>
    <cellStyle name="Notas 3 4 2 3 2" xfId="13992" xr:uid="{00000000-0005-0000-0000-000099600000}"/>
    <cellStyle name="Notas 3 4 2 3 2 2" xfId="25090" xr:uid="{00000000-0005-0000-0000-00009A600000}"/>
    <cellStyle name="Notas 3 4 2 3 3" xfId="19564" xr:uid="{00000000-0005-0000-0000-00009B600000}"/>
    <cellStyle name="Notas 3 4 2 4" xfId="11453" xr:uid="{00000000-0005-0000-0000-00009C600000}"/>
    <cellStyle name="Notas 3 4 2 4 2" xfId="22556" xr:uid="{00000000-0005-0000-0000-00009D600000}"/>
    <cellStyle name="Notas 3 4 2 5" xfId="17030" xr:uid="{00000000-0005-0000-0000-00009E600000}"/>
    <cellStyle name="Notas 3 4 3" xfId="6200" xr:uid="{00000000-0005-0000-0000-00009F600000}"/>
    <cellStyle name="Notas 3 4 3 2" xfId="8865" xr:uid="{00000000-0005-0000-0000-0000A0600000}"/>
    <cellStyle name="Notas 3 4 3 2 2" xfId="14435" xr:uid="{00000000-0005-0000-0000-0000A1600000}"/>
    <cellStyle name="Notas 3 4 3 2 2 2" xfId="25533" xr:uid="{00000000-0005-0000-0000-0000A2600000}"/>
    <cellStyle name="Notas 3 4 3 2 3" xfId="20007" xr:uid="{00000000-0005-0000-0000-0000A3600000}"/>
    <cellStyle name="Notas 3 4 3 3" xfId="11902" xr:uid="{00000000-0005-0000-0000-0000A4600000}"/>
    <cellStyle name="Notas 3 4 3 3 2" xfId="23001" xr:uid="{00000000-0005-0000-0000-0000A5600000}"/>
    <cellStyle name="Notas 3 4 3 4" xfId="17476" xr:uid="{00000000-0005-0000-0000-0000A6600000}"/>
    <cellStyle name="Notas 3 4 4" xfId="7239" xr:uid="{00000000-0005-0000-0000-0000A7600000}"/>
    <cellStyle name="Notas 3 4 4 2" xfId="9892" xr:uid="{00000000-0005-0000-0000-0000A8600000}"/>
    <cellStyle name="Notas 3 4 4 2 2" xfId="15462" xr:uid="{00000000-0005-0000-0000-0000A9600000}"/>
    <cellStyle name="Notas 3 4 4 2 2 2" xfId="26560" xr:uid="{00000000-0005-0000-0000-0000AA600000}"/>
    <cellStyle name="Notas 3 4 4 2 3" xfId="21034" xr:uid="{00000000-0005-0000-0000-0000AB600000}"/>
    <cellStyle name="Notas 3 4 4 3" xfId="12929" xr:uid="{00000000-0005-0000-0000-0000AC600000}"/>
    <cellStyle name="Notas 3 4 4 3 2" xfId="24028" xr:uid="{00000000-0005-0000-0000-0000AD600000}"/>
    <cellStyle name="Notas 3 4 4 4" xfId="18503" xr:uid="{00000000-0005-0000-0000-0000AE600000}"/>
    <cellStyle name="Notas 3 4 5" xfId="7927" xr:uid="{00000000-0005-0000-0000-0000AF600000}"/>
    <cellStyle name="Notas 3 4 5 2" xfId="13530" xr:uid="{00000000-0005-0000-0000-0000B0600000}"/>
    <cellStyle name="Notas 3 4 5 2 2" xfId="24629" xr:uid="{00000000-0005-0000-0000-0000B1600000}"/>
    <cellStyle name="Notas 3 4 5 3" xfId="19104" xr:uid="{00000000-0005-0000-0000-0000B2600000}"/>
    <cellStyle name="Notas 3 4 6" xfId="10442" xr:uid="{00000000-0005-0000-0000-0000B3600000}"/>
    <cellStyle name="Notas 3 4 6 2" xfId="15988" xr:uid="{00000000-0005-0000-0000-0000B4600000}"/>
    <cellStyle name="Notas 3 4 6 2 2" xfId="27086" xr:uid="{00000000-0005-0000-0000-0000B5600000}"/>
    <cellStyle name="Notas 3 4 6 3" xfId="21560" xr:uid="{00000000-0005-0000-0000-0000B6600000}"/>
    <cellStyle name="Notas 3 4 7" xfId="10718" xr:uid="{00000000-0005-0000-0000-0000B7600000}"/>
    <cellStyle name="Notas 3 4 7 2" xfId="21833" xr:uid="{00000000-0005-0000-0000-0000B8600000}"/>
    <cellStyle name="Notas 3 4 8" xfId="16313" xr:uid="{00000000-0005-0000-0000-0000B9600000}"/>
    <cellStyle name="Notas 3 4 9" xfId="27517" xr:uid="{00000000-0005-0000-0000-0000BA600000}"/>
    <cellStyle name="Notas 3 5" xfId="4751" xr:uid="{00000000-0005-0000-0000-0000BB600000}"/>
    <cellStyle name="Notas 3 5 2" xfId="6703" xr:uid="{00000000-0005-0000-0000-0000BC600000}"/>
    <cellStyle name="Notas 3 5 2 2" xfId="9366" xr:uid="{00000000-0005-0000-0000-0000BD600000}"/>
    <cellStyle name="Notas 3 5 2 2 2" xfId="14936" xr:uid="{00000000-0005-0000-0000-0000BE600000}"/>
    <cellStyle name="Notas 3 5 2 2 2 2" xfId="26034" xr:uid="{00000000-0005-0000-0000-0000BF600000}"/>
    <cellStyle name="Notas 3 5 2 2 3" xfId="20508" xr:uid="{00000000-0005-0000-0000-0000C0600000}"/>
    <cellStyle name="Notas 3 5 2 3" xfId="12403" xr:uid="{00000000-0005-0000-0000-0000C1600000}"/>
    <cellStyle name="Notas 3 5 2 3 2" xfId="23502" xr:uid="{00000000-0005-0000-0000-0000C2600000}"/>
    <cellStyle name="Notas 3 5 2 4" xfId="17977" xr:uid="{00000000-0005-0000-0000-0000C3600000}"/>
    <cellStyle name="Notas 3 5 3" xfId="7174" xr:uid="{00000000-0005-0000-0000-0000C4600000}"/>
    <cellStyle name="Notas 3 5 3 2" xfId="9827" xr:uid="{00000000-0005-0000-0000-0000C5600000}"/>
    <cellStyle name="Notas 3 5 3 2 2" xfId="15397" xr:uid="{00000000-0005-0000-0000-0000C6600000}"/>
    <cellStyle name="Notas 3 5 3 2 2 2" xfId="26495" xr:uid="{00000000-0005-0000-0000-0000C7600000}"/>
    <cellStyle name="Notas 3 5 3 2 3" xfId="20969" xr:uid="{00000000-0005-0000-0000-0000C8600000}"/>
    <cellStyle name="Notas 3 5 3 3" xfId="12864" xr:uid="{00000000-0005-0000-0000-0000C9600000}"/>
    <cellStyle name="Notas 3 5 3 3 2" xfId="23963" xr:uid="{00000000-0005-0000-0000-0000CA600000}"/>
    <cellStyle name="Notas 3 5 3 4" xfId="18438" xr:uid="{00000000-0005-0000-0000-0000CB600000}"/>
    <cellStyle name="Notas 3 5 4" xfId="7865" xr:uid="{00000000-0005-0000-0000-0000CC600000}"/>
    <cellStyle name="Notas 3 5 4 2" xfId="13468" xr:uid="{00000000-0005-0000-0000-0000CD600000}"/>
    <cellStyle name="Notas 3 5 4 2 2" xfId="24567" xr:uid="{00000000-0005-0000-0000-0000CE600000}"/>
    <cellStyle name="Notas 3 5 4 3" xfId="19042" xr:uid="{00000000-0005-0000-0000-0000CF600000}"/>
    <cellStyle name="Notas 3 5 5" xfId="10377" xr:uid="{00000000-0005-0000-0000-0000D0600000}"/>
    <cellStyle name="Notas 3 5 5 2" xfId="15923" xr:uid="{00000000-0005-0000-0000-0000D1600000}"/>
    <cellStyle name="Notas 3 5 5 2 2" xfId="27021" xr:uid="{00000000-0005-0000-0000-0000D2600000}"/>
    <cellStyle name="Notas 3 5 5 3" xfId="21495" xr:uid="{00000000-0005-0000-0000-0000D3600000}"/>
    <cellStyle name="Notas 3 5 6" xfId="11284" xr:uid="{00000000-0005-0000-0000-0000D4600000}"/>
    <cellStyle name="Notas 3 5 6 2" xfId="22391" xr:uid="{00000000-0005-0000-0000-0000D5600000}"/>
    <cellStyle name="Notas 3 5 7" xfId="16865" xr:uid="{00000000-0005-0000-0000-0000D6600000}"/>
    <cellStyle name="Notas 3 5 8" xfId="27452" xr:uid="{00000000-0005-0000-0000-0000D7600000}"/>
    <cellStyle name="Notas 3 6" xfId="4752" xr:uid="{00000000-0005-0000-0000-0000D8600000}"/>
    <cellStyle name="Notas 3 6 2" xfId="6536" xr:uid="{00000000-0005-0000-0000-0000D9600000}"/>
    <cellStyle name="Notas 3 6 2 2" xfId="9199" xr:uid="{00000000-0005-0000-0000-0000DA600000}"/>
    <cellStyle name="Notas 3 6 2 2 2" xfId="14769" xr:uid="{00000000-0005-0000-0000-0000DB600000}"/>
    <cellStyle name="Notas 3 6 2 2 2 2" xfId="25867" xr:uid="{00000000-0005-0000-0000-0000DC600000}"/>
    <cellStyle name="Notas 3 6 2 2 3" xfId="20341" xr:uid="{00000000-0005-0000-0000-0000DD600000}"/>
    <cellStyle name="Notas 3 6 2 3" xfId="12236" xr:uid="{00000000-0005-0000-0000-0000DE600000}"/>
    <cellStyle name="Notas 3 6 2 3 2" xfId="23335" xr:uid="{00000000-0005-0000-0000-0000DF600000}"/>
    <cellStyle name="Notas 3 6 2 4" xfId="17810" xr:uid="{00000000-0005-0000-0000-0000E0600000}"/>
    <cellStyle name="Notas 3 6 3" xfId="7710" xr:uid="{00000000-0005-0000-0000-0000E1600000}"/>
    <cellStyle name="Notas 3 6 3 2" xfId="13316" xr:uid="{00000000-0005-0000-0000-0000E2600000}"/>
    <cellStyle name="Notas 3 6 3 2 2" xfId="24415" xr:uid="{00000000-0005-0000-0000-0000E3600000}"/>
    <cellStyle name="Notas 3 6 3 3" xfId="18890" xr:uid="{00000000-0005-0000-0000-0000E4600000}"/>
    <cellStyle name="Notas 3 6 4" xfId="10210" xr:uid="{00000000-0005-0000-0000-0000E5600000}"/>
    <cellStyle name="Notas 3 6 4 2" xfId="15756" xr:uid="{00000000-0005-0000-0000-0000E6600000}"/>
    <cellStyle name="Notas 3 6 4 2 2" xfId="26854" xr:uid="{00000000-0005-0000-0000-0000E7600000}"/>
    <cellStyle name="Notas 3 6 4 3" xfId="21328" xr:uid="{00000000-0005-0000-0000-0000E8600000}"/>
    <cellStyle name="Notas 3 6 5" xfId="11285" xr:uid="{00000000-0005-0000-0000-0000E9600000}"/>
    <cellStyle name="Notas 3 6 5 2" xfId="22392" xr:uid="{00000000-0005-0000-0000-0000EA600000}"/>
    <cellStyle name="Notas 3 6 6" xfId="16866" xr:uid="{00000000-0005-0000-0000-0000EB600000}"/>
    <cellStyle name="Notas 3 7" xfId="4753" xr:uid="{00000000-0005-0000-0000-0000EC600000}"/>
    <cellStyle name="Notas 3 7 2" xfId="6424" xr:uid="{00000000-0005-0000-0000-0000ED600000}"/>
    <cellStyle name="Notas 3 7 2 2" xfId="9087" xr:uid="{00000000-0005-0000-0000-0000EE600000}"/>
    <cellStyle name="Notas 3 7 2 2 2" xfId="14657" xr:uid="{00000000-0005-0000-0000-0000EF600000}"/>
    <cellStyle name="Notas 3 7 2 2 2 2" xfId="25755" xr:uid="{00000000-0005-0000-0000-0000F0600000}"/>
    <cellStyle name="Notas 3 7 2 2 3" xfId="20229" xr:uid="{00000000-0005-0000-0000-0000F1600000}"/>
    <cellStyle name="Notas 3 7 2 3" xfId="12124" xr:uid="{00000000-0005-0000-0000-0000F2600000}"/>
    <cellStyle name="Notas 3 7 2 3 2" xfId="23223" xr:uid="{00000000-0005-0000-0000-0000F3600000}"/>
    <cellStyle name="Notas 3 7 2 4" xfId="17698" xr:uid="{00000000-0005-0000-0000-0000F4600000}"/>
    <cellStyle name="Notas 3 7 3" xfId="8288" xr:uid="{00000000-0005-0000-0000-0000F5600000}"/>
    <cellStyle name="Notas 3 7 3 2" xfId="13858" xr:uid="{00000000-0005-0000-0000-0000F6600000}"/>
    <cellStyle name="Notas 3 7 3 2 2" xfId="24956" xr:uid="{00000000-0005-0000-0000-0000F7600000}"/>
    <cellStyle name="Notas 3 7 3 3" xfId="19430" xr:uid="{00000000-0005-0000-0000-0000F8600000}"/>
    <cellStyle name="Notas 3 7 4" xfId="11286" xr:uid="{00000000-0005-0000-0000-0000F9600000}"/>
    <cellStyle name="Notas 3 7 4 2" xfId="22393" xr:uid="{00000000-0005-0000-0000-0000FA600000}"/>
    <cellStyle name="Notas 3 7 5" xfId="16867" xr:uid="{00000000-0005-0000-0000-0000FB600000}"/>
    <cellStyle name="Notas 3 8" xfId="5476" xr:uid="{00000000-0005-0000-0000-0000FC600000}"/>
    <cellStyle name="Notas 3 8 2" xfId="8569" xr:uid="{00000000-0005-0000-0000-0000FD600000}"/>
    <cellStyle name="Notas 3 8 2 2" xfId="14139" xr:uid="{00000000-0005-0000-0000-0000FE600000}"/>
    <cellStyle name="Notas 3 8 2 2 2" xfId="25237" xr:uid="{00000000-0005-0000-0000-0000FF600000}"/>
    <cellStyle name="Notas 3 8 2 3" xfId="19711" xr:uid="{00000000-0005-0000-0000-000000610000}"/>
    <cellStyle name="Notas 3 8 3" xfId="11600" xr:uid="{00000000-0005-0000-0000-000001610000}"/>
    <cellStyle name="Notas 3 8 3 2" xfId="22703" xr:uid="{00000000-0005-0000-0000-000002610000}"/>
    <cellStyle name="Notas 3 8 4" xfId="17177" xr:uid="{00000000-0005-0000-0000-000003610000}"/>
    <cellStyle name="Notas 3 9" xfId="6096" xr:uid="{00000000-0005-0000-0000-000004610000}"/>
    <cellStyle name="Notas 3 9 2" xfId="8761" xr:uid="{00000000-0005-0000-0000-000005610000}"/>
    <cellStyle name="Notas 3 9 2 2" xfId="14331" xr:uid="{00000000-0005-0000-0000-000006610000}"/>
    <cellStyle name="Notas 3 9 2 2 2" xfId="25429" xr:uid="{00000000-0005-0000-0000-000007610000}"/>
    <cellStyle name="Notas 3 9 2 3" xfId="19903" xr:uid="{00000000-0005-0000-0000-000008610000}"/>
    <cellStyle name="Notas 3 9 3" xfId="11798" xr:uid="{00000000-0005-0000-0000-000009610000}"/>
    <cellStyle name="Notas 3 9 3 2" xfId="22897" xr:uid="{00000000-0005-0000-0000-00000A610000}"/>
    <cellStyle name="Notas 3 9 4" xfId="17372" xr:uid="{00000000-0005-0000-0000-00000B610000}"/>
    <cellStyle name="Notas 4" xfId="637" xr:uid="{00000000-0005-0000-0000-00000C610000}"/>
    <cellStyle name="Notas 4 2" xfId="638" xr:uid="{00000000-0005-0000-0000-00000D610000}"/>
    <cellStyle name="Notas 4 2 10" xfId="7004" xr:uid="{00000000-0005-0000-0000-00000E610000}"/>
    <cellStyle name="Notas 4 2 10 2" xfId="9658" xr:uid="{00000000-0005-0000-0000-00000F610000}"/>
    <cellStyle name="Notas 4 2 10 2 2" xfId="15228" xr:uid="{00000000-0005-0000-0000-000010610000}"/>
    <cellStyle name="Notas 4 2 10 2 2 2" xfId="26326" xr:uid="{00000000-0005-0000-0000-000011610000}"/>
    <cellStyle name="Notas 4 2 10 2 3" xfId="20800" xr:uid="{00000000-0005-0000-0000-000012610000}"/>
    <cellStyle name="Notas 4 2 10 3" xfId="12695" xr:uid="{00000000-0005-0000-0000-000013610000}"/>
    <cellStyle name="Notas 4 2 10 3 2" xfId="23794" xr:uid="{00000000-0005-0000-0000-000014610000}"/>
    <cellStyle name="Notas 4 2 10 4" xfId="18269" xr:uid="{00000000-0005-0000-0000-000015610000}"/>
    <cellStyle name="Notas 4 2 11" xfId="7573" xr:uid="{00000000-0005-0000-0000-000016610000}"/>
    <cellStyle name="Notas 4 2 11 2" xfId="13226" xr:uid="{00000000-0005-0000-0000-000017610000}"/>
    <cellStyle name="Notas 4 2 11 2 2" xfId="24325" xr:uid="{00000000-0005-0000-0000-000018610000}"/>
    <cellStyle name="Notas 4 2 11 3" xfId="18800" xr:uid="{00000000-0005-0000-0000-000019610000}"/>
    <cellStyle name="Notas 4 2 12" xfId="10080" xr:uid="{00000000-0005-0000-0000-00001A610000}"/>
    <cellStyle name="Notas 4 2 12 2" xfId="15633" xr:uid="{00000000-0005-0000-0000-00001B610000}"/>
    <cellStyle name="Notas 4 2 12 2 2" xfId="26731" xr:uid="{00000000-0005-0000-0000-00001C610000}"/>
    <cellStyle name="Notas 4 2 12 3" xfId="21205" xr:uid="{00000000-0005-0000-0000-00001D610000}"/>
    <cellStyle name="Notas 4 2 13" xfId="10626" xr:uid="{00000000-0005-0000-0000-00001E610000}"/>
    <cellStyle name="Notas 4 2 13 2" xfId="21742" xr:uid="{00000000-0005-0000-0000-00001F610000}"/>
    <cellStyle name="Notas 4 2 14" xfId="16222" xr:uid="{00000000-0005-0000-0000-000020610000}"/>
    <cellStyle name="Notas 4 2 15" xfId="27286" xr:uid="{00000000-0005-0000-0000-000021610000}"/>
    <cellStyle name="Notas 4 2 2" xfId="794" xr:uid="{00000000-0005-0000-0000-000022610000}"/>
    <cellStyle name="Notas 4 2 2 10" xfId="10139" xr:uid="{00000000-0005-0000-0000-000023610000}"/>
    <cellStyle name="Notas 4 2 2 10 2" xfId="15690" xr:uid="{00000000-0005-0000-0000-000024610000}"/>
    <cellStyle name="Notas 4 2 2 10 2 2" xfId="26788" xr:uid="{00000000-0005-0000-0000-000025610000}"/>
    <cellStyle name="Notas 4 2 2 10 3" xfId="21262" xr:uid="{00000000-0005-0000-0000-000026610000}"/>
    <cellStyle name="Notas 4 2 2 11" xfId="10662" xr:uid="{00000000-0005-0000-0000-000027610000}"/>
    <cellStyle name="Notas 4 2 2 11 2" xfId="21778" xr:uid="{00000000-0005-0000-0000-000028610000}"/>
    <cellStyle name="Notas 4 2 2 12" xfId="16258" xr:uid="{00000000-0005-0000-0000-000029610000}"/>
    <cellStyle name="Notas 4 2 2 13" xfId="27323" xr:uid="{00000000-0005-0000-0000-00002A610000}"/>
    <cellStyle name="Notas 4 2 2 2" xfId="975" xr:uid="{00000000-0005-0000-0000-00002B610000}"/>
    <cellStyle name="Notas 4 2 2 2 2" xfId="5229" xr:uid="{00000000-0005-0000-0000-00002C610000}"/>
    <cellStyle name="Notas 4 2 2 2 2 2" xfId="6821" xr:uid="{00000000-0005-0000-0000-00002D610000}"/>
    <cellStyle name="Notas 4 2 2 2 2 2 2" xfId="9484" xr:uid="{00000000-0005-0000-0000-00002E610000}"/>
    <cellStyle name="Notas 4 2 2 2 2 2 2 2" xfId="15054" xr:uid="{00000000-0005-0000-0000-00002F610000}"/>
    <cellStyle name="Notas 4 2 2 2 2 2 2 2 2" xfId="26152" xr:uid="{00000000-0005-0000-0000-000030610000}"/>
    <cellStyle name="Notas 4 2 2 2 2 2 2 3" xfId="20626" xr:uid="{00000000-0005-0000-0000-000031610000}"/>
    <cellStyle name="Notas 4 2 2 2 2 2 3" xfId="12521" xr:uid="{00000000-0005-0000-0000-000032610000}"/>
    <cellStyle name="Notas 4 2 2 2 2 2 3 2" xfId="23620" xr:uid="{00000000-0005-0000-0000-000033610000}"/>
    <cellStyle name="Notas 4 2 2 2 2 2 4" xfId="18095" xr:uid="{00000000-0005-0000-0000-000034610000}"/>
    <cellStyle name="Notas 4 2 2 2 2 3" xfId="8462" xr:uid="{00000000-0005-0000-0000-000035610000}"/>
    <cellStyle name="Notas 4 2 2 2 2 3 2" xfId="14032" xr:uid="{00000000-0005-0000-0000-000036610000}"/>
    <cellStyle name="Notas 4 2 2 2 2 3 2 2" xfId="25130" xr:uid="{00000000-0005-0000-0000-000037610000}"/>
    <cellStyle name="Notas 4 2 2 2 2 3 3" xfId="19604" xr:uid="{00000000-0005-0000-0000-000038610000}"/>
    <cellStyle name="Notas 4 2 2 2 2 4" xfId="11493" xr:uid="{00000000-0005-0000-0000-000039610000}"/>
    <cellStyle name="Notas 4 2 2 2 2 4 2" xfId="22596" xr:uid="{00000000-0005-0000-0000-00003A610000}"/>
    <cellStyle name="Notas 4 2 2 2 2 5" xfId="17070" xr:uid="{00000000-0005-0000-0000-00003B610000}"/>
    <cellStyle name="Notas 4 2 2 2 3" xfId="6253" xr:uid="{00000000-0005-0000-0000-00003C610000}"/>
    <cellStyle name="Notas 4 2 2 2 3 2" xfId="8918" xr:uid="{00000000-0005-0000-0000-00003D610000}"/>
    <cellStyle name="Notas 4 2 2 2 3 2 2" xfId="14488" xr:uid="{00000000-0005-0000-0000-00003E610000}"/>
    <cellStyle name="Notas 4 2 2 2 3 2 2 2" xfId="25586" xr:uid="{00000000-0005-0000-0000-00003F610000}"/>
    <cellStyle name="Notas 4 2 2 2 3 2 3" xfId="20060" xr:uid="{00000000-0005-0000-0000-000040610000}"/>
    <cellStyle name="Notas 4 2 2 2 3 3" xfId="11955" xr:uid="{00000000-0005-0000-0000-000041610000}"/>
    <cellStyle name="Notas 4 2 2 2 3 3 2" xfId="23054" xr:uid="{00000000-0005-0000-0000-000042610000}"/>
    <cellStyle name="Notas 4 2 2 2 3 4" xfId="17529" xr:uid="{00000000-0005-0000-0000-000043610000}"/>
    <cellStyle name="Notas 4 2 2 2 4" xfId="7292" xr:uid="{00000000-0005-0000-0000-000044610000}"/>
    <cellStyle name="Notas 4 2 2 2 4 2" xfId="9945" xr:uid="{00000000-0005-0000-0000-000045610000}"/>
    <cellStyle name="Notas 4 2 2 2 4 2 2" xfId="15515" xr:uid="{00000000-0005-0000-0000-000046610000}"/>
    <cellStyle name="Notas 4 2 2 2 4 2 2 2" xfId="26613" xr:uid="{00000000-0005-0000-0000-000047610000}"/>
    <cellStyle name="Notas 4 2 2 2 4 2 3" xfId="21087" xr:uid="{00000000-0005-0000-0000-000048610000}"/>
    <cellStyle name="Notas 4 2 2 2 4 3" xfId="12982" xr:uid="{00000000-0005-0000-0000-000049610000}"/>
    <cellStyle name="Notas 4 2 2 2 4 3 2" xfId="24081" xr:uid="{00000000-0005-0000-0000-00004A610000}"/>
    <cellStyle name="Notas 4 2 2 2 4 4" xfId="18556" xr:uid="{00000000-0005-0000-0000-00004B610000}"/>
    <cellStyle name="Notas 4 2 2 2 5" xfId="7980" xr:uid="{00000000-0005-0000-0000-00004C610000}"/>
    <cellStyle name="Notas 4 2 2 2 5 2" xfId="13583" xr:uid="{00000000-0005-0000-0000-00004D610000}"/>
    <cellStyle name="Notas 4 2 2 2 5 2 2" xfId="24682" xr:uid="{00000000-0005-0000-0000-00004E610000}"/>
    <cellStyle name="Notas 4 2 2 2 5 3" xfId="19157" xr:uid="{00000000-0005-0000-0000-00004F610000}"/>
    <cellStyle name="Notas 4 2 2 2 6" xfId="10495" xr:uid="{00000000-0005-0000-0000-000050610000}"/>
    <cellStyle name="Notas 4 2 2 2 6 2" xfId="16041" xr:uid="{00000000-0005-0000-0000-000051610000}"/>
    <cellStyle name="Notas 4 2 2 2 6 2 2" xfId="27139" xr:uid="{00000000-0005-0000-0000-000052610000}"/>
    <cellStyle name="Notas 4 2 2 2 6 3" xfId="21613" xr:uid="{00000000-0005-0000-0000-000053610000}"/>
    <cellStyle name="Notas 4 2 2 2 7" xfId="10771" xr:uid="{00000000-0005-0000-0000-000054610000}"/>
    <cellStyle name="Notas 4 2 2 2 7 2" xfId="21886" xr:uid="{00000000-0005-0000-0000-000055610000}"/>
    <cellStyle name="Notas 4 2 2 2 8" xfId="16366" xr:uid="{00000000-0005-0000-0000-000056610000}"/>
    <cellStyle name="Notas 4 2 2 2 9" xfId="27570" xr:uid="{00000000-0005-0000-0000-000057610000}"/>
    <cellStyle name="Notas 4 2 2 3" xfId="4754" xr:uid="{00000000-0005-0000-0000-000058610000}"/>
    <cellStyle name="Notas 4 2 2 3 2" xfId="6706" xr:uid="{00000000-0005-0000-0000-000059610000}"/>
    <cellStyle name="Notas 4 2 2 3 2 2" xfId="9369" xr:uid="{00000000-0005-0000-0000-00005A610000}"/>
    <cellStyle name="Notas 4 2 2 3 2 2 2" xfId="14939" xr:uid="{00000000-0005-0000-0000-00005B610000}"/>
    <cellStyle name="Notas 4 2 2 3 2 2 2 2" xfId="26037" xr:uid="{00000000-0005-0000-0000-00005C610000}"/>
    <cellStyle name="Notas 4 2 2 3 2 2 3" xfId="20511" xr:uid="{00000000-0005-0000-0000-00005D610000}"/>
    <cellStyle name="Notas 4 2 2 3 2 3" xfId="12406" xr:uid="{00000000-0005-0000-0000-00005E610000}"/>
    <cellStyle name="Notas 4 2 2 3 2 3 2" xfId="23505" xr:uid="{00000000-0005-0000-0000-00005F610000}"/>
    <cellStyle name="Notas 4 2 2 3 2 4" xfId="17980" xr:uid="{00000000-0005-0000-0000-000060610000}"/>
    <cellStyle name="Notas 4 2 2 3 3" xfId="7177" xr:uid="{00000000-0005-0000-0000-000061610000}"/>
    <cellStyle name="Notas 4 2 2 3 3 2" xfId="9830" xr:uid="{00000000-0005-0000-0000-000062610000}"/>
    <cellStyle name="Notas 4 2 2 3 3 2 2" xfId="15400" xr:uid="{00000000-0005-0000-0000-000063610000}"/>
    <cellStyle name="Notas 4 2 2 3 3 2 2 2" xfId="26498" xr:uid="{00000000-0005-0000-0000-000064610000}"/>
    <cellStyle name="Notas 4 2 2 3 3 2 3" xfId="20972" xr:uid="{00000000-0005-0000-0000-000065610000}"/>
    <cellStyle name="Notas 4 2 2 3 3 3" xfId="12867" xr:uid="{00000000-0005-0000-0000-000066610000}"/>
    <cellStyle name="Notas 4 2 2 3 3 3 2" xfId="23966" xr:uid="{00000000-0005-0000-0000-000067610000}"/>
    <cellStyle name="Notas 4 2 2 3 3 4" xfId="18441" xr:uid="{00000000-0005-0000-0000-000068610000}"/>
    <cellStyle name="Notas 4 2 2 3 4" xfId="7868" xr:uid="{00000000-0005-0000-0000-000069610000}"/>
    <cellStyle name="Notas 4 2 2 3 4 2" xfId="13471" xr:uid="{00000000-0005-0000-0000-00006A610000}"/>
    <cellStyle name="Notas 4 2 2 3 4 2 2" xfId="24570" xr:uid="{00000000-0005-0000-0000-00006B610000}"/>
    <cellStyle name="Notas 4 2 2 3 4 3" xfId="19045" xr:uid="{00000000-0005-0000-0000-00006C610000}"/>
    <cellStyle name="Notas 4 2 2 3 5" xfId="10380" xr:uid="{00000000-0005-0000-0000-00006D610000}"/>
    <cellStyle name="Notas 4 2 2 3 5 2" xfId="15926" xr:uid="{00000000-0005-0000-0000-00006E610000}"/>
    <cellStyle name="Notas 4 2 2 3 5 2 2" xfId="27024" xr:uid="{00000000-0005-0000-0000-00006F610000}"/>
    <cellStyle name="Notas 4 2 2 3 5 3" xfId="21498" xr:uid="{00000000-0005-0000-0000-000070610000}"/>
    <cellStyle name="Notas 4 2 2 3 6" xfId="11287" xr:uid="{00000000-0005-0000-0000-000071610000}"/>
    <cellStyle name="Notas 4 2 2 3 6 2" xfId="22394" xr:uid="{00000000-0005-0000-0000-000072610000}"/>
    <cellStyle name="Notas 4 2 2 3 7" xfId="16868" xr:uid="{00000000-0005-0000-0000-000073610000}"/>
    <cellStyle name="Notas 4 2 2 3 8" xfId="27455" xr:uid="{00000000-0005-0000-0000-000074610000}"/>
    <cellStyle name="Notas 4 2 2 4" xfId="4755" xr:uid="{00000000-0005-0000-0000-000075610000}"/>
    <cellStyle name="Notas 4 2 2 4 2" xfId="6574" xr:uid="{00000000-0005-0000-0000-000076610000}"/>
    <cellStyle name="Notas 4 2 2 4 2 2" xfId="9237" xr:uid="{00000000-0005-0000-0000-000077610000}"/>
    <cellStyle name="Notas 4 2 2 4 2 2 2" xfId="14807" xr:uid="{00000000-0005-0000-0000-000078610000}"/>
    <cellStyle name="Notas 4 2 2 4 2 2 2 2" xfId="25905" xr:uid="{00000000-0005-0000-0000-000079610000}"/>
    <cellStyle name="Notas 4 2 2 4 2 2 3" xfId="20379" xr:uid="{00000000-0005-0000-0000-00007A610000}"/>
    <cellStyle name="Notas 4 2 2 4 2 3" xfId="12274" xr:uid="{00000000-0005-0000-0000-00007B610000}"/>
    <cellStyle name="Notas 4 2 2 4 2 3 2" xfId="23373" xr:uid="{00000000-0005-0000-0000-00007C610000}"/>
    <cellStyle name="Notas 4 2 2 4 2 4" xfId="17848" xr:uid="{00000000-0005-0000-0000-00007D610000}"/>
    <cellStyle name="Notas 4 2 2 4 3" xfId="7749" xr:uid="{00000000-0005-0000-0000-00007E610000}"/>
    <cellStyle name="Notas 4 2 2 4 3 2" xfId="13354" xr:uid="{00000000-0005-0000-0000-00007F610000}"/>
    <cellStyle name="Notas 4 2 2 4 3 2 2" xfId="24453" xr:uid="{00000000-0005-0000-0000-000080610000}"/>
    <cellStyle name="Notas 4 2 2 4 3 3" xfId="18928" xr:uid="{00000000-0005-0000-0000-000081610000}"/>
    <cellStyle name="Notas 4 2 2 4 4" xfId="10248" xr:uid="{00000000-0005-0000-0000-000082610000}"/>
    <cellStyle name="Notas 4 2 2 4 4 2" xfId="15794" xr:uid="{00000000-0005-0000-0000-000083610000}"/>
    <cellStyle name="Notas 4 2 2 4 4 2 2" xfId="26892" xr:uid="{00000000-0005-0000-0000-000084610000}"/>
    <cellStyle name="Notas 4 2 2 4 4 3" xfId="21366" xr:uid="{00000000-0005-0000-0000-000085610000}"/>
    <cellStyle name="Notas 4 2 2 4 5" xfId="11288" xr:uid="{00000000-0005-0000-0000-000086610000}"/>
    <cellStyle name="Notas 4 2 2 4 5 2" xfId="22395" xr:uid="{00000000-0005-0000-0000-000087610000}"/>
    <cellStyle name="Notas 4 2 2 4 6" xfId="16869" xr:uid="{00000000-0005-0000-0000-000088610000}"/>
    <cellStyle name="Notas 4 2 2 5" xfId="4756" xr:uid="{00000000-0005-0000-0000-000089610000}"/>
    <cellStyle name="Notas 4 2 2 5 2" xfId="6482" xr:uid="{00000000-0005-0000-0000-00008A610000}"/>
    <cellStyle name="Notas 4 2 2 5 2 2" xfId="9145" xr:uid="{00000000-0005-0000-0000-00008B610000}"/>
    <cellStyle name="Notas 4 2 2 5 2 2 2" xfId="14715" xr:uid="{00000000-0005-0000-0000-00008C610000}"/>
    <cellStyle name="Notas 4 2 2 5 2 2 2 2" xfId="25813" xr:uid="{00000000-0005-0000-0000-00008D610000}"/>
    <cellStyle name="Notas 4 2 2 5 2 2 3" xfId="20287" xr:uid="{00000000-0005-0000-0000-00008E610000}"/>
    <cellStyle name="Notas 4 2 2 5 2 3" xfId="12182" xr:uid="{00000000-0005-0000-0000-00008F610000}"/>
    <cellStyle name="Notas 4 2 2 5 2 3 2" xfId="23281" xr:uid="{00000000-0005-0000-0000-000090610000}"/>
    <cellStyle name="Notas 4 2 2 5 2 4" xfId="17756" xr:uid="{00000000-0005-0000-0000-000091610000}"/>
    <cellStyle name="Notas 4 2 2 5 3" xfId="8289" xr:uid="{00000000-0005-0000-0000-000092610000}"/>
    <cellStyle name="Notas 4 2 2 5 3 2" xfId="13859" xr:uid="{00000000-0005-0000-0000-000093610000}"/>
    <cellStyle name="Notas 4 2 2 5 3 2 2" xfId="24957" xr:uid="{00000000-0005-0000-0000-000094610000}"/>
    <cellStyle name="Notas 4 2 2 5 3 3" xfId="19431" xr:uid="{00000000-0005-0000-0000-000095610000}"/>
    <cellStyle name="Notas 4 2 2 5 4" xfId="11289" xr:uid="{00000000-0005-0000-0000-000096610000}"/>
    <cellStyle name="Notas 4 2 2 5 4 2" xfId="22396" xr:uid="{00000000-0005-0000-0000-000097610000}"/>
    <cellStyle name="Notas 4 2 2 5 5" xfId="16870" xr:uid="{00000000-0005-0000-0000-000098610000}"/>
    <cellStyle name="Notas 4 2 2 6" xfId="5372" xr:uid="{00000000-0005-0000-0000-000099610000}"/>
    <cellStyle name="Notas 4 2 2 6 2" xfId="8527" xr:uid="{00000000-0005-0000-0000-00009A610000}"/>
    <cellStyle name="Notas 4 2 2 6 2 2" xfId="14097" xr:uid="{00000000-0005-0000-0000-00009B610000}"/>
    <cellStyle name="Notas 4 2 2 6 2 2 2" xfId="25195" xr:uid="{00000000-0005-0000-0000-00009C610000}"/>
    <cellStyle name="Notas 4 2 2 6 2 3" xfId="19669" xr:uid="{00000000-0005-0000-0000-00009D610000}"/>
    <cellStyle name="Notas 4 2 2 6 3" xfId="11558" xr:uid="{00000000-0005-0000-0000-00009E610000}"/>
    <cellStyle name="Notas 4 2 2 6 3 2" xfId="22661" xr:uid="{00000000-0005-0000-0000-00009F610000}"/>
    <cellStyle name="Notas 4 2 2 6 4" xfId="17135" xr:uid="{00000000-0005-0000-0000-0000A0610000}"/>
    <cellStyle name="Notas 4 2 2 7" xfId="6133" xr:uid="{00000000-0005-0000-0000-0000A1610000}"/>
    <cellStyle name="Notas 4 2 2 7 2" xfId="8798" xr:uid="{00000000-0005-0000-0000-0000A2610000}"/>
    <cellStyle name="Notas 4 2 2 7 2 2" xfId="14368" xr:uid="{00000000-0005-0000-0000-0000A3610000}"/>
    <cellStyle name="Notas 4 2 2 7 2 2 2" xfId="25466" xr:uid="{00000000-0005-0000-0000-0000A4610000}"/>
    <cellStyle name="Notas 4 2 2 7 2 3" xfId="19940" xr:uid="{00000000-0005-0000-0000-0000A5610000}"/>
    <cellStyle name="Notas 4 2 2 7 3" xfId="11835" xr:uid="{00000000-0005-0000-0000-0000A6610000}"/>
    <cellStyle name="Notas 4 2 2 7 3 2" xfId="22934" xr:uid="{00000000-0005-0000-0000-0000A7610000}"/>
    <cellStyle name="Notas 4 2 2 7 4" xfId="17409" xr:uid="{00000000-0005-0000-0000-0000A8610000}"/>
    <cellStyle name="Notas 4 2 2 8" xfId="7044" xr:uid="{00000000-0005-0000-0000-0000A9610000}"/>
    <cellStyle name="Notas 4 2 2 8 2" xfId="9698" xr:uid="{00000000-0005-0000-0000-0000AA610000}"/>
    <cellStyle name="Notas 4 2 2 8 2 2" xfId="15268" xr:uid="{00000000-0005-0000-0000-0000AB610000}"/>
    <cellStyle name="Notas 4 2 2 8 2 2 2" xfId="26366" xr:uid="{00000000-0005-0000-0000-0000AC610000}"/>
    <cellStyle name="Notas 4 2 2 8 2 3" xfId="20840" xr:uid="{00000000-0005-0000-0000-0000AD610000}"/>
    <cellStyle name="Notas 4 2 2 8 3" xfId="12735" xr:uid="{00000000-0005-0000-0000-0000AE610000}"/>
    <cellStyle name="Notas 4 2 2 8 3 2" xfId="23834" xr:uid="{00000000-0005-0000-0000-0000AF610000}"/>
    <cellStyle name="Notas 4 2 2 8 4" xfId="18309" xr:uid="{00000000-0005-0000-0000-0000B0610000}"/>
    <cellStyle name="Notas 4 2 2 9" xfId="7574" xr:uid="{00000000-0005-0000-0000-0000B1610000}"/>
    <cellStyle name="Notas 4 2 2 9 2" xfId="13227" xr:uid="{00000000-0005-0000-0000-0000B2610000}"/>
    <cellStyle name="Notas 4 2 2 9 2 2" xfId="24326" xr:uid="{00000000-0005-0000-0000-0000B3610000}"/>
    <cellStyle name="Notas 4 2 2 9 3" xfId="18801" xr:uid="{00000000-0005-0000-0000-0000B4610000}"/>
    <cellStyle name="Notas 4 2 3" xfId="1023" xr:uid="{00000000-0005-0000-0000-0000B5610000}"/>
    <cellStyle name="Notas 4 2 3 10" xfId="27618" xr:uid="{00000000-0005-0000-0000-0000B6610000}"/>
    <cellStyle name="Notas 4 2 3 2" xfId="4757" xr:uid="{00000000-0005-0000-0000-0000B7610000}"/>
    <cellStyle name="Notas 4 2 3 2 2" xfId="6869" xr:uid="{00000000-0005-0000-0000-0000B8610000}"/>
    <cellStyle name="Notas 4 2 3 2 2 2" xfId="9532" xr:uid="{00000000-0005-0000-0000-0000B9610000}"/>
    <cellStyle name="Notas 4 2 3 2 2 2 2" xfId="15102" xr:uid="{00000000-0005-0000-0000-0000BA610000}"/>
    <cellStyle name="Notas 4 2 3 2 2 2 2 2" xfId="26200" xr:uid="{00000000-0005-0000-0000-0000BB610000}"/>
    <cellStyle name="Notas 4 2 3 2 2 2 3" xfId="20674" xr:uid="{00000000-0005-0000-0000-0000BC610000}"/>
    <cellStyle name="Notas 4 2 3 2 2 3" xfId="12569" xr:uid="{00000000-0005-0000-0000-0000BD610000}"/>
    <cellStyle name="Notas 4 2 3 2 2 3 2" xfId="23668" xr:uid="{00000000-0005-0000-0000-0000BE610000}"/>
    <cellStyle name="Notas 4 2 3 2 2 4" xfId="18143" xr:uid="{00000000-0005-0000-0000-0000BF610000}"/>
    <cellStyle name="Notas 4 2 3 2 3" xfId="8290" xr:uid="{00000000-0005-0000-0000-0000C0610000}"/>
    <cellStyle name="Notas 4 2 3 2 3 2" xfId="13860" xr:uid="{00000000-0005-0000-0000-0000C1610000}"/>
    <cellStyle name="Notas 4 2 3 2 3 2 2" xfId="24958" xr:uid="{00000000-0005-0000-0000-0000C2610000}"/>
    <cellStyle name="Notas 4 2 3 2 3 3" xfId="19432" xr:uid="{00000000-0005-0000-0000-0000C3610000}"/>
    <cellStyle name="Notas 4 2 3 2 4" xfId="11290" xr:uid="{00000000-0005-0000-0000-0000C4610000}"/>
    <cellStyle name="Notas 4 2 3 2 4 2" xfId="22397" xr:uid="{00000000-0005-0000-0000-0000C5610000}"/>
    <cellStyle name="Notas 4 2 3 2 5" xfId="16871" xr:uid="{00000000-0005-0000-0000-0000C6610000}"/>
    <cellStyle name="Notas 4 2 3 3" xfId="5441" xr:uid="{00000000-0005-0000-0000-0000C7610000}"/>
    <cellStyle name="Notas 4 2 3 3 2" xfId="8552" xr:uid="{00000000-0005-0000-0000-0000C8610000}"/>
    <cellStyle name="Notas 4 2 3 3 2 2" xfId="14122" xr:uid="{00000000-0005-0000-0000-0000C9610000}"/>
    <cellStyle name="Notas 4 2 3 3 2 2 2" xfId="25220" xr:uid="{00000000-0005-0000-0000-0000CA610000}"/>
    <cellStyle name="Notas 4 2 3 3 2 3" xfId="19694" xr:uid="{00000000-0005-0000-0000-0000CB610000}"/>
    <cellStyle name="Notas 4 2 3 3 3" xfId="11583" xr:uid="{00000000-0005-0000-0000-0000CC610000}"/>
    <cellStyle name="Notas 4 2 3 3 3 2" xfId="22686" xr:uid="{00000000-0005-0000-0000-0000CD610000}"/>
    <cellStyle name="Notas 4 2 3 3 4" xfId="17160" xr:uid="{00000000-0005-0000-0000-0000CE610000}"/>
    <cellStyle name="Notas 4 2 3 4" xfId="6301" xr:uid="{00000000-0005-0000-0000-0000CF610000}"/>
    <cellStyle name="Notas 4 2 3 4 2" xfId="8966" xr:uid="{00000000-0005-0000-0000-0000D0610000}"/>
    <cellStyle name="Notas 4 2 3 4 2 2" xfId="14536" xr:uid="{00000000-0005-0000-0000-0000D1610000}"/>
    <cellStyle name="Notas 4 2 3 4 2 2 2" xfId="25634" xr:uid="{00000000-0005-0000-0000-0000D2610000}"/>
    <cellStyle name="Notas 4 2 3 4 2 3" xfId="20108" xr:uid="{00000000-0005-0000-0000-0000D3610000}"/>
    <cellStyle name="Notas 4 2 3 4 3" xfId="12003" xr:uid="{00000000-0005-0000-0000-0000D4610000}"/>
    <cellStyle name="Notas 4 2 3 4 3 2" xfId="23102" xr:uid="{00000000-0005-0000-0000-0000D5610000}"/>
    <cellStyle name="Notas 4 2 3 4 4" xfId="17577" xr:uid="{00000000-0005-0000-0000-0000D6610000}"/>
    <cellStyle name="Notas 4 2 3 5" xfId="7340" xr:uid="{00000000-0005-0000-0000-0000D7610000}"/>
    <cellStyle name="Notas 4 2 3 5 2" xfId="9993" xr:uid="{00000000-0005-0000-0000-0000D8610000}"/>
    <cellStyle name="Notas 4 2 3 5 2 2" xfId="15563" xr:uid="{00000000-0005-0000-0000-0000D9610000}"/>
    <cellStyle name="Notas 4 2 3 5 2 2 2" xfId="26661" xr:uid="{00000000-0005-0000-0000-0000DA610000}"/>
    <cellStyle name="Notas 4 2 3 5 2 3" xfId="21135" xr:uid="{00000000-0005-0000-0000-0000DB610000}"/>
    <cellStyle name="Notas 4 2 3 5 3" xfId="13030" xr:uid="{00000000-0005-0000-0000-0000DC610000}"/>
    <cellStyle name="Notas 4 2 3 5 3 2" xfId="24129" xr:uid="{00000000-0005-0000-0000-0000DD610000}"/>
    <cellStyle name="Notas 4 2 3 5 4" xfId="18604" xr:uid="{00000000-0005-0000-0000-0000DE610000}"/>
    <cellStyle name="Notas 4 2 3 6" xfId="8028" xr:uid="{00000000-0005-0000-0000-0000DF610000}"/>
    <cellStyle name="Notas 4 2 3 6 2" xfId="13631" xr:uid="{00000000-0005-0000-0000-0000E0610000}"/>
    <cellStyle name="Notas 4 2 3 6 2 2" xfId="24730" xr:uid="{00000000-0005-0000-0000-0000E1610000}"/>
    <cellStyle name="Notas 4 2 3 6 3" xfId="19205" xr:uid="{00000000-0005-0000-0000-0000E2610000}"/>
    <cellStyle name="Notas 4 2 3 7" xfId="10543" xr:uid="{00000000-0005-0000-0000-0000E3610000}"/>
    <cellStyle name="Notas 4 2 3 7 2" xfId="16089" xr:uid="{00000000-0005-0000-0000-0000E4610000}"/>
    <cellStyle name="Notas 4 2 3 7 2 2" xfId="27187" xr:uid="{00000000-0005-0000-0000-0000E5610000}"/>
    <cellStyle name="Notas 4 2 3 7 3" xfId="21661" xr:uid="{00000000-0005-0000-0000-0000E6610000}"/>
    <cellStyle name="Notas 4 2 3 8" xfId="10819" xr:uid="{00000000-0005-0000-0000-0000E7610000}"/>
    <cellStyle name="Notas 4 2 3 8 2" xfId="21934" xr:uid="{00000000-0005-0000-0000-0000E8610000}"/>
    <cellStyle name="Notas 4 2 3 9" xfId="16414" xr:uid="{00000000-0005-0000-0000-0000E9610000}"/>
    <cellStyle name="Notas 4 2 4" xfId="914" xr:uid="{00000000-0005-0000-0000-0000EA610000}"/>
    <cellStyle name="Notas 4 2 4 2" xfId="5190" xr:uid="{00000000-0005-0000-0000-0000EB610000}"/>
    <cellStyle name="Notas 4 2 4 2 2" xfId="6769" xr:uid="{00000000-0005-0000-0000-0000EC610000}"/>
    <cellStyle name="Notas 4 2 4 2 2 2" xfId="9432" xr:uid="{00000000-0005-0000-0000-0000ED610000}"/>
    <cellStyle name="Notas 4 2 4 2 2 2 2" xfId="15002" xr:uid="{00000000-0005-0000-0000-0000EE610000}"/>
    <cellStyle name="Notas 4 2 4 2 2 2 2 2" xfId="26100" xr:uid="{00000000-0005-0000-0000-0000EF610000}"/>
    <cellStyle name="Notas 4 2 4 2 2 2 3" xfId="20574" xr:uid="{00000000-0005-0000-0000-0000F0610000}"/>
    <cellStyle name="Notas 4 2 4 2 2 3" xfId="12469" xr:uid="{00000000-0005-0000-0000-0000F1610000}"/>
    <cellStyle name="Notas 4 2 4 2 2 3 2" xfId="23568" xr:uid="{00000000-0005-0000-0000-0000F2610000}"/>
    <cellStyle name="Notas 4 2 4 2 2 4" xfId="18043" xr:uid="{00000000-0005-0000-0000-0000F3610000}"/>
    <cellStyle name="Notas 4 2 4 2 3" xfId="8423" xr:uid="{00000000-0005-0000-0000-0000F4610000}"/>
    <cellStyle name="Notas 4 2 4 2 3 2" xfId="13993" xr:uid="{00000000-0005-0000-0000-0000F5610000}"/>
    <cellStyle name="Notas 4 2 4 2 3 2 2" xfId="25091" xr:uid="{00000000-0005-0000-0000-0000F6610000}"/>
    <cellStyle name="Notas 4 2 4 2 3 3" xfId="19565" xr:uid="{00000000-0005-0000-0000-0000F7610000}"/>
    <cellStyle name="Notas 4 2 4 2 4" xfId="11454" xr:uid="{00000000-0005-0000-0000-0000F8610000}"/>
    <cellStyle name="Notas 4 2 4 2 4 2" xfId="22557" xr:uid="{00000000-0005-0000-0000-0000F9610000}"/>
    <cellStyle name="Notas 4 2 4 2 5" xfId="17031" xr:uid="{00000000-0005-0000-0000-0000FA610000}"/>
    <cellStyle name="Notas 4 2 4 3" xfId="6201" xr:uid="{00000000-0005-0000-0000-0000FB610000}"/>
    <cellStyle name="Notas 4 2 4 3 2" xfId="8866" xr:uid="{00000000-0005-0000-0000-0000FC610000}"/>
    <cellStyle name="Notas 4 2 4 3 2 2" xfId="14436" xr:uid="{00000000-0005-0000-0000-0000FD610000}"/>
    <cellStyle name="Notas 4 2 4 3 2 2 2" xfId="25534" xr:uid="{00000000-0005-0000-0000-0000FE610000}"/>
    <cellStyle name="Notas 4 2 4 3 2 3" xfId="20008" xr:uid="{00000000-0005-0000-0000-0000FF610000}"/>
    <cellStyle name="Notas 4 2 4 3 3" xfId="11903" xr:uid="{00000000-0005-0000-0000-000000620000}"/>
    <cellStyle name="Notas 4 2 4 3 3 2" xfId="23002" xr:uid="{00000000-0005-0000-0000-000001620000}"/>
    <cellStyle name="Notas 4 2 4 3 4" xfId="17477" xr:uid="{00000000-0005-0000-0000-000002620000}"/>
    <cellStyle name="Notas 4 2 4 4" xfId="7240" xr:uid="{00000000-0005-0000-0000-000003620000}"/>
    <cellStyle name="Notas 4 2 4 4 2" xfId="9893" xr:uid="{00000000-0005-0000-0000-000004620000}"/>
    <cellStyle name="Notas 4 2 4 4 2 2" xfId="15463" xr:uid="{00000000-0005-0000-0000-000005620000}"/>
    <cellStyle name="Notas 4 2 4 4 2 2 2" xfId="26561" xr:uid="{00000000-0005-0000-0000-000006620000}"/>
    <cellStyle name="Notas 4 2 4 4 2 3" xfId="21035" xr:uid="{00000000-0005-0000-0000-000007620000}"/>
    <cellStyle name="Notas 4 2 4 4 3" xfId="12930" xr:uid="{00000000-0005-0000-0000-000008620000}"/>
    <cellStyle name="Notas 4 2 4 4 3 2" xfId="24029" xr:uid="{00000000-0005-0000-0000-000009620000}"/>
    <cellStyle name="Notas 4 2 4 4 4" xfId="18504" xr:uid="{00000000-0005-0000-0000-00000A620000}"/>
    <cellStyle name="Notas 4 2 4 5" xfId="7928" xr:uid="{00000000-0005-0000-0000-00000B620000}"/>
    <cellStyle name="Notas 4 2 4 5 2" xfId="13531" xr:uid="{00000000-0005-0000-0000-00000C620000}"/>
    <cellStyle name="Notas 4 2 4 5 2 2" xfId="24630" xr:uid="{00000000-0005-0000-0000-00000D620000}"/>
    <cellStyle name="Notas 4 2 4 5 3" xfId="19105" xr:uid="{00000000-0005-0000-0000-00000E620000}"/>
    <cellStyle name="Notas 4 2 4 6" xfId="10443" xr:uid="{00000000-0005-0000-0000-00000F620000}"/>
    <cellStyle name="Notas 4 2 4 6 2" xfId="15989" xr:uid="{00000000-0005-0000-0000-000010620000}"/>
    <cellStyle name="Notas 4 2 4 6 2 2" xfId="27087" xr:uid="{00000000-0005-0000-0000-000011620000}"/>
    <cellStyle name="Notas 4 2 4 6 3" xfId="21561" xr:uid="{00000000-0005-0000-0000-000012620000}"/>
    <cellStyle name="Notas 4 2 4 7" xfId="10719" xr:uid="{00000000-0005-0000-0000-000013620000}"/>
    <cellStyle name="Notas 4 2 4 7 2" xfId="21834" xr:uid="{00000000-0005-0000-0000-000014620000}"/>
    <cellStyle name="Notas 4 2 4 8" xfId="16314" xr:uid="{00000000-0005-0000-0000-000015620000}"/>
    <cellStyle name="Notas 4 2 4 9" xfId="27518" xr:uid="{00000000-0005-0000-0000-000016620000}"/>
    <cellStyle name="Notas 4 2 5" xfId="4758" xr:uid="{00000000-0005-0000-0000-000017620000}"/>
    <cellStyle name="Notas 4 2 5 2" xfId="6705" xr:uid="{00000000-0005-0000-0000-000018620000}"/>
    <cellStyle name="Notas 4 2 5 2 2" xfId="9368" xr:uid="{00000000-0005-0000-0000-000019620000}"/>
    <cellStyle name="Notas 4 2 5 2 2 2" xfId="14938" xr:uid="{00000000-0005-0000-0000-00001A620000}"/>
    <cellStyle name="Notas 4 2 5 2 2 2 2" xfId="26036" xr:uid="{00000000-0005-0000-0000-00001B620000}"/>
    <cellStyle name="Notas 4 2 5 2 2 3" xfId="20510" xr:uid="{00000000-0005-0000-0000-00001C620000}"/>
    <cellStyle name="Notas 4 2 5 2 3" xfId="12405" xr:uid="{00000000-0005-0000-0000-00001D620000}"/>
    <cellStyle name="Notas 4 2 5 2 3 2" xfId="23504" xr:uid="{00000000-0005-0000-0000-00001E620000}"/>
    <cellStyle name="Notas 4 2 5 2 4" xfId="17979" xr:uid="{00000000-0005-0000-0000-00001F620000}"/>
    <cellStyle name="Notas 4 2 5 3" xfId="7176" xr:uid="{00000000-0005-0000-0000-000020620000}"/>
    <cellStyle name="Notas 4 2 5 3 2" xfId="9829" xr:uid="{00000000-0005-0000-0000-000021620000}"/>
    <cellStyle name="Notas 4 2 5 3 2 2" xfId="15399" xr:uid="{00000000-0005-0000-0000-000022620000}"/>
    <cellStyle name="Notas 4 2 5 3 2 2 2" xfId="26497" xr:uid="{00000000-0005-0000-0000-000023620000}"/>
    <cellStyle name="Notas 4 2 5 3 2 3" xfId="20971" xr:uid="{00000000-0005-0000-0000-000024620000}"/>
    <cellStyle name="Notas 4 2 5 3 3" xfId="12866" xr:uid="{00000000-0005-0000-0000-000025620000}"/>
    <cellStyle name="Notas 4 2 5 3 3 2" xfId="23965" xr:uid="{00000000-0005-0000-0000-000026620000}"/>
    <cellStyle name="Notas 4 2 5 3 4" xfId="18440" xr:uid="{00000000-0005-0000-0000-000027620000}"/>
    <cellStyle name="Notas 4 2 5 4" xfId="7867" xr:uid="{00000000-0005-0000-0000-000028620000}"/>
    <cellStyle name="Notas 4 2 5 4 2" xfId="13470" xr:uid="{00000000-0005-0000-0000-000029620000}"/>
    <cellStyle name="Notas 4 2 5 4 2 2" xfId="24569" xr:uid="{00000000-0005-0000-0000-00002A620000}"/>
    <cellStyle name="Notas 4 2 5 4 3" xfId="19044" xr:uid="{00000000-0005-0000-0000-00002B620000}"/>
    <cellStyle name="Notas 4 2 5 5" xfId="10379" xr:uid="{00000000-0005-0000-0000-00002C620000}"/>
    <cellStyle name="Notas 4 2 5 5 2" xfId="15925" xr:uid="{00000000-0005-0000-0000-00002D620000}"/>
    <cellStyle name="Notas 4 2 5 5 2 2" xfId="27023" xr:uid="{00000000-0005-0000-0000-00002E620000}"/>
    <cellStyle name="Notas 4 2 5 5 3" xfId="21497" xr:uid="{00000000-0005-0000-0000-00002F620000}"/>
    <cellStyle name="Notas 4 2 5 6" xfId="11291" xr:uid="{00000000-0005-0000-0000-000030620000}"/>
    <cellStyle name="Notas 4 2 5 6 2" xfId="22398" xr:uid="{00000000-0005-0000-0000-000031620000}"/>
    <cellStyle name="Notas 4 2 5 7" xfId="16872" xr:uid="{00000000-0005-0000-0000-000032620000}"/>
    <cellStyle name="Notas 4 2 5 8" xfId="27454" xr:uid="{00000000-0005-0000-0000-000033620000}"/>
    <cellStyle name="Notas 4 2 6" xfId="4759" xr:uid="{00000000-0005-0000-0000-000034620000}"/>
    <cellStyle name="Notas 4 2 6 2" xfId="6537" xr:uid="{00000000-0005-0000-0000-000035620000}"/>
    <cellStyle name="Notas 4 2 6 2 2" xfId="9200" xr:uid="{00000000-0005-0000-0000-000036620000}"/>
    <cellStyle name="Notas 4 2 6 2 2 2" xfId="14770" xr:uid="{00000000-0005-0000-0000-000037620000}"/>
    <cellStyle name="Notas 4 2 6 2 2 2 2" xfId="25868" xr:uid="{00000000-0005-0000-0000-000038620000}"/>
    <cellStyle name="Notas 4 2 6 2 2 3" xfId="20342" xr:uid="{00000000-0005-0000-0000-000039620000}"/>
    <cellStyle name="Notas 4 2 6 2 3" xfId="12237" xr:uid="{00000000-0005-0000-0000-00003A620000}"/>
    <cellStyle name="Notas 4 2 6 2 3 2" xfId="23336" xr:uid="{00000000-0005-0000-0000-00003B620000}"/>
    <cellStyle name="Notas 4 2 6 2 4" xfId="17811" xr:uid="{00000000-0005-0000-0000-00003C620000}"/>
    <cellStyle name="Notas 4 2 6 3" xfId="7711" xr:uid="{00000000-0005-0000-0000-00003D620000}"/>
    <cellStyle name="Notas 4 2 6 3 2" xfId="13317" xr:uid="{00000000-0005-0000-0000-00003E620000}"/>
    <cellStyle name="Notas 4 2 6 3 2 2" xfId="24416" xr:uid="{00000000-0005-0000-0000-00003F620000}"/>
    <cellStyle name="Notas 4 2 6 3 3" xfId="18891" xr:uid="{00000000-0005-0000-0000-000040620000}"/>
    <cellStyle name="Notas 4 2 6 4" xfId="10211" xr:uid="{00000000-0005-0000-0000-000041620000}"/>
    <cellStyle name="Notas 4 2 6 4 2" xfId="15757" xr:uid="{00000000-0005-0000-0000-000042620000}"/>
    <cellStyle name="Notas 4 2 6 4 2 2" xfId="26855" xr:uid="{00000000-0005-0000-0000-000043620000}"/>
    <cellStyle name="Notas 4 2 6 4 3" xfId="21329" xr:uid="{00000000-0005-0000-0000-000044620000}"/>
    <cellStyle name="Notas 4 2 6 5" xfId="11292" xr:uid="{00000000-0005-0000-0000-000045620000}"/>
    <cellStyle name="Notas 4 2 6 5 2" xfId="22399" xr:uid="{00000000-0005-0000-0000-000046620000}"/>
    <cellStyle name="Notas 4 2 6 6" xfId="16873" xr:uid="{00000000-0005-0000-0000-000047620000}"/>
    <cellStyle name="Notas 4 2 7" xfId="4760" xr:uid="{00000000-0005-0000-0000-000048620000}"/>
    <cellStyle name="Notas 4 2 7 2" xfId="6425" xr:uid="{00000000-0005-0000-0000-000049620000}"/>
    <cellStyle name="Notas 4 2 7 2 2" xfId="9088" xr:uid="{00000000-0005-0000-0000-00004A620000}"/>
    <cellStyle name="Notas 4 2 7 2 2 2" xfId="14658" xr:uid="{00000000-0005-0000-0000-00004B620000}"/>
    <cellStyle name="Notas 4 2 7 2 2 2 2" xfId="25756" xr:uid="{00000000-0005-0000-0000-00004C620000}"/>
    <cellStyle name="Notas 4 2 7 2 2 3" xfId="20230" xr:uid="{00000000-0005-0000-0000-00004D620000}"/>
    <cellStyle name="Notas 4 2 7 2 3" xfId="12125" xr:uid="{00000000-0005-0000-0000-00004E620000}"/>
    <cellStyle name="Notas 4 2 7 2 3 2" xfId="23224" xr:uid="{00000000-0005-0000-0000-00004F620000}"/>
    <cellStyle name="Notas 4 2 7 2 4" xfId="17699" xr:uid="{00000000-0005-0000-0000-000050620000}"/>
    <cellStyle name="Notas 4 2 7 3" xfId="8291" xr:uid="{00000000-0005-0000-0000-000051620000}"/>
    <cellStyle name="Notas 4 2 7 3 2" xfId="13861" xr:uid="{00000000-0005-0000-0000-000052620000}"/>
    <cellStyle name="Notas 4 2 7 3 2 2" xfId="24959" xr:uid="{00000000-0005-0000-0000-000053620000}"/>
    <cellStyle name="Notas 4 2 7 3 3" xfId="19433" xr:uid="{00000000-0005-0000-0000-000054620000}"/>
    <cellStyle name="Notas 4 2 7 4" xfId="11293" xr:uid="{00000000-0005-0000-0000-000055620000}"/>
    <cellStyle name="Notas 4 2 7 4 2" xfId="22400" xr:uid="{00000000-0005-0000-0000-000056620000}"/>
    <cellStyle name="Notas 4 2 7 5" xfId="16874" xr:uid="{00000000-0005-0000-0000-000057620000}"/>
    <cellStyle name="Notas 4 2 8" xfId="5439" xr:uid="{00000000-0005-0000-0000-000058620000}"/>
    <cellStyle name="Notas 4 2 8 2" xfId="8550" xr:uid="{00000000-0005-0000-0000-000059620000}"/>
    <cellStyle name="Notas 4 2 8 2 2" xfId="14120" xr:uid="{00000000-0005-0000-0000-00005A620000}"/>
    <cellStyle name="Notas 4 2 8 2 2 2" xfId="25218" xr:uid="{00000000-0005-0000-0000-00005B620000}"/>
    <cellStyle name="Notas 4 2 8 2 3" xfId="19692" xr:uid="{00000000-0005-0000-0000-00005C620000}"/>
    <cellStyle name="Notas 4 2 8 3" xfId="11581" xr:uid="{00000000-0005-0000-0000-00005D620000}"/>
    <cellStyle name="Notas 4 2 8 3 2" xfId="22684" xr:uid="{00000000-0005-0000-0000-00005E620000}"/>
    <cellStyle name="Notas 4 2 8 4" xfId="17158" xr:uid="{00000000-0005-0000-0000-00005F620000}"/>
    <cellStyle name="Notas 4 2 9" xfId="6097" xr:uid="{00000000-0005-0000-0000-000060620000}"/>
    <cellStyle name="Notas 4 2 9 2" xfId="8762" xr:uid="{00000000-0005-0000-0000-000061620000}"/>
    <cellStyle name="Notas 4 2 9 2 2" xfId="14332" xr:uid="{00000000-0005-0000-0000-000062620000}"/>
    <cellStyle name="Notas 4 2 9 2 2 2" xfId="25430" xr:uid="{00000000-0005-0000-0000-000063620000}"/>
    <cellStyle name="Notas 4 2 9 2 3" xfId="19904" xr:uid="{00000000-0005-0000-0000-000064620000}"/>
    <cellStyle name="Notas 4 2 9 3" xfId="11799" xr:uid="{00000000-0005-0000-0000-000065620000}"/>
    <cellStyle name="Notas 4 2 9 3 2" xfId="22898" xr:uid="{00000000-0005-0000-0000-000066620000}"/>
    <cellStyle name="Notas 4 2 9 4" xfId="17373" xr:uid="{00000000-0005-0000-0000-000067620000}"/>
    <cellStyle name="Notas 4 3" xfId="4761" xr:uid="{00000000-0005-0000-0000-000068620000}"/>
    <cellStyle name="Notas 4 4" xfId="4762" xr:uid="{00000000-0005-0000-0000-000069620000}"/>
    <cellStyle name="Notas 5" xfId="639" xr:uid="{00000000-0005-0000-0000-00006A620000}"/>
    <cellStyle name="Notas 5 10" xfId="7005" xr:uid="{00000000-0005-0000-0000-00006B620000}"/>
    <cellStyle name="Notas 5 10 2" xfId="9659" xr:uid="{00000000-0005-0000-0000-00006C620000}"/>
    <cellStyle name="Notas 5 10 2 2" xfId="15229" xr:uid="{00000000-0005-0000-0000-00006D620000}"/>
    <cellStyle name="Notas 5 10 2 2 2" xfId="26327" xr:uid="{00000000-0005-0000-0000-00006E620000}"/>
    <cellStyle name="Notas 5 10 2 3" xfId="20801" xr:uid="{00000000-0005-0000-0000-00006F620000}"/>
    <cellStyle name="Notas 5 10 3" xfId="12696" xr:uid="{00000000-0005-0000-0000-000070620000}"/>
    <cellStyle name="Notas 5 10 3 2" xfId="23795" xr:uid="{00000000-0005-0000-0000-000071620000}"/>
    <cellStyle name="Notas 5 10 4" xfId="18270" xr:uid="{00000000-0005-0000-0000-000072620000}"/>
    <cellStyle name="Notas 5 11" xfId="7575" xr:uid="{00000000-0005-0000-0000-000073620000}"/>
    <cellStyle name="Notas 5 11 2" xfId="13228" xr:uid="{00000000-0005-0000-0000-000074620000}"/>
    <cellStyle name="Notas 5 11 2 2" xfId="24327" xr:uid="{00000000-0005-0000-0000-000075620000}"/>
    <cellStyle name="Notas 5 11 3" xfId="18802" xr:uid="{00000000-0005-0000-0000-000076620000}"/>
    <cellStyle name="Notas 5 12" xfId="10081" xr:uid="{00000000-0005-0000-0000-000077620000}"/>
    <cellStyle name="Notas 5 12 2" xfId="15634" xr:uid="{00000000-0005-0000-0000-000078620000}"/>
    <cellStyle name="Notas 5 12 2 2" xfId="26732" xr:uid="{00000000-0005-0000-0000-000079620000}"/>
    <cellStyle name="Notas 5 12 3" xfId="21206" xr:uid="{00000000-0005-0000-0000-00007A620000}"/>
    <cellStyle name="Notas 5 13" xfId="10627" xr:uid="{00000000-0005-0000-0000-00007B620000}"/>
    <cellStyle name="Notas 5 13 2" xfId="21743" xr:uid="{00000000-0005-0000-0000-00007C620000}"/>
    <cellStyle name="Notas 5 14" xfId="16223" xr:uid="{00000000-0005-0000-0000-00007D620000}"/>
    <cellStyle name="Notas 5 15" xfId="27287" xr:uid="{00000000-0005-0000-0000-00007E620000}"/>
    <cellStyle name="Notas 5 2" xfId="795" xr:uid="{00000000-0005-0000-0000-00007F620000}"/>
    <cellStyle name="Notas 5 2 10" xfId="10140" xr:uid="{00000000-0005-0000-0000-000080620000}"/>
    <cellStyle name="Notas 5 2 10 2" xfId="15691" xr:uid="{00000000-0005-0000-0000-000081620000}"/>
    <cellStyle name="Notas 5 2 10 2 2" xfId="26789" xr:uid="{00000000-0005-0000-0000-000082620000}"/>
    <cellStyle name="Notas 5 2 10 3" xfId="21263" xr:uid="{00000000-0005-0000-0000-000083620000}"/>
    <cellStyle name="Notas 5 2 11" xfId="10663" xr:uid="{00000000-0005-0000-0000-000084620000}"/>
    <cellStyle name="Notas 5 2 11 2" xfId="21779" xr:uid="{00000000-0005-0000-0000-000085620000}"/>
    <cellStyle name="Notas 5 2 12" xfId="16259" xr:uid="{00000000-0005-0000-0000-000086620000}"/>
    <cellStyle name="Notas 5 2 13" xfId="27324" xr:uid="{00000000-0005-0000-0000-000087620000}"/>
    <cellStyle name="Notas 5 2 2" xfId="976" xr:uid="{00000000-0005-0000-0000-000088620000}"/>
    <cellStyle name="Notas 5 2 2 2" xfId="5230" xr:uid="{00000000-0005-0000-0000-000089620000}"/>
    <cellStyle name="Notas 5 2 2 2 2" xfId="6822" xr:uid="{00000000-0005-0000-0000-00008A620000}"/>
    <cellStyle name="Notas 5 2 2 2 2 2" xfId="9485" xr:uid="{00000000-0005-0000-0000-00008B620000}"/>
    <cellStyle name="Notas 5 2 2 2 2 2 2" xfId="15055" xr:uid="{00000000-0005-0000-0000-00008C620000}"/>
    <cellStyle name="Notas 5 2 2 2 2 2 2 2" xfId="26153" xr:uid="{00000000-0005-0000-0000-00008D620000}"/>
    <cellStyle name="Notas 5 2 2 2 2 2 3" xfId="20627" xr:uid="{00000000-0005-0000-0000-00008E620000}"/>
    <cellStyle name="Notas 5 2 2 2 2 3" xfId="12522" xr:uid="{00000000-0005-0000-0000-00008F620000}"/>
    <cellStyle name="Notas 5 2 2 2 2 3 2" xfId="23621" xr:uid="{00000000-0005-0000-0000-000090620000}"/>
    <cellStyle name="Notas 5 2 2 2 2 4" xfId="18096" xr:uid="{00000000-0005-0000-0000-000091620000}"/>
    <cellStyle name="Notas 5 2 2 2 3" xfId="8463" xr:uid="{00000000-0005-0000-0000-000092620000}"/>
    <cellStyle name="Notas 5 2 2 2 3 2" xfId="14033" xr:uid="{00000000-0005-0000-0000-000093620000}"/>
    <cellStyle name="Notas 5 2 2 2 3 2 2" xfId="25131" xr:uid="{00000000-0005-0000-0000-000094620000}"/>
    <cellStyle name="Notas 5 2 2 2 3 3" xfId="19605" xr:uid="{00000000-0005-0000-0000-000095620000}"/>
    <cellStyle name="Notas 5 2 2 2 4" xfId="11494" xr:uid="{00000000-0005-0000-0000-000096620000}"/>
    <cellStyle name="Notas 5 2 2 2 4 2" xfId="22597" xr:uid="{00000000-0005-0000-0000-000097620000}"/>
    <cellStyle name="Notas 5 2 2 2 5" xfId="17071" xr:uid="{00000000-0005-0000-0000-000098620000}"/>
    <cellStyle name="Notas 5 2 2 3" xfId="6254" xr:uid="{00000000-0005-0000-0000-000099620000}"/>
    <cellStyle name="Notas 5 2 2 3 2" xfId="8919" xr:uid="{00000000-0005-0000-0000-00009A620000}"/>
    <cellStyle name="Notas 5 2 2 3 2 2" xfId="14489" xr:uid="{00000000-0005-0000-0000-00009B620000}"/>
    <cellStyle name="Notas 5 2 2 3 2 2 2" xfId="25587" xr:uid="{00000000-0005-0000-0000-00009C620000}"/>
    <cellStyle name="Notas 5 2 2 3 2 3" xfId="20061" xr:uid="{00000000-0005-0000-0000-00009D620000}"/>
    <cellStyle name="Notas 5 2 2 3 3" xfId="11956" xr:uid="{00000000-0005-0000-0000-00009E620000}"/>
    <cellStyle name="Notas 5 2 2 3 3 2" xfId="23055" xr:uid="{00000000-0005-0000-0000-00009F620000}"/>
    <cellStyle name="Notas 5 2 2 3 4" xfId="17530" xr:uid="{00000000-0005-0000-0000-0000A0620000}"/>
    <cellStyle name="Notas 5 2 2 4" xfId="7293" xr:uid="{00000000-0005-0000-0000-0000A1620000}"/>
    <cellStyle name="Notas 5 2 2 4 2" xfId="9946" xr:uid="{00000000-0005-0000-0000-0000A2620000}"/>
    <cellStyle name="Notas 5 2 2 4 2 2" xfId="15516" xr:uid="{00000000-0005-0000-0000-0000A3620000}"/>
    <cellStyle name="Notas 5 2 2 4 2 2 2" xfId="26614" xr:uid="{00000000-0005-0000-0000-0000A4620000}"/>
    <cellStyle name="Notas 5 2 2 4 2 3" xfId="21088" xr:uid="{00000000-0005-0000-0000-0000A5620000}"/>
    <cellStyle name="Notas 5 2 2 4 3" xfId="12983" xr:uid="{00000000-0005-0000-0000-0000A6620000}"/>
    <cellStyle name="Notas 5 2 2 4 3 2" xfId="24082" xr:uid="{00000000-0005-0000-0000-0000A7620000}"/>
    <cellStyle name="Notas 5 2 2 4 4" xfId="18557" xr:uid="{00000000-0005-0000-0000-0000A8620000}"/>
    <cellStyle name="Notas 5 2 2 5" xfId="7981" xr:uid="{00000000-0005-0000-0000-0000A9620000}"/>
    <cellStyle name="Notas 5 2 2 5 2" xfId="13584" xr:uid="{00000000-0005-0000-0000-0000AA620000}"/>
    <cellStyle name="Notas 5 2 2 5 2 2" xfId="24683" xr:uid="{00000000-0005-0000-0000-0000AB620000}"/>
    <cellStyle name="Notas 5 2 2 5 3" xfId="19158" xr:uid="{00000000-0005-0000-0000-0000AC620000}"/>
    <cellStyle name="Notas 5 2 2 6" xfId="10496" xr:uid="{00000000-0005-0000-0000-0000AD620000}"/>
    <cellStyle name="Notas 5 2 2 6 2" xfId="16042" xr:uid="{00000000-0005-0000-0000-0000AE620000}"/>
    <cellStyle name="Notas 5 2 2 6 2 2" xfId="27140" xr:uid="{00000000-0005-0000-0000-0000AF620000}"/>
    <cellStyle name="Notas 5 2 2 6 3" xfId="21614" xr:uid="{00000000-0005-0000-0000-0000B0620000}"/>
    <cellStyle name="Notas 5 2 2 7" xfId="10772" xr:uid="{00000000-0005-0000-0000-0000B1620000}"/>
    <cellStyle name="Notas 5 2 2 7 2" xfId="21887" xr:uid="{00000000-0005-0000-0000-0000B2620000}"/>
    <cellStyle name="Notas 5 2 2 8" xfId="16367" xr:uid="{00000000-0005-0000-0000-0000B3620000}"/>
    <cellStyle name="Notas 5 2 2 9" xfId="27571" xr:uid="{00000000-0005-0000-0000-0000B4620000}"/>
    <cellStyle name="Notas 5 2 3" xfId="4763" xr:uid="{00000000-0005-0000-0000-0000B5620000}"/>
    <cellStyle name="Notas 5 2 3 2" xfId="6708" xr:uid="{00000000-0005-0000-0000-0000B6620000}"/>
    <cellStyle name="Notas 5 2 3 2 2" xfId="9371" xr:uid="{00000000-0005-0000-0000-0000B7620000}"/>
    <cellStyle name="Notas 5 2 3 2 2 2" xfId="14941" xr:uid="{00000000-0005-0000-0000-0000B8620000}"/>
    <cellStyle name="Notas 5 2 3 2 2 2 2" xfId="26039" xr:uid="{00000000-0005-0000-0000-0000B9620000}"/>
    <cellStyle name="Notas 5 2 3 2 2 3" xfId="20513" xr:uid="{00000000-0005-0000-0000-0000BA620000}"/>
    <cellStyle name="Notas 5 2 3 2 3" xfId="12408" xr:uid="{00000000-0005-0000-0000-0000BB620000}"/>
    <cellStyle name="Notas 5 2 3 2 3 2" xfId="23507" xr:uid="{00000000-0005-0000-0000-0000BC620000}"/>
    <cellStyle name="Notas 5 2 3 2 4" xfId="17982" xr:uid="{00000000-0005-0000-0000-0000BD620000}"/>
    <cellStyle name="Notas 5 2 3 3" xfId="7179" xr:uid="{00000000-0005-0000-0000-0000BE620000}"/>
    <cellStyle name="Notas 5 2 3 3 2" xfId="9832" xr:uid="{00000000-0005-0000-0000-0000BF620000}"/>
    <cellStyle name="Notas 5 2 3 3 2 2" xfId="15402" xr:uid="{00000000-0005-0000-0000-0000C0620000}"/>
    <cellStyle name="Notas 5 2 3 3 2 2 2" xfId="26500" xr:uid="{00000000-0005-0000-0000-0000C1620000}"/>
    <cellStyle name="Notas 5 2 3 3 2 3" xfId="20974" xr:uid="{00000000-0005-0000-0000-0000C2620000}"/>
    <cellStyle name="Notas 5 2 3 3 3" xfId="12869" xr:uid="{00000000-0005-0000-0000-0000C3620000}"/>
    <cellStyle name="Notas 5 2 3 3 3 2" xfId="23968" xr:uid="{00000000-0005-0000-0000-0000C4620000}"/>
    <cellStyle name="Notas 5 2 3 3 4" xfId="18443" xr:uid="{00000000-0005-0000-0000-0000C5620000}"/>
    <cellStyle name="Notas 5 2 3 4" xfId="7870" xr:uid="{00000000-0005-0000-0000-0000C6620000}"/>
    <cellStyle name="Notas 5 2 3 4 2" xfId="13473" xr:uid="{00000000-0005-0000-0000-0000C7620000}"/>
    <cellStyle name="Notas 5 2 3 4 2 2" xfId="24572" xr:uid="{00000000-0005-0000-0000-0000C8620000}"/>
    <cellStyle name="Notas 5 2 3 4 3" xfId="19047" xr:uid="{00000000-0005-0000-0000-0000C9620000}"/>
    <cellStyle name="Notas 5 2 3 5" xfId="10382" xr:uid="{00000000-0005-0000-0000-0000CA620000}"/>
    <cellStyle name="Notas 5 2 3 5 2" xfId="15928" xr:uid="{00000000-0005-0000-0000-0000CB620000}"/>
    <cellStyle name="Notas 5 2 3 5 2 2" xfId="27026" xr:uid="{00000000-0005-0000-0000-0000CC620000}"/>
    <cellStyle name="Notas 5 2 3 5 3" xfId="21500" xr:uid="{00000000-0005-0000-0000-0000CD620000}"/>
    <cellStyle name="Notas 5 2 3 6" xfId="11294" xr:uid="{00000000-0005-0000-0000-0000CE620000}"/>
    <cellStyle name="Notas 5 2 3 6 2" xfId="22401" xr:uid="{00000000-0005-0000-0000-0000CF620000}"/>
    <cellStyle name="Notas 5 2 3 7" xfId="16875" xr:uid="{00000000-0005-0000-0000-0000D0620000}"/>
    <cellStyle name="Notas 5 2 3 8" xfId="27457" xr:uid="{00000000-0005-0000-0000-0000D1620000}"/>
    <cellStyle name="Notas 5 2 4" xfId="4764" xr:uid="{00000000-0005-0000-0000-0000D2620000}"/>
    <cellStyle name="Notas 5 2 4 2" xfId="6575" xr:uid="{00000000-0005-0000-0000-0000D3620000}"/>
    <cellStyle name="Notas 5 2 4 2 2" xfId="9238" xr:uid="{00000000-0005-0000-0000-0000D4620000}"/>
    <cellStyle name="Notas 5 2 4 2 2 2" xfId="14808" xr:uid="{00000000-0005-0000-0000-0000D5620000}"/>
    <cellStyle name="Notas 5 2 4 2 2 2 2" xfId="25906" xr:uid="{00000000-0005-0000-0000-0000D6620000}"/>
    <cellStyle name="Notas 5 2 4 2 2 3" xfId="20380" xr:uid="{00000000-0005-0000-0000-0000D7620000}"/>
    <cellStyle name="Notas 5 2 4 2 3" xfId="12275" xr:uid="{00000000-0005-0000-0000-0000D8620000}"/>
    <cellStyle name="Notas 5 2 4 2 3 2" xfId="23374" xr:uid="{00000000-0005-0000-0000-0000D9620000}"/>
    <cellStyle name="Notas 5 2 4 2 4" xfId="17849" xr:uid="{00000000-0005-0000-0000-0000DA620000}"/>
    <cellStyle name="Notas 5 2 4 3" xfId="7750" xr:uid="{00000000-0005-0000-0000-0000DB620000}"/>
    <cellStyle name="Notas 5 2 4 3 2" xfId="13355" xr:uid="{00000000-0005-0000-0000-0000DC620000}"/>
    <cellStyle name="Notas 5 2 4 3 2 2" xfId="24454" xr:uid="{00000000-0005-0000-0000-0000DD620000}"/>
    <cellStyle name="Notas 5 2 4 3 3" xfId="18929" xr:uid="{00000000-0005-0000-0000-0000DE620000}"/>
    <cellStyle name="Notas 5 2 4 4" xfId="10249" xr:uid="{00000000-0005-0000-0000-0000DF620000}"/>
    <cellStyle name="Notas 5 2 4 4 2" xfId="15795" xr:uid="{00000000-0005-0000-0000-0000E0620000}"/>
    <cellStyle name="Notas 5 2 4 4 2 2" xfId="26893" xr:uid="{00000000-0005-0000-0000-0000E1620000}"/>
    <cellStyle name="Notas 5 2 4 4 3" xfId="21367" xr:uid="{00000000-0005-0000-0000-0000E2620000}"/>
    <cellStyle name="Notas 5 2 4 5" xfId="11295" xr:uid="{00000000-0005-0000-0000-0000E3620000}"/>
    <cellStyle name="Notas 5 2 4 5 2" xfId="22402" xr:uid="{00000000-0005-0000-0000-0000E4620000}"/>
    <cellStyle name="Notas 5 2 4 6" xfId="16876" xr:uid="{00000000-0005-0000-0000-0000E5620000}"/>
    <cellStyle name="Notas 5 2 5" xfId="4765" xr:uid="{00000000-0005-0000-0000-0000E6620000}"/>
    <cellStyle name="Notas 5 2 5 2" xfId="6483" xr:uid="{00000000-0005-0000-0000-0000E7620000}"/>
    <cellStyle name="Notas 5 2 5 2 2" xfId="9146" xr:uid="{00000000-0005-0000-0000-0000E8620000}"/>
    <cellStyle name="Notas 5 2 5 2 2 2" xfId="14716" xr:uid="{00000000-0005-0000-0000-0000E9620000}"/>
    <cellStyle name="Notas 5 2 5 2 2 2 2" xfId="25814" xr:uid="{00000000-0005-0000-0000-0000EA620000}"/>
    <cellStyle name="Notas 5 2 5 2 2 3" xfId="20288" xr:uid="{00000000-0005-0000-0000-0000EB620000}"/>
    <cellStyle name="Notas 5 2 5 2 3" xfId="12183" xr:uid="{00000000-0005-0000-0000-0000EC620000}"/>
    <cellStyle name="Notas 5 2 5 2 3 2" xfId="23282" xr:uid="{00000000-0005-0000-0000-0000ED620000}"/>
    <cellStyle name="Notas 5 2 5 2 4" xfId="17757" xr:uid="{00000000-0005-0000-0000-0000EE620000}"/>
    <cellStyle name="Notas 5 2 5 3" xfId="8292" xr:uid="{00000000-0005-0000-0000-0000EF620000}"/>
    <cellStyle name="Notas 5 2 5 3 2" xfId="13862" xr:uid="{00000000-0005-0000-0000-0000F0620000}"/>
    <cellStyle name="Notas 5 2 5 3 2 2" xfId="24960" xr:uid="{00000000-0005-0000-0000-0000F1620000}"/>
    <cellStyle name="Notas 5 2 5 3 3" xfId="19434" xr:uid="{00000000-0005-0000-0000-0000F2620000}"/>
    <cellStyle name="Notas 5 2 5 4" xfId="11296" xr:uid="{00000000-0005-0000-0000-0000F3620000}"/>
    <cellStyle name="Notas 5 2 5 4 2" xfId="22403" xr:uid="{00000000-0005-0000-0000-0000F4620000}"/>
    <cellStyle name="Notas 5 2 5 5" xfId="16877" xr:uid="{00000000-0005-0000-0000-0000F5620000}"/>
    <cellStyle name="Notas 5 2 6" xfId="5630" xr:uid="{00000000-0005-0000-0000-0000F6620000}"/>
    <cellStyle name="Notas 5 2 6 2" xfId="8639" xr:uid="{00000000-0005-0000-0000-0000F7620000}"/>
    <cellStyle name="Notas 5 2 6 2 2" xfId="14209" xr:uid="{00000000-0005-0000-0000-0000F8620000}"/>
    <cellStyle name="Notas 5 2 6 2 2 2" xfId="25307" xr:uid="{00000000-0005-0000-0000-0000F9620000}"/>
    <cellStyle name="Notas 5 2 6 2 3" xfId="19781" xr:uid="{00000000-0005-0000-0000-0000FA620000}"/>
    <cellStyle name="Notas 5 2 6 3" xfId="11670" xr:uid="{00000000-0005-0000-0000-0000FB620000}"/>
    <cellStyle name="Notas 5 2 6 3 2" xfId="22773" xr:uid="{00000000-0005-0000-0000-0000FC620000}"/>
    <cellStyle name="Notas 5 2 6 4" xfId="17247" xr:uid="{00000000-0005-0000-0000-0000FD620000}"/>
    <cellStyle name="Notas 5 2 7" xfId="6134" xr:uid="{00000000-0005-0000-0000-0000FE620000}"/>
    <cellStyle name="Notas 5 2 7 2" xfId="8799" xr:uid="{00000000-0005-0000-0000-0000FF620000}"/>
    <cellStyle name="Notas 5 2 7 2 2" xfId="14369" xr:uid="{00000000-0005-0000-0000-000000630000}"/>
    <cellStyle name="Notas 5 2 7 2 2 2" xfId="25467" xr:uid="{00000000-0005-0000-0000-000001630000}"/>
    <cellStyle name="Notas 5 2 7 2 3" xfId="19941" xr:uid="{00000000-0005-0000-0000-000002630000}"/>
    <cellStyle name="Notas 5 2 7 3" xfId="11836" xr:uid="{00000000-0005-0000-0000-000003630000}"/>
    <cellStyle name="Notas 5 2 7 3 2" xfId="22935" xr:uid="{00000000-0005-0000-0000-000004630000}"/>
    <cellStyle name="Notas 5 2 7 4" xfId="17410" xr:uid="{00000000-0005-0000-0000-000005630000}"/>
    <cellStyle name="Notas 5 2 8" xfId="7045" xr:uid="{00000000-0005-0000-0000-000006630000}"/>
    <cellStyle name="Notas 5 2 8 2" xfId="9699" xr:uid="{00000000-0005-0000-0000-000007630000}"/>
    <cellStyle name="Notas 5 2 8 2 2" xfId="15269" xr:uid="{00000000-0005-0000-0000-000008630000}"/>
    <cellStyle name="Notas 5 2 8 2 2 2" xfId="26367" xr:uid="{00000000-0005-0000-0000-000009630000}"/>
    <cellStyle name="Notas 5 2 8 2 3" xfId="20841" xr:uid="{00000000-0005-0000-0000-00000A630000}"/>
    <cellStyle name="Notas 5 2 8 3" xfId="12736" xr:uid="{00000000-0005-0000-0000-00000B630000}"/>
    <cellStyle name="Notas 5 2 8 3 2" xfId="23835" xr:uid="{00000000-0005-0000-0000-00000C630000}"/>
    <cellStyle name="Notas 5 2 8 4" xfId="18310" xr:uid="{00000000-0005-0000-0000-00000D630000}"/>
    <cellStyle name="Notas 5 2 9" xfId="7576" xr:uid="{00000000-0005-0000-0000-00000E630000}"/>
    <cellStyle name="Notas 5 2 9 2" xfId="13229" xr:uid="{00000000-0005-0000-0000-00000F630000}"/>
    <cellStyle name="Notas 5 2 9 2 2" xfId="24328" xr:uid="{00000000-0005-0000-0000-000010630000}"/>
    <cellStyle name="Notas 5 2 9 3" xfId="18803" xr:uid="{00000000-0005-0000-0000-000011630000}"/>
    <cellStyle name="Notas 5 3" xfId="1024" xr:uid="{00000000-0005-0000-0000-000012630000}"/>
    <cellStyle name="Notas 5 3 10" xfId="27619" xr:uid="{00000000-0005-0000-0000-000013630000}"/>
    <cellStyle name="Notas 5 3 2" xfId="4766" xr:uid="{00000000-0005-0000-0000-000014630000}"/>
    <cellStyle name="Notas 5 3 2 2" xfId="6870" xr:uid="{00000000-0005-0000-0000-000015630000}"/>
    <cellStyle name="Notas 5 3 2 2 2" xfId="9533" xr:uid="{00000000-0005-0000-0000-000016630000}"/>
    <cellStyle name="Notas 5 3 2 2 2 2" xfId="15103" xr:uid="{00000000-0005-0000-0000-000017630000}"/>
    <cellStyle name="Notas 5 3 2 2 2 2 2" xfId="26201" xr:uid="{00000000-0005-0000-0000-000018630000}"/>
    <cellStyle name="Notas 5 3 2 2 2 3" xfId="20675" xr:uid="{00000000-0005-0000-0000-000019630000}"/>
    <cellStyle name="Notas 5 3 2 2 3" xfId="12570" xr:uid="{00000000-0005-0000-0000-00001A630000}"/>
    <cellStyle name="Notas 5 3 2 2 3 2" xfId="23669" xr:uid="{00000000-0005-0000-0000-00001B630000}"/>
    <cellStyle name="Notas 5 3 2 2 4" xfId="18144" xr:uid="{00000000-0005-0000-0000-00001C630000}"/>
    <cellStyle name="Notas 5 3 2 3" xfId="8293" xr:uid="{00000000-0005-0000-0000-00001D630000}"/>
    <cellStyle name="Notas 5 3 2 3 2" xfId="13863" xr:uid="{00000000-0005-0000-0000-00001E630000}"/>
    <cellStyle name="Notas 5 3 2 3 2 2" xfId="24961" xr:uid="{00000000-0005-0000-0000-00001F630000}"/>
    <cellStyle name="Notas 5 3 2 3 3" xfId="19435" xr:uid="{00000000-0005-0000-0000-000020630000}"/>
    <cellStyle name="Notas 5 3 2 4" xfId="11297" xr:uid="{00000000-0005-0000-0000-000021630000}"/>
    <cellStyle name="Notas 5 3 2 4 2" xfId="22404" xr:uid="{00000000-0005-0000-0000-000022630000}"/>
    <cellStyle name="Notas 5 3 2 5" xfId="16878" xr:uid="{00000000-0005-0000-0000-000023630000}"/>
    <cellStyle name="Notas 5 3 3" xfId="5622" xr:uid="{00000000-0005-0000-0000-000024630000}"/>
    <cellStyle name="Notas 5 3 3 2" xfId="8635" xr:uid="{00000000-0005-0000-0000-000025630000}"/>
    <cellStyle name="Notas 5 3 3 2 2" xfId="14205" xr:uid="{00000000-0005-0000-0000-000026630000}"/>
    <cellStyle name="Notas 5 3 3 2 2 2" xfId="25303" xr:uid="{00000000-0005-0000-0000-000027630000}"/>
    <cellStyle name="Notas 5 3 3 2 3" xfId="19777" xr:uid="{00000000-0005-0000-0000-000028630000}"/>
    <cellStyle name="Notas 5 3 3 3" xfId="11666" xr:uid="{00000000-0005-0000-0000-000029630000}"/>
    <cellStyle name="Notas 5 3 3 3 2" xfId="22769" xr:uid="{00000000-0005-0000-0000-00002A630000}"/>
    <cellStyle name="Notas 5 3 3 4" xfId="17243" xr:uid="{00000000-0005-0000-0000-00002B630000}"/>
    <cellStyle name="Notas 5 3 4" xfId="6302" xr:uid="{00000000-0005-0000-0000-00002C630000}"/>
    <cellStyle name="Notas 5 3 4 2" xfId="8967" xr:uid="{00000000-0005-0000-0000-00002D630000}"/>
    <cellStyle name="Notas 5 3 4 2 2" xfId="14537" xr:uid="{00000000-0005-0000-0000-00002E630000}"/>
    <cellStyle name="Notas 5 3 4 2 2 2" xfId="25635" xr:uid="{00000000-0005-0000-0000-00002F630000}"/>
    <cellStyle name="Notas 5 3 4 2 3" xfId="20109" xr:uid="{00000000-0005-0000-0000-000030630000}"/>
    <cellStyle name="Notas 5 3 4 3" xfId="12004" xr:uid="{00000000-0005-0000-0000-000031630000}"/>
    <cellStyle name="Notas 5 3 4 3 2" xfId="23103" xr:uid="{00000000-0005-0000-0000-000032630000}"/>
    <cellStyle name="Notas 5 3 4 4" xfId="17578" xr:uid="{00000000-0005-0000-0000-000033630000}"/>
    <cellStyle name="Notas 5 3 5" xfId="7341" xr:uid="{00000000-0005-0000-0000-000034630000}"/>
    <cellStyle name="Notas 5 3 5 2" xfId="9994" xr:uid="{00000000-0005-0000-0000-000035630000}"/>
    <cellStyle name="Notas 5 3 5 2 2" xfId="15564" xr:uid="{00000000-0005-0000-0000-000036630000}"/>
    <cellStyle name="Notas 5 3 5 2 2 2" xfId="26662" xr:uid="{00000000-0005-0000-0000-000037630000}"/>
    <cellStyle name="Notas 5 3 5 2 3" xfId="21136" xr:uid="{00000000-0005-0000-0000-000038630000}"/>
    <cellStyle name="Notas 5 3 5 3" xfId="13031" xr:uid="{00000000-0005-0000-0000-000039630000}"/>
    <cellStyle name="Notas 5 3 5 3 2" xfId="24130" xr:uid="{00000000-0005-0000-0000-00003A630000}"/>
    <cellStyle name="Notas 5 3 5 4" xfId="18605" xr:uid="{00000000-0005-0000-0000-00003B630000}"/>
    <cellStyle name="Notas 5 3 6" xfId="8029" xr:uid="{00000000-0005-0000-0000-00003C630000}"/>
    <cellStyle name="Notas 5 3 6 2" xfId="13632" xr:uid="{00000000-0005-0000-0000-00003D630000}"/>
    <cellStyle name="Notas 5 3 6 2 2" xfId="24731" xr:uid="{00000000-0005-0000-0000-00003E630000}"/>
    <cellStyle name="Notas 5 3 6 3" xfId="19206" xr:uid="{00000000-0005-0000-0000-00003F630000}"/>
    <cellStyle name="Notas 5 3 7" xfId="10544" xr:uid="{00000000-0005-0000-0000-000040630000}"/>
    <cellStyle name="Notas 5 3 7 2" xfId="16090" xr:uid="{00000000-0005-0000-0000-000041630000}"/>
    <cellStyle name="Notas 5 3 7 2 2" xfId="27188" xr:uid="{00000000-0005-0000-0000-000042630000}"/>
    <cellStyle name="Notas 5 3 7 3" xfId="21662" xr:uid="{00000000-0005-0000-0000-000043630000}"/>
    <cellStyle name="Notas 5 3 8" xfId="10820" xr:uid="{00000000-0005-0000-0000-000044630000}"/>
    <cellStyle name="Notas 5 3 8 2" xfId="21935" xr:uid="{00000000-0005-0000-0000-000045630000}"/>
    <cellStyle name="Notas 5 3 9" xfId="16415" xr:uid="{00000000-0005-0000-0000-000046630000}"/>
    <cellStyle name="Notas 5 4" xfId="915" xr:uid="{00000000-0005-0000-0000-000047630000}"/>
    <cellStyle name="Notas 5 4 2" xfId="5191" xr:uid="{00000000-0005-0000-0000-000048630000}"/>
    <cellStyle name="Notas 5 4 2 2" xfId="6770" xr:uid="{00000000-0005-0000-0000-000049630000}"/>
    <cellStyle name="Notas 5 4 2 2 2" xfId="9433" xr:uid="{00000000-0005-0000-0000-00004A630000}"/>
    <cellStyle name="Notas 5 4 2 2 2 2" xfId="15003" xr:uid="{00000000-0005-0000-0000-00004B630000}"/>
    <cellStyle name="Notas 5 4 2 2 2 2 2" xfId="26101" xr:uid="{00000000-0005-0000-0000-00004C630000}"/>
    <cellStyle name="Notas 5 4 2 2 2 3" xfId="20575" xr:uid="{00000000-0005-0000-0000-00004D630000}"/>
    <cellStyle name="Notas 5 4 2 2 3" xfId="12470" xr:uid="{00000000-0005-0000-0000-00004E630000}"/>
    <cellStyle name="Notas 5 4 2 2 3 2" xfId="23569" xr:uid="{00000000-0005-0000-0000-00004F630000}"/>
    <cellStyle name="Notas 5 4 2 2 4" xfId="18044" xr:uid="{00000000-0005-0000-0000-000050630000}"/>
    <cellStyle name="Notas 5 4 2 3" xfId="8424" xr:uid="{00000000-0005-0000-0000-000051630000}"/>
    <cellStyle name="Notas 5 4 2 3 2" xfId="13994" xr:uid="{00000000-0005-0000-0000-000052630000}"/>
    <cellStyle name="Notas 5 4 2 3 2 2" xfId="25092" xr:uid="{00000000-0005-0000-0000-000053630000}"/>
    <cellStyle name="Notas 5 4 2 3 3" xfId="19566" xr:uid="{00000000-0005-0000-0000-000054630000}"/>
    <cellStyle name="Notas 5 4 2 4" xfId="11455" xr:uid="{00000000-0005-0000-0000-000055630000}"/>
    <cellStyle name="Notas 5 4 2 4 2" xfId="22558" xr:uid="{00000000-0005-0000-0000-000056630000}"/>
    <cellStyle name="Notas 5 4 2 5" xfId="17032" xr:uid="{00000000-0005-0000-0000-000057630000}"/>
    <cellStyle name="Notas 5 4 3" xfId="6202" xr:uid="{00000000-0005-0000-0000-000058630000}"/>
    <cellStyle name="Notas 5 4 3 2" xfId="8867" xr:uid="{00000000-0005-0000-0000-000059630000}"/>
    <cellStyle name="Notas 5 4 3 2 2" xfId="14437" xr:uid="{00000000-0005-0000-0000-00005A630000}"/>
    <cellStyle name="Notas 5 4 3 2 2 2" xfId="25535" xr:uid="{00000000-0005-0000-0000-00005B630000}"/>
    <cellStyle name="Notas 5 4 3 2 3" xfId="20009" xr:uid="{00000000-0005-0000-0000-00005C630000}"/>
    <cellStyle name="Notas 5 4 3 3" xfId="11904" xr:uid="{00000000-0005-0000-0000-00005D630000}"/>
    <cellStyle name="Notas 5 4 3 3 2" xfId="23003" xr:uid="{00000000-0005-0000-0000-00005E630000}"/>
    <cellStyle name="Notas 5 4 3 4" xfId="17478" xr:uid="{00000000-0005-0000-0000-00005F630000}"/>
    <cellStyle name="Notas 5 4 4" xfId="7241" xr:uid="{00000000-0005-0000-0000-000060630000}"/>
    <cellStyle name="Notas 5 4 4 2" xfId="9894" xr:uid="{00000000-0005-0000-0000-000061630000}"/>
    <cellStyle name="Notas 5 4 4 2 2" xfId="15464" xr:uid="{00000000-0005-0000-0000-000062630000}"/>
    <cellStyle name="Notas 5 4 4 2 2 2" xfId="26562" xr:uid="{00000000-0005-0000-0000-000063630000}"/>
    <cellStyle name="Notas 5 4 4 2 3" xfId="21036" xr:uid="{00000000-0005-0000-0000-000064630000}"/>
    <cellStyle name="Notas 5 4 4 3" xfId="12931" xr:uid="{00000000-0005-0000-0000-000065630000}"/>
    <cellStyle name="Notas 5 4 4 3 2" xfId="24030" xr:uid="{00000000-0005-0000-0000-000066630000}"/>
    <cellStyle name="Notas 5 4 4 4" xfId="18505" xr:uid="{00000000-0005-0000-0000-000067630000}"/>
    <cellStyle name="Notas 5 4 5" xfId="7929" xr:uid="{00000000-0005-0000-0000-000068630000}"/>
    <cellStyle name="Notas 5 4 5 2" xfId="13532" xr:uid="{00000000-0005-0000-0000-000069630000}"/>
    <cellStyle name="Notas 5 4 5 2 2" xfId="24631" xr:uid="{00000000-0005-0000-0000-00006A630000}"/>
    <cellStyle name="Notas 5 4 5 3" xfId="19106" xr:uid="{00000000-0005-0000-0000-00006B630000}"/>
    <cellStyle name="Notas 5 4 6" xfId="10444" xr:uid="{00000000-0005-0000-0000-00006C630000}"/>
    <cellStyle name="Notas 5 4 6 2" xfId="15990" xr:uid="{00000000-0005-0000-0000-00006D630000}"/>
    <cellStyle name="Notas 5 4 6 2 2" xfId="27088" xr:uid="{00000000-0005-0000-0000-00006E630000}"/>
    <cellStyle name="Notas 5 4 6 3" xfId="21562" xr:uid="{00000000-0005-0000-0000-00006F630000}"/>
    <cellStyle name="Notas 5 4 7" xfId="10720" xr:uid="{00000000-0005-0000-0000-000070630000}"/>
    <cellStyle name="Notas 5 4 7 2" xfId="21835" xr:uid="{00000000-0005-0000-0000-000071630000}"/>
    <cellStyle name="Notas 5 4 8" xfId="16315" xr:uid="{00000000-0005-0000-0000-000072630000}"/>
    <cellStyle name="Notas 5 4 9" xfId="27519" xr:uid="{00000000-0005-0000-0000-000073630000}"/>
    <cellStyle name="Notas 5 5" xfId="4767" xr:uid="{00000000-0005-0000-0000-000074630000}"/>
    <cellStyle name="Notas 5 5 2" xfId="6707" xr:uid="{00000000-0005-0000-0000-000075630000}"/>
    <cellStyle name="Notas 5 5 2 2" xfId="9370" xr:uid="{00000000-0005-0000-0000-000076630000}"/>
    <cellStyle name="Notas 5 5 2 2 2" xfId="14940" xr:uid="{00000000-0005-0000-0000-000077630000}"/>
    <cellStyle name="Notas 5 5 2 2 2 2" xfId="26038" xr:uid="{00000000-0005-0000-0000-000078630000}"/>
    <cellStyle name="Notas 5 5 2 2 3" xfId="20512" xr:uid="{00000000-0005-0000-0000-000079630000}"/>
    <cellStyle name="Notas 5 5 2 3" xfId="12407" xr:uid="{00000000-0005-0000-0000-00007A630000}"/>
    <cellStyle name="Notas 5 5 2 3 2" xfId="23506" xr:uid="{00000000-0005-0000-0000-00007B630000}"/>
    <cellStyle name="Notas 5 5 2 4" xfId="17981" xr:uid="{00000000-0005-0000-0000-00007C630000}"/>
    <cellStyle name="Notas 5 5 3" xfId="7178" xr:uid="{00000000-0005-0000-0000-00007D630000}"/>
    <cellStyle name="Notas 5 5 3 2" xfId="9831" xr:uid="{00000000-0005-0000-0000-00007E630000}"/>
    <cellStyle name="Notas 5 5 3 2 2" xfId="15401" xr:uid="{00000000-0005-0000-0000-00007F630000}"/>
    <cellStyle name="Notas 5 5 3 2 2 2" xfId="26499" xr:uid="{00000000-0005-0000-0000-000080630000}"/>
    <cellStyle name="Notas 5 5 3 2 3" xfId="20973" xr:uid="{00000000-0005-0000-0000-000081630000}"/>
    <cellStyle name="Notas 5 5 3 3" xfId="12868" xr:uid="{00000000-0005-0000-0000-000082630000}"/>
    <cellStyle name="Notas 5 5 3 3 2" xfId="23967" xr:uid="{00000000-0005-0000-0000-000083630000}"/>
    <cellStyle name="Notas 5 5 3 4" xfId="18442" xr:uid="{00000000-0005-0000-0000-000084630000}"/>
    <cellStyle name="Notas 5 5 4" xfId="7869" xr:uid="{00000000-0005-0000-0000-000085630000}"/>
    <cellStyle name="Notas 5 5 4 2" xfId="13472" xr:uid="{00000000-0005-0000-0000-000086630000}"/>
    <cellStyle name="Notas 5 5 4 2 2" xfId="24571" xr:uid="{00000000-0005-0000-0000-000087630000}"/>
    <cellStyle name="Notas 5 5 4 3" xfId="19046" xr:uid="{00000000-0005-0000-0000-000088630000}"/>
    <cellStyle name="Notas 5 5 5" xfId="10381" xr:uid="{00000000-0005-0000-0000-000089630000}"/>
    <cellStyle name="Notas 5 5 5 2" xfId="15927" xr:uid="{00000000-0005-0000-0000-00008A630000}"/>
    <cellStyle name="Notas 5 5 5 2 2" xfId="27025" xr:uid="{00000000-0005-0000-0000-00008B630000}"/>
    <cellStyle name="Notas 5 5 5 3" xfId="21499" xr:uid="{00000000-0005-0000-0000-00008C630000}"/>
    <cellStyle name="Notas 5 5 6" xfId="11298" xr:uid="{00000000-0005-0000-0000-00008D630000}"/>
    <cellStyle name="Notas 5 5 6 2" xfId="22405" xr:uid="{00000000-0005-0000-0000-00008E630000}"/>
    <cellStyle name="Notas 5 5 7" xfId="16879" xr:uid="{00000000-0005-0000-0000-00008F630000}"/>
    <cellStyle name="Notas 5 5 8" xfId="27456" xr:uid="{00000000-0005-0000-0000-000090630000}"/>
    <cellStyle name="Notas 5 6" xfId="4768" xr:uid="{00000000-0005-0000-0000-000091630000}"/>
    <cellStyle name="Notas 5 6 2" xfId="6538" xr:uid="{00000000-0005-0000-0000-000092630000}"/>
    <cellStyle name="Notas 5 6 2 2" xfId="9201" xr:uid="{00000000-0005-0000-0000-000093630000}"/>
    <cellStyle name="Notas 5 6 2 2 2" xfId="14771" xr:uid="{00000000-0005-0000-0000-000094630000}"/>
    <cellStyle name="Notas 5 6 2 2 2 2" xfId="25869" xr:uid="{00000000-0005-0000-0000-000095630000}"/>
    <cellStyle name="Notas 5 6 2 2 3" xfId="20343" xr:uid="{00000000-0005-0000-0000-000096630000}"/>
    <cellStyle name="Notas 5 6 2 3" xfId="12238" xr:uid="{00000000-0005-0000-0000-000097630000}"/>
    <cellStyle name="Notas 5 6 2 3 2" xfId="23337" xr:uid="{00000000-0005-0000-0000-000098630000}"/>
    <cellStyle name="Notas 5 6 2 4" xfId="17812" xr:uid="{00000000-0005-0000-0000-000099630000}"/>
    <cellStyle name="Notas 5 6 3" xfId="7712" xr:uid="{00000000-0005-0000-0000-00009A630000}"/>
    <cellStyle name="Notas 5 6 3 2" xfId="13318" xr:uid="{00000000-0005-0000-0000-00009B630000}"/>
    <cellStyle name="Notas 5 6 3 2 2" xfId="24417" xr:uid="{00000000-0005-0000-0000-00009C630000}"/>
    <cellStyle name="Notas 5 6 3 3" xfId="18892" xr:uid="{00000000-0005-0000-0000-00009D630000}"/>
    <cellStyle name="Notas 5 6 4" xfId="10212" xr:uid="{00000000-0005-0000-0000-00009E630000}"/>
    <cellStyle name="Notas 5 6 4 2" xfId="15758" xr:uid="{00000000-0005-0000-0000-00009F630000}"/>
    <cellStyle name="Notas 5 6 4 2 2" xfId="26856" xr:uid="{00000000-0005-0000-0000-0000A0630000}"/>
    <cellStyle name="Notas 5 6 4 3" xfId="21330" xr:uid="{00000000-0005-0000-0000-0000A1630000}"/>
    <cellStyle name="Notas 5 6 5" xfId="11299" xr:uid="{00000000-0005-0000-0000-0000A2630000}"/>
    <cellStyle name="Notas 5 6 5 2" xfId="22406" xr:uid="{00000000-0005-0000-0000-0000A3630000}"/>
    <cellStyle name="Notas 5 6 6" xfId="16880" xr:uid="{00000000-0005-0000-0000-0000A4630000}"/>
    <cellStyle name="Notas 5 7" xfId="4769" xr:uid="{00000000-0005-0000-0000-0000A5630000}"/>
    <cellStyle name="Notas 5 7 2" xfId="6426" xr:uid="{00000000-0005-0000-0000-0000A6630000}"/>
    <cellStyle name="Notas 5 7 2 2" xfId="9089" xr:uid="{00000000-0005-0000-0000-0000A7630000}"/>
    <cellStyle name="Notas 5 7 2 2 2" xfId="14659" xr:uid="{00000000-0005-0000-0000-0000A8630000}"/>
    <cellStyle name="Notas 5 7 2 2 2 2" xfId="25757" xr:uid="{00000000-0005-0000-0000-0000A9630000}"/>
    <cellStyle name="Notas 5 7 2 2 3" xfId="20231" xr:uid="{00000000-0005-0000-0000-0000AA630000}"/>
    <cellStyle name="Notas 5 7 2 3" xfId="12126" xr:uid="{00000000-0005-0000-0000-0000AB630000}"/>
    <cellStyle name="Notas 5 7 2 3 2" xfId="23225" xr:uid="{00000000-0005-0000-0000-0000AC630000}"/>
    <cellStyle name="Notas 5 7 2 4" xfId="17700" xr:uid="{00000000-0005-0000-0000-0000AD630000}"/>
    <cellStyle name="Notas 5 7 3" xfId="8294" xr:uid="{00000000-0005-0000-0000-0000AE630000}"/>
    <cellStyle name="Notas 5 7 3 2" xfId="13864" xr:uid="{00000000-0005-0000-0000-0000AF630000}"/>
    <cellStyle name="Notas 5 7 3 2 2" xfId="24962" xr:uid="{00000000-0005-0000-0000-0000B0630000}"/>
    <cellStyle name="Notas 5 7 3 3" xfId="19436" xr:uid="{00000000-0005-0000-0000-0000B1630000}"/>
    <cellStyle name="Notas 5 7 4" xfId="11300" xr:uid="{00000000-0005-0000-0000-0000B2630000}"/>
    <cellStyle name="Notas 5 7 4 2" xfId="22407" xr:uid="{00000000-0005-0000-0000-0000B3630000}"/>
    <cellStyle name="Notas 5 7 5" xfId="16881" xr:uid="{00000000-0005-0000-0000-0000B4630000}"/>
    <cellStyle name="Notas 5 8" xfId="5600" xr:uid="{00000000-0005-0000-0000-0000B5630000}"/>
    <cellStyle name="Notas 5 8 2" xfId="8620" xr:uid="{00000000-0005-0000-0000-0000B6630000}"/>
    <cellStyle name="Notas 5 8 2 2" xfId="14190" xr:uid="{00000000-0005-0000-0000-0000B7630000}"/>
    <cellStyle name="Notas 5 8 2 2 2" xfId="25288" xr:uid="{00000000-0005-0000-0000-0000B8630000}"/>
    <cellStyle name="Notas 5 8 2 3" xfId="19762" xr:uid="{00000000-0005-0000-0000-0000B9630000}"/>
    <cellStyle name="Notas 5 8 3" xfId="11651" xr:uid="{00000000-0005-0000-0000-0000BA630000}"/>
    <cellStyle name="Notas 5 8 3 2" xfId="22754" xr:uid="{00000000-0005-0000-0000-0000BB630000}"/>
    <cellStyle name="Notas 5 8 4" xfId="17228" xr:uid="{00000000-0005-0000-0000-0000BC630000}"/>
    <cellStyle name="Notas 5 9" xfId="6098" xr:uid="{00000000-0005-0000-0000-0000BD630000}"/>
    <cellStyle name="Notas 5 9 2" xfId="8763" xr:uid="{00000000-0005-0000-0000-0000BE630000}"/>
    <cellStyle name="Notas 5 9 2 2" xfId="14333" xr:uid="{00000000-0005-0000-0000-0000BF630000}"/>
    <cellStyle name="Notas 5 9 2 2 2" xfId="25431" xr:uid="{00000000-0005-0000-0000-0000C0630000}"/>
    <cellStyle name="Notas 5 9 2 3" xfId="19905" xr:uid="{00000000-0005-0000-0000-0000C1630000}"/>
    <cellStyle name="Notas 5 9 3" xfId="11800" xr:uid="{00000000-0005-0000-0000-0000C2630000}"/>
    <cellStyle name="Notas 5 9 3 2" xfId="22899" xr:uid="{00000000-0005-0000-0000-0000C3630000}"/>
    <cellStyle name="Notas 5 9 4" xfId="17374" xr:uid="{00000000-0005-0000-0000-0000C4630000}"/>
    <cellStyle name="Notas 6" xfId="640" xr:uid="{00000000-0005-0000-0000-0000C5630000}"/>
    <cellStyle name="Notas 6 10" xfId="7006" xr:uid="{00000000-0005-0000-0000-0000C6630000}"/>
    <cellStyle name="Notas 6 10 2" xfId="9660" xr:uid="{00000000-0005-0000-0000-0000C7630000}"/>
    <cellStyle name="Notas 6 10 2 2" xfId="15230" xr:uid="{00000000-0005-0000-0000-0000C8630000}"/>
    <cellStyle name="Notas 6 10 2 2 2" xfId="26328" xr:uid="{00000000-0005-0000-0000-0000C9630000}"/>
    <cellStyle name="Notas 6 10 2 3" xfId="20802" xr:uid="{00000000-0005-0000-0000-0000CA630000}"/>
    <cellStyle name="Notas 6 10 3" xfId="12697" xr:uid="{00000000-0005-0000-0000-0000CB630000}"/>
    <cellStyle name="Notas 6 10 3 2" xfId="23796" xr:uid="{00000000-0005-0000-0000-0000CC630000}"/>
    <cellStyle name="Notas 6 10 4" xfId="18271" xr:uid="{00000000-0005-0000-0000-0000CD630000}"/>
    <cellStyle name="Notas 6 11" xfId="7577" xr:uid="{00000000-0005-0000-0000-0000CE630000}"/>
    <cellStyle name="Notas 6 11 2" xfId="13230" xr:uid="{00000000-0005-0000-0000-0000CF630000}"/>
    <cellStyle name="Notas 6 11 2 2" xfId="24329" xr:uid="{00000000-0005-0000-0000-0000D0630000}"/>
    <cellStyle name="Notas 6 11 3" xfId="18804" xr:uid="{00000000-0005-0000-0000-0000D1630000}"/>
    <cellStyle name="Notas 6 12" xfId="10082" xr:uid="{00000000-0005-0000-0000-0000D2630000}"/>
    <cellStyle name="Notas 6 12 2" xfId="15635" xr:uid="{00000000-0005-0000-0000-0000D3630000}"/>
    <cellStyle name="Notas 6 12 2 2" xfId="26733" xr:uid="{00000000-0005-0000-0000-0000D4630000}"/>
    <cellStyle name="Notas 6 12 3" xfId="21207" xr:uid="{00000000-0005-0000-0000-0000D5630000}"/>
    <cellStyle name="Notas 6 13" xfId="10628" xr:uid="{00000000-0005-0000-0000-0000D6630000}"/>
    <cellStyle name="Notas 6 13 2" xfId="21744" xr:uid="{00000000-0005-0000-0000-0000D7630000}"/>
    <cellStyle name="Notas 6 14" xfId="16224" xr:uid="{00000000-0005-0000-0000-0000D8630000}"/>
    <cellStyle name="Notas 6 15" xfId="27288" xr:uid="{00000000-0005-0000-0000-0000D9630000}"/>
    <cellStyle name="Notas 6 2" xfId="796" xr:uid="{00000000-0005-0000-0000-0000DA630000}"/>
    <cellStyle name="Notas 6 2 10" xfId="10141" xr:uid="{00000000-0005-0000-0000-0000DB630000}"/>
    <cellStyle name="Notas 6 2 10 2" xfId="15692" xr:uid="{00000000-0005-0000-0000-0000DC630000}"/>
    <cellStyle name="Notas 6 2 10 2 2" xfId="26790" xr:uid="{00000000-0005-0000-0000-0000DD630000}"/>
    <cellStyle name="Notas 6 2 10 3" xfId="21264" xr:uid="{00000000-0005-0000-0000-0000DE630000}"/>
    <cellStyle name="Notas 6 2 11" xfId="10664" xr:uid="{00000000-0005-0000-0000-0000DF630000}"/>
    <cellStyle name="Notas 6 2 11 2" xfId="21780" xr:uid="{00000000-0005-0000-0000-0000E0630000}"/>
    <cellStyle name="Notas 6 2 12" xfId="16260" xr:uid="{00000000-0005-0000-0000-0000E1630000}"/>
    <cellStyle name="Notas 6 2 13" xfId="27325" xr:uid="{00000000-0005-0000-0000-0000E2630000}"/>
    <cellStyle name="Notas 6 2 2" xfId="977" xr:uid="{00000000-0005-0000-0000-0000E3630000}"/>
    <cellStyle name="Notas 6 2 2 2" xfId="5231" xr:uid="{00000000-0005-0000-0000-0000E4630000}"/>
    <cellStyle name="Notas 6 2 2 2 2" xfId="6823" xr:uid="{00000000-0005-0000-0000-0000E5630000}"/>
    <cellStyle name="Notas 6 2 2 2 2 2" xfId="9486" xr:uid="{00000000-0005-0000-0000-0000E6630000}"/>
    <cellStyle name="Notas 6 2 2 2 2 2 2" xfId="15056" xr:uid="{00000000-0005-0000-0000-0000E7630000}"/>
    <cellStyle name="Notas 6 2 2 2 2 2 2 2" xfId="26154" xr:uid="{00000000-0005-0000-0000-0000E8630000}"/>
    <cellStyle name="Notas 6 2 2 2 2 2 3" xfId="20628" xr:uid="{00000000-0005-0000-0000-0000E9630000}"/>
    <cellStyle name="Notas 6 2 2 2 2 3" xfId="12523" xr:uid="{00000000-0005-0000-0000-0000EA630000}"/>
    <cellStyle name="Notas 6 2 2 2 2 3 2" xfId="23622" xr:uid="{00000000-0005-0000-0000-0000EB630000}"/>
    <cellStyle name="Notas 6 2 2 2 2 4" xfId="18097" xr:uid="{00000000-0005-0000-0000-0000EC630000}"/>
    <cellStyle name="Notas 6 2 2 2 3" xfId="8464" xr:uid="{00000000-0005-0000-0000-0000ED630000}"/>
    <cellStyle name="Notas 6 2 2 2 3 2" xfId="14034" xr:uid="{00000000-0005-0000-0000-0000EE630000}"/>
    <cellStyle name="Notas 6 2 2 2 3 2 2" xfId="25132" xr:uid="{00000000-0005-0000-0000-0000EF630000}"/>
    <cellStyle name="Notas 6 2 2 2 3 3" xfId="19606" xr:uid="{00000000-0005-0000-0000-0000F0630000}"/>
    <cellStyle name="Notas 6 2 2 2 4" xfId="11495" xr:uid="{00000000-0005-0000-0000-0000F1630000}"/>
    <cellStyle name="Notas 6 2 2 2 4 2" xfId="22598" xr:uid="{00000000-0005-0000-0000-0000F2630000}"/>
    <cellStyle name="Notas 6 2 2 2 5" xfId="17072" xr:uid="{00000000-0005-0000-0000-0000F3630000}"/>
    <cellStyle name="Notas 6 2 2 3" xfId="6255" xr:uid="{00000000-0005-0000-0000-0000F4630000}"/>
    <cellStyle name="Notas 6 2 2 3 2" xfId="8920" xr:uid="{00000000-0005-0000-0000-0000F5630000}"/>
    <cellStyle name="Notas 6 2 2 3 2 2" xfId="14490" xr:uid="{00000000-0005-0000-0000-0000F6630000}"/>
    <cellStyle name="Notas 6 2 2 3 2 2 2" xfId="25588" xr:uid="{00000000-0005-0000-0000-0000F7630000}"/>
    <cellStyle name="Notas 6 2 2 3 2 3" xfId="20062" xr:uid="{00000000-0005-0000-0000-0000F8630000}"/>
    <cellStyle name="Notas 6 2 2 3 3" xfId="11957" xr:uid="{00000000-0005-0000-0000-0000F9630000}"/>
    <cellStyle name="Notas 6 2 2 3 3 2" xfId="23056" xr:uid="{00000000-0005-0000-0000-0000FA630000}"/>
    <cellStyle name="Notas 6 2 2 3 4" xfId="17531" xr:uid="{00000000-0005-0000-0000-0000FB630000}"/>
    <cellStyle name="Notas 6 2 2 4" xfId="7294" xr:uid="{00000000-0005-0000-0000-0000FC630000}"/>
    <cellStyle name="Notas 6 2 2 4 2" xfId="9947" xr:uid="{00000000-0005-0000-0000-0000FD630000}"/>
    <cellStyle name="Notas 6 2 2 4 2 2" xfId="15517" xr:uid="{00000000-0005-0000-0000-0000FE630000}"/>
    <cellStyle name="Notas 6 2 2 4 2 2 2" xfId="26615" xr:uid="{00000000-0005-0000-0000-0000FF630000}"/>
    <cellStyle name="Notas 6 2 2 4 2 3" xfId="21089" xr:uid="{00000000-0005-0000-0000-000000640000}"/>
    <cellStyle name="Notas 6 2 2 4 3" xfId="12984" xr:uid="{00000000-0005-0000-0000-000001640000}"/>
    <cellStyle name="Notas 6 2 2 4 3 2" xfId="24083" xr:uid="{00000000-0005-0000-0000-000002640000}"/>
    <cellStyle name="Notas 6 2 2 4 4" xfId="18558" xr:uid="{00000000-0005-0000-0000-000003640000}"/>
    <cellStyle name="Notas 6 2 2 5" xfId="7982" xr:uid="{00000000-0005-0000-0000-000004640000}"/>
    <cellStyle name="Notas 6 2 2 5 2" xfId="13585" xr:uid="{00000000-0005-0000-0000-000005640000}"/>
    <cellStyle name="Notas 6 2 2 5 2 2" xfId="24684" xr:uid="{00000000-0005-0000-0000-000006640000}"/>
    <cellStyle name="Notas 6 2 2 5 3" xfId="19159" xr:uid="{00000000-0005-0000-0000-000007640000}"/>
    <cellStyle name="Notas 6 2 2 6" xfId="10497" xr:uid="{00000000-0005-0000-0000-000008640000}"/>
    <cellStyle name="Notas 6 2 2 6 2" xfId="16043" xr:uid="{00000000-0005-0000-0000-000009640000}"/>
    <cellStyle name="Notas 6 2 2 6 2 2" xfId="27141" xr:uid="{00000000-0005-0000-0000-00000A640000}"/>
    <cellStyle name="Notas 6 2 2 6 3" xfId="21615" xr:uid="{00000000-0005-0000-0000-00000B640000}"/>
    <cellStyle name="Notas 6 2 2 7" xfId="10773" xr:uid="{00000000-0005-0000-0000-00000C640000}"/>
    <cellStyle name="Notas 6 2 2 7 2" xfId="21888" xr:uid="{00000000-0005-0000-0000-00000D640000}"/>
    <cellStyle name="Notas 6 2 2 8" xfId="16368" xr:uid="{00000000-0005-0000-0000-00000E640000}"/>
    <cellStyle name="Notas 6 2 2 9" xfId="27572" xr:uid="{00000000-0005-0000-0000-00000F640000}"/>
    <cellStyle name="Notas 6 2 3" xfId="4770" xr:uid="{00000000-0005-0000-0000-000010640000}"/>
    <cellStyle name="Notas 6 2 3 2" xfId="6710" xr:uid="{00000000-0005-0000-0000-000011640000}"/>
    <cellStyle name="Notas 6 2 3 2 2" xfId="9373" xr:uid="{00000000-0005-0000-0000-000012640000}"/>
    <cellStyle name="Notas 6 2 3 2 2 2" xfId="14943" xr:uid="{00000000-0005-0000-0000-000013640000}"/>
    <cellStyle name="Notas 6 2 3 2 2 2 2" xfId="26041" xr:uid="{00000000-0005-0000-0000-000014640000}"/>
    <cellStyle name="Notas 6 2 3 2 2 3" xfId="20515" xr:uid="{00000000-0005-0000-0000-000015640000}"/>
    <cellStyle name="Notas 6 2 3 2 3" xfId="12410" xr:uid="{00000000-0005-0000-0000-000016640000}"/>
    <cellStyle name="Notas 6 2 3 2 3 2" xfId="23509" xr:uid="{00000000-0005-0000-0000-000017640000}"/>
    <cellStyle name="Notas 6 2 3 2 4" xfId="17984" xr:uid="{00000000-0005-0000-0000-000018640000}"/>
    <cellStyle name="Notas 6 2 3 3" xfId="7181" xr:uid="{00000000-0005-0000-0000-000019640000}"/>
    <cellStyle name="Notas 6 2 3 3 2" xfId="9834" xr:uid="{00000000-0005-0000-0000-00001A640000}"/>
    <cellStyle name="Notas 6 2 3 3 2 2" xfId="15404" xr:uid="{00000000-0005-0000-0000-00001B640000}"/>
    <cellStyle name="Notas 6 2 3 3 2 2 2" xfId="26502" xr:uid="{00000000-0005-0000-0000-00001C640000}"/>
    <cellStyle name="Notas 6 2 3 3 2 3" xfId="20976" xr:uid="{00000000-0005-0000-0000-00001D640000}"/>
    <cellStyle name="Notas 6 2 3 3 3" xfId="12871" xr:uid="{00000000-0005-0000-0000-00001E640000}"/>
    <cellStyle name="Notas 6 2 3 3 3 2" xfId="23970" xr:uid="{00000000-0005-0000-0000-00001F640000}"/>
    <cellStyle name="Notas 6 2 3 3 4" xfId="18445" xr:uid="{00000000-0005-0000-0000-000020640000}"/>
    <cellStyle name="Notas 6 2 3 4" xfId="7872" xr:uid="{00000000-0005-0000-0000-000021640000}"/>
    <cellStyle name="Notas 6 2 3 4 2" xfId="13475" xr:uid="{00000000-0005-0000-0000-000022640000}"/>
    <cellStyle name="Notas 6 2 3 4 2 2" xfId="24574" xr:uid="{00000000-0005-0000-0000-000023640000}"/>
    <cellStyle name="Notas 6 2 3 4 3" xfId="19049" xr:uid="{00000000-0005-0000-0000-000024640000}"/>
    <cellStyle name="Notas 6 2 3 5" xfId="10384" xr:uid="{00000000-0005-0000-0000-000025640000}"/>
    <cellStyle name="Notas 6 2 3 5 2" xfId="15930" xr:uid="{00000000-0005-0000-0000-000026640000}"/>
    <cellStyle name="Notas 6 2 3 5 2 2" xfId="27028" xr:uid="{00000000-0005-0000-0000-000027640000}"/>
    <cellStyle name="Notas 6 2 3 5 3" xfId="21502" xr:uid="{00000000-0005-0000-0000-000028640000}"/>
    <cellStyle name="Notas 6 2 3 6" xfId="11301" xr:uid="{00000000-0005-0000-0000-000029640000}"/>
    <cellStyle name="Notas 6 2 3 6 2" xfId="22408" xr:uid="{00000000-0005-0000-0000-00002A640000}"/>
    <cellStyle name="Notas 6 2 3 7" xfId="16882" xr:uid="{00000000-0005-0000-0000-00002B640000}"/>
    <cellStyle name="Notas 6 2 3 8" xfId="27459" xr:uid="{00000000-0005-0000-0000-00002C640000}"/>
    <cellStyle name="Notas 6 2 4" xfId="4771" xr:uid="{00000000-0005-0000-0000-00002D640000}"/>
    <cellStyle name="Notas 6 2 4 2" xfId="6576" xr:uid="{00000000-0005-0000-0000-00002E640000}"/>
    <cellStyle name="Notas 6 2 4 2 2" xfId="9239" xr:uid="{00000000-0005-0000-0000-00002F640000}"/>
    <cellStyle name="Notas 6 2 4 2 2 2" xfId="14809" xr:uid="{00000000-0005-0000-0000-000030640000}"/>
    <cellStyle name="Notas 6 2 4 2 2 2 2" xfId="25907" xr:uid="{00000000-0005-0000-0000-000031640000}"/>
    <cellStyle name="Notas 6 2 4 2 2 3" xfId="20381" xr:uid="{00000000-0005-0000-0000-000032640000}"/>
    <cellStyle name="Notas 6 2 4 2 3" xfId="12276" xr:uid="{00000000-0005-0000-0000-000033640000}"/>
    <cellStyle name="Notas 6 2 4 2 3 2" xfId="23375" xr:uid="{00000000-0005-0000-0000-000034640000}"/>
    <cellStyle name="Notas 6 2 4 2 4" xfId="17850" xr:uid="{00000000-0005-0000-0000-000035640000}"/>
    <cellStyle name="Notas 6 2 4 3" xfId="7751" xr:uid="{00000000-0005-0000-0000-000036640000}"/>
    <cellStyle name="Notas 6 2 4 3 2" xfId="13356" xr:uid="{00000000-0005-0000-0000-000037640000}"/>
    <cellStyle name="Notas 6 2 4 3 2 2" xfId="24455" xr:uid="{00000000-0005-0000-0000-000038640000}"/>
    <cellStyle name="Notas 6 2 4 3 3" xfId="18930" xr:uid="{00000000-0005-0000-0000-000039640000}"/>
    <cellStyle name="Notas 6 2 4 4" xfId="10250" xr:uid="{00000000-0005-0000-0000-00003A640000}"/>
    <cellStyle name="Notas 6 2 4 4 2" xfId="15796" xr:uid="{00000000-0005-0000-0000-00003B640000}"/>
    <cellStyle name="Notas 6 2 4 4 2 2" xfId="26894" xr:uid="{00000000-0005-0000-0000-00003C640000}"/>
    <cellStyle name="Notas 6 2 4 4 3" xfId="21368" xr:uid="{00000000-0005-0000-0000-00003D640000}"/>
    <cellStyle name="Notas 6 2 4 5" xfId="11302" xr:uid="{00000000-0005-0000-0000-00003E640000}"/>
    <cellStyle name="Notas 6 2 4 5 2" xfId="22409" xr:uid="{00000000-0005-0000-0000-00003F640000}"/>
    <cellStyle name="Notas 6 2 4 6" xfId="16883" xr:uid="{00000000-0005-0000-0000-000040640000}"/>
    <cellStyle name="Notas 6 2 5" xfId="4772" xr:uid="{00000000-0005-0000-0000-000041640000}"/>
    <cellStyle name="Notas 6 2 5 2" xfId="6484" xr:uid="{00000000-0005-0000-0000-000042640000}"/>
    <cellStyle name="Notas 6 2 5 2 2" xfId="9147" xr:uid="{00000000-0005-0000-0000-000043640000}"/>
    <cellStyle name="Notas 6 2 5 2 2 2" xfId="14717" xr:uid="{00000000-0005-0000-0000-000044640000}"/>
    <cellStyle name="Notas 6 2 5 2 2 2 2" xfId="25815" xr:uid="{00000000-0005-0000-0000-000045640000}"/>
    <cellStyle name="Notas 6 2 5 2 2 3" xfId="20289" xr:uid="{00000000-0005-0000-0000-000046640000}"/>
    <cellStyle name="Notas 6 2 5 2 3" xfId="12184" xr:uid="{00000000-0005-0000-0000-000047640000}"/>
    <cellStyle name="Notas 6 2 5 2 3 2" xfId="23283" xr:uid="{00000000-0005-0000-0000-000048640000}"/>
    <cellStyle name="Notas 6 2 5 2 4" xfId="17758" xr:uid="{00000000-0005-0000-0000-000049640000}"/>
    <cellStyle name="Notas 6 2 5 3" xfId="8295" xr:uid="{00000000-0005-0000-0000-00004A640000}"/>
    <cellStyle name="Notas 6 2 5 3 2" xfId="13865" xr:uid="{00000000-0005-0000-0000-00004B640000}"/>
    <cellStyle name="Notas 6 2 5 3 2 2" xfId="24963" xr:uid="{00000000-0005-0000-0000-00004C640000}"/>
    <cellStyle name="Notas 6 2 5 3 3" xfId="19437" xr:uid="{00000000-0005-0000-0000-00004D640000}"/>
    <cellStyle name="Notas 6 2 5 4" xfId="11303" xr:uid="{00000000-0005-0000-0000-00004E640000}"/>
    <cellStyle name="Notas 6 2 5 4 2" xfId="22410" xr:uid="{00000000-0005-0000-0000-00004F640000}"/>
    <cellStyle name="Notas 6 2 5 5" xfId="16884" xr:uid="{00000000-0005-0000-0000-000050640000}"/>
    <cellStyle name="Notas 6 2 6" xfId="5473" xr:uid="{00000000-0005-0000-0000-000051640000}"/>
    <cellStyle name="Notas 6 2 6 2" xfId="8566" xr:uid="{00000000-0005-0000-0000-000052640000}"/>
    <cellStyle name="Notas 6 2 6 2 2" xfId="14136" xr:uid="{00000000-0005-0000-0000-000053640000}"/>
    <cellStyle name="Notas 6 2 6 2 2 2" xfId="25234" xr:uid="{00000000-0005-0000-0000-000054640000}"/>
    <cellStyle name="Notas 6 2 6 2 3" xfId="19708" xr:uid="{00000000-0005-0000-0000-000055640000}"/>
    <cellStyle name="Notas 6 2 6 3" xfId="11597" xr:uid="{00000000-0005-0000-0000-000056640000}"/>
    <cellStyle name="Notas 6 2 6 3 2" xfId="22700" xr:uid="{00000000-0005-0000-0000-000057640000}"/>
    <cellStyle name="Notas 6 2 6 4" xfId="17174" xr:uid="{00000000-0005-0000-0000-000058640000}"/>
    <cellStyle name="Notas 6 2 7" xfId="6135" xr:uid="{00000000-0005-0000-0000-000059640000}"/>
    <cellStyle name="Notas 6 2 7 2" xfId="8800" xr:uid="{00000000-0005-0000-0000-00005A640000}"/>
    <cellStyle name="Notas 6 2 7 2 2" xfId="14370" xr:uid="{00000000-0005-0000-0000-00005B640000}"/>
    <cellStyle name="Notas 6 2 7 2 2 2" xfId="25468" xr:uid="{00000000-0005-0000-0000-00005C640000}"/>
    <cellStyle name="Notas 6 2 7 2 3" xfId="19942" xr:uid="{00000000-0005-0000-0000-00005D640000}"/>
    <cellStyle name="Notas 6 2 7 3" xfId="11837" xr:uid="{00000000-0005-0000-0000-00005E640000}"/>
    <cellStyle name="Notas 6 2 7 3 2" xfId="22936" xr:uid="{00000000-0005-0000-0000-00005F640000}"/>
    <cellStyle name="Notas 6 2 7 4" xfId="17411" xr:uid="{00000000-0005-0000-0000-000060640000}"/>
    <cellStyle name="Notas 6 2 8" xfId="7046" xr:uid="{00000000-0005-0000-0000-000061640000}"/>
    <cellStyle name="Notas 6 2 8 2" xfId="9700" xr:uid="{00000000-0005-0000-0000-000062640000}"/>
    <cellStyle name="Notas 6 2 8 2 2" xfId="15270" xr:uid="{00000000-0005-0000-0000-000063640000}"/>
    <cellStyle name="Notas 6 2 8 2 2 2" xfId="26368" xr:uid="{00000000-0005-0000-0000-000064640000}"/>
    <cellStyle name="Notas 6 2 8 2 3" xfId="20842" xr:uid="{00000000-0005-0000-0000-000065640000}"/>
    <cellStyle name="Notas 6 2 8 3" xfId="12737" xr:uid="{00000000-0005-0000-0000-000066640000}"/>
    <cellStyle name="Notas 6 2 8 3 2" xfId="23836" xr:uid="{00000000-0005-0000-0000-000067640000}"/>
    <cellStyle name="Notas 6 2 8 4" xfId="18311" xr:uid="{00000000-0005-0000-0000-000068640000}"/>
    <cellStyle name="Notas 6 2 9" xfId="7578" xr:uid="{00000000-0005-0000-0000-000069640000}"/>
    <cellStyle name="Notas 6 2 9 2" xfId="13231" xr:uid="{00000000-0005-0000-0000-00006A640000}"/>
    <cellStyle name="Notas 6 2 9 2 2" xfId="24330" xr:uid="{00000000-0005-0000-0000-00006B640000}"/>
    <cellStyle name="Notas 6 2 9 3" xfId="18805" xr:uid="{00000000-0005-0000-0000-00006C640000}"/>
    <cellStyle name="Notas 6 3" xfId="1025" xr:uid="{00000000-0005-0000-0000-00006D640000}"/>
    <cellStyle name="Notas 6 3 10" xfId="27620" xr:uid="{00000000-0005-0000-0000-00006E640000}"/>
    <cellStyle name="Notas 6 3 2" xfId="4773" xr:uid="{00000000-0005-0000-0000-00006F640000}"/>
    <cellStyle name="Notas 6 3 2 2" xfId="6871" xr:uid="{00000000-0005-0000-0000-000070640000}"/>
    <cellStyle name="Notas 6 3 2 2 2" xfId="9534" xr:uid="{00000000-0005-0000-0000-000071640000}"/>
    <cellStyle name="Notas 6 3 2 2 2 2" xfId="15104" xr:uid="{00000000-0005-0000-0000-000072640000}"/>
    <cellStyle name="Notas 6 3 2 2 2 2 2" xfId="26202" xr:uid="{00000000-0005-0000-0000-000073640000}"/>
    <cellStyle name="Notas 6 3 2 2 2 3" xfId="20676" xr:uid="{00000000-0005-0000-0000-000074640000}"/>
    <cellStyle name="Notas 6 3 2 2 3" xfId="12571" xr:uid="{00000000-0005-0000-0000-000075640000}"/>
    <cellStyle name="Notas 6 3 2 2 3 2" xfId="23670" xr:uid="{00000000-0005-0000-0000-000076640000}"/>
    <cellStyle name="Notas 6 3 2 2 4" xfId="18145" xr:uid="{00000000-0005-0000-0000-000077640000}"/>
    <cellStyle name="Notas 6 3 2 3" xfId="8296" xr:uid="{00000000-0005-0000-0000-000078640000}"/>
    <cellStyle name="Notas 6 3 2 3 2" xfId="13866" xr:uid="{00000000-0005-0000-0000-000079640000}"/>
    <cellStyle name="Notas 6 3 2 3 2 2" xfId="24964" xr:uid="{00000000-0005-0000-0000-00007A640000}"/>
    <cellStyle name="Notas 6 3 2 3 3" xfId="19438" xr:uid="{00000000-0005-0000-0000-00007B640000}"/>
    <cellStyle name="Notas 6 3 2 4" xfId="11304" xr:uid="{00000000-0005-0000-0000-00007C640000}"/>
    <cellStyle name="Notas 6 3 2 4 2" xfId="22411" xr:uid="{00000000-0005-0000-0000-00007D640000}"/>
    <cellStyle name="Notas 6 3 2 5" xfId="16885" xr:uid="{00000000-0005-0000-0000-00007E640000}"/>
    <cellStyle name="Notas 6 3 3" xfId="5354" xr:uid="{00000000-0005-0000-0000-00007F640000}"/>
    <cellStyle name="Notas 6 3 3 2" xfId="8514" xr:uid="{00000000-0005-0000-0000-000080640000}"/>
    <cellStyle name="Notas 6 3 3 2 2" xfId="14084" xr:uid="{00000000-0005-0000-0000-000081640000}"/>
    <cellStyle name="Notas 6 3 3 2 2 2" xfId="25182" xr:uid="{00000000-0005-0000-0000-000082640000}"/>
    <cellStyle name="Notas 6 3 3 2 3" xfId="19656" xr:uid="{00000000-0005-0000-0000-000083640000}"/>
    <cellStyle name="Notas 6 3 3 3" xfId="11545" xr:uid="{00000000-0005-0000-0000-000084640000}"/>
    <cellStyle name="Notas 6 3 3 3 2" xfId="22648" xr:uid="{00000000-0005-0000-0000-000085640000}"/>
    <cellStyle name="Notas 6 3 3 4" xfId="17122" xr:uid="{00000000-0005-0000-0000-000086640000}"/>
    <cellStyle name="Notas 6 3 4" xfId="6303" xr:uid="{00000000-0005-0000-0000-000087640000}"/>
    <cellStyle name="Notas 6 3 4 2" xfId="8968" xr:uid="{00000000-0005-0000-0000-000088640000}"/>
    <cellStyle name="Notas 6 3 4 2 2" xfId="14538" xr:uid="{00000000-0005-0000-0000-000089640000}"/>
    <cellStyle name="Notas 6 3 4 2 2 2" xfId="25636" xr:uid="{00000000-0005-0000-0000-00008A640000}"/>
    <cellStyle name="Notas 6 3 4 2 3" xfId="20110" xr:uid="{00000000-0005-0000-0000-00008B640000}"/>
    <cellStyle name="Notas 6 3 4 3" xfId="12005" xr:uid="{00000000-0005-0000-0000-00008C640000}"/>
    <cellStyle name="Notas 6 3 4 3 2" xfId="23104" xr:uid="{00000000-0005-0000-0000-00008D640000}"/>
    <cellStyle name="Notas 6 3 4 4" xfId="17579" xr:uid="{00000000-0005-0000-0000-00008E640000}"/>
    <cellStyle name="Notas 6 3 5" xfId="7342" xr:uid="{00000000-0005-0000-0000-00008F640000}"/>
    <cellStyle name="Notas 6 3 5 2" xfId="9995" xr:uid="{00000000-0005-0000-0000-000090640000}"/>
    <cellStyle name="Notas 6 3 5 2 2" xfId="15565" xr:uid="{00000000-0005-0000-0000-000091640000}"/>
    <cellStyle name="Notas 6 3 5 2 2 2" xfId="26663" xr:uid="{00000000-0005-0000-0000-000092640000}"/>
    <cellStyle name="Notas 6 3 5 2 3" xfId="21137" xr:uid="{00000000-0005-0000-0000-000093640000}"/>
    <cellStyle name="Notas 6 3 5 3" xfId="13032" xr:uid="{00000000-0005-0000-0000-000094640000}"/>
    <cellStyle name="Notas 6 3 5 3 2" xfId="24131" xr:uid="{00000000-0005-0000-0000-000095640000}"/>
    <cellStyle name="Notas 6 3 5 4" xfId="18606" xr:uid="{00000000-0005-0000-0000-000096640000}"/>
    <cellStyle name="Notas 6 3 6" xfId="8030" xr:uid="{00000000-0005-0000-0000-000097640000}"/>
    <cellStyle name="Notas 6 3 6 2" xfId="13633" xr:uid="{00000000-0005-0000-0000-000098640000}"/>
    <cellStyle name="Notas 6 3 6 2 2" xfId="24732" xr:uid="{00000000-0005-0000-0000-000099640000}"/>
    <cellStyle name="Notas 6 3 6 3" xfId="19207" xr:uid="{00000000-0005-0000-0000-00009A640000}"/>
    <cellStyle name="Notas 6 3 7" xfId="10545" xr:uid="{00000000-0005-0000-0000-00009B640000}"/>
    <cellStyle name="Notas 6 3 7 2" xfId="16091" xr:uid="{00000000-0005-0000-0000-00009C640000}"/>
    <cellStyle name="Notas 6 3 7 2 2" xfId="27189" xr:uid="{00000000-0005-0000-0000-00009D640000}"/>
    <cellStyle name="Notas 6 3 7 3" xfId="21663" xr:uid="{00000000-0005-0000-0000-00009E640000}"/>
    <cellStyle name="Notas 6 3 8" xfId="10821" xr:uid="{00000000-0005-0000-0000-00009F640000}"/>
    <cellStyle name="Notas 6 3 8 2" xfId="21936" xr:uid="{00000000-0005-0000-0000-0000A0640000}"/>
    <cellStyle name="Notas 6 3 9" xfId="16416" xr:uid="{00000000-0005-0000-0000-0000A1640000}"/>
    <cellStyle name="Notas 6 4" xfId="916" xr:uid="{00000000-0005-0000-0000-0000A2640000}"/>
    <cellStyle name="Notas 6 4 2" xfId="5192" xr:uid="{00000000-0005-0000-0000-0000A3640000}"/>
    <cellStyle name="Notas 6 4 2 2" xfId="6771" xr:uid="{00000000-0005-0000-0000-0000A4640000}"/>
    <cellStyle name="Notas 6 4 2 2 2" xfId="9434" xr:uid="{00000000-0005-0000-0000-0000A5640000}"/>
    <cellStyle name="Notas 6 4 2 2 2 2" xfId="15004" xr:uid="{00000000-0005-0000-0000-0000A6640000}"/>
    <cellStyle name="Notas 6 4 2 2 2 2 2" xfId="26102" xr:uid="{00000000-0005-0000-0000-0000A7640000}"/>
    <cellStyle name="Notas 6 4 2 2 2 3" xfId="20576" xr:uid="{00000000-0005-0000-0000-0000A8640000}"/>
    <cellStyle name="Notas 6 4 2 2 3" xfId="12471" xr:uid="{00000000-0005-0000-0000-0000A9640000}"/>
    <cellStyle name="Notas 6 4 2 2 3 2" xfId="23570" xr:uid="{00000000-0005-0000-0000-0000AA640000}"/>
    <cellStyle name="Notas 6 4 2 2 4" xfId="18045" xr:uid="{00000000-0005-0000-0000-0000AB640000}"/>
    <cellStyle name="Notas 6 4 2 3" xfId="8425" xr:uid="{00000000-0005-0000-0000-0000AC640000}"/>
    <cellStyle name="Notas 6 4 2 3 2" xfId="13995" xr:uid="{00000000-0005-0000-0000-0000AD640000}"/>
    <cellStyle name="Notas 6 4 2 3 2 2" xfId="25093" xr:uid="{00000000-0005-0000-0000-0000AE640000}"/>
    <cellStyle name="Notas 6 4 2 3 3" xfId="19567" xr:uid="{00000000-0005-0000-0000-0000AF640000}"/>
    <cellStyle name="Notas 6 4 2 4" xfId="11456" xr:uid="{00000000-0005-0000-0000-0000B0640000}"/>
    <cellStyle name="Notas 6 4 2 4 2" xfId="22559" xr:uid="{00000000-0005-0000-0000-0000B1640000}"/>
    <cellStyle name="Notas 6 4 2 5" xfId="17033" xr:uid="{00000000-0005-0000-0000-0000B2640000}"/>
    <cellStyle name="Notas 6 4 3" xfId="6203" xr:uid="{00000000-0005-0000-0000-0000B3640000}"/>
    <cellStyle name="Notas 6 4 3 2" xfId="8868" xr:uid="{00000000-0005-0000-0000-0000B4640000}"/>
    <cellStyle name="Notas 6 4 3 2 2" xfId="14438" xr:uid="{00000000-0005-0000-0000-0000B5640000}"/>
    <cellStyle name="Notas 6 4 3 2 2 2" xfId="25536" xr:uid="{00000000-0005-0000-0000-0000B6640000}"/>
    <cellStyle name="Notas 6 4 3 2 3" xfId="20010" xr:uid="{00000000-0005-0000-0000-0000B7640000}"/>
    <cellStyle name="Notas 6 4 3 3" xfId="11905" xr:uid="{00000000-0005-0000-0000-0000B8640000}"/>
    <cellStyle name="Notas 6 4 3 3 2" xfId="23004" xr:uid="{00000000-0005-0000-0000-0000B9640000}"/>
    <cellStyle name="Notas 6 4 3 4" xfId="17479" xr:uid="{00000000-0005-0000-0000-0000BA640000}"/>
    <cellStyle name="Notas 6 4 4" xfId="7242" xr:uid="{00000000-0005-0000-0000-0000BB640000}"/>
    <cellStyle name="Notas 6 4 4 2" xfId="9895" xr:uid="{00000000-0005-0000-0000-0000BC640000}"/>
    <cellStyle name="Notas 6 4 4 2 2" xfId="15465" xr:uid="{00000000-0005-0000-0000-0000BD640000}"/>
    <cellStyle name="Notas 6 4 4 2 2 2" xfId="26563" xr:uid="{00000000-0005-0000-0000-0000BE640000}"/>
    <cellStyle name="Notas 6 4 4 2 3" xfId="21037" xr:uid="{00000000-0005-0000-0000-0000BF640000}"/>
    <cellStyle name="Notas 6 4 4 3" xfId="12932" xr:uid="{00000000-0005-0000-0000-0000C0640000}"/>
    <cellStyle name="Notas 6 4 4 3 2" xfId="24031" xr:uid="{00000000-0005-0000-0000-0000C1640000}"/>
    <cellStyle name="Notas 6 4 4 4" xfId="18506" xr:uid="{00000000-0005-0000-0000-0000C2640000}"/>
    <cellStyle name="Notas 6 4 5" xfId="7930" xr:uid="{00000000-0005-0000-0000-0000C3640000}"/>
    <cellStyle name="Notas 6 4 5 2" xfId="13533" xr:uid="{00000000-0005-0000-0000-0000C4640000}"/>
    <cellStyle name="Notas 6 4 5 2 2" xfId="24632" xr:uid="{00000000-0005-0000-0000-0000C5640000}"/>
    <cellStyle name="Notas 6 4 5 3" xfId="19107" xr:uid="{00000000-0005-0000-0000-0000C6640000}"/>
    <cellStyle name="Notas 6 4 6" xfId="10445" xr:uid="{00000000-0005-0000-0000-0000C7640000}"/>
    <cellStyle name="Notas 6 4 6 2" xfId="15991" xr:uid="{00000000-0005-0000-0000-0000C8640000}"/>
    <cellStyle name="Notas 6 4 6 2 2" xfId="27089" xr:uid="{00000000-0005-0000-0000-0000C9640000}"/>
    <cellStyle name="Notas 6 4 6 3" xfId="21563" xr:uid="{00000000-0005-0000-0000-0000CA640000}"/>
    <cellStyle name="Notas 6 4 7" xfId="10721" xr:uid="{00000000-0005-0000-0000-0000CB640000}"/>
    <cellStyle name="Notas 6 4 7 2" xfId="21836" xr:uid="{00000000-0005-0000-0000-0000CC640000}"/>
    <cellStyle name="Notas 6 4 8" xfId="16316" xr:uid="{00000000-0005-0000-0000-0000CD640000}"/>
    <cellStyle name="Notas 6 4 9" xfId="27520" xr:uid="{00000000-0005-0000-0000-0000CE640000}"/>
    <cellStyle name="Notas 6 5" xfId="4774" xr:uid="{00000000-0005-0000-0000-0000CF640000}"/>
    <cellStyle name="Notas 6 5 2" xfId="6709" xr:uid="{00000000-0005-0000-0000-0000D0640000}"/>
    <cellStyle name="Notas 6 5 2 2" xfId="9372" xr:uid="{00000000-0005-0000-0000-0000D1640000}"/>
    <cellStyle name="Notas 6 5 2 2 2" xfId="14942" xr:uid="{00000000-0005-0000-0000-0000D2640000}"/>
    <cellStyle name="Notas 6 5 2 2 2 2" xfId="26040" xr:uid="{00000000-0005-0000-0000-0000D3640000}"/>
    <cellStyle name="Notas 6 5 2 2 3" xfId="20514" xr:uid="{00000000-0005-0000-0000-0000D4640000}"/>
    <cellStyle name="Notas 6 5 2 3" xfId="12409" xr:uid="{00000000-0005-0000-0000-0000D5640000}"/>
    <cellStyle name="Notas 6 5 2 3 2" xfId="23508" xr:uid="{00000000-0005-0000-0000-0000D6640000}"/>
    <cellStyle name="Notas 6 5 2 4" xfId="17983" xr:uid="{00000000-0005-0000-0000-0000D7640000}"/>
    <cellStyle name="Notas 6 5 3" xfId="7180" xr:uid="{00000000-0005-0000-0000-0000D8640000}"/>
    <cellStyle name="Notas 6 5 3 2" xfId="9833" xr:uid="{00000000-0005-0000-0000-0000D9640000}"/>
    <cellStyle name="Notas 6 5 3 2 2" xfId="15403" xr:uid="{00000000-0005-0000-0000-0000DA640000}"/>
    <cellStyle name="Notas 6 5 3 2 2 2" xfId="26501" xr:uid="{00000000-0005-0000-0000-0000DB640000}"/>
    <cellStyle name="Notas 6 5 3 2 3" xfId="20975" xr:uid="{00000000-0005-0000-0000-0000DC640000}"/>
    <cellStyle name="Notas 6 5 3 3" xfId="12870" xr:uid="{00000000-0005-0000-0000-0000DD640000}"/>
    <cellStyle name="Notas 6 5 3 3 2" xfId="23969" xr:uid="{00000000-0005-0000-0000-0000DE640000}"/>
    <cellStyle name="Notas 6 5 3 4" xfId="18444" xr:uid="{00000000-0005-0000-0000-0000DF640000}"/>
    <cellStyle name="Notas 6 5 4" xfId="7871" xr:uid="{00000000-0005-0000-0000-0000E0640000}"/>
    <cellStyle name="Notas 6 5 4 2" xfId="13474" xr:uid="{00000000-0005-0000-0000-0000E1640000}"/>
    <cellStyle name="Notas 6 5 4 2 2" xfId="24573" xr:uid="{00000000-0005-0000-0000-0000E2640000}"/>
    <cellStyle name="Notas 6 5 4 3" xfId="19048" xr:uid="{00000000-0005-0000-0000-0000E3640000}"/>
    <cellStyle name="Notas 6 5 5" xfId="10383" xr:uid="{00000000-0005-0000-0000-0000E4640000}"/>
    <cellStyle name="Notas 6 5 5 2" xfId="15929" xr:uid="{00000000-0005-0000-0000-0000E5640000}"/>
    <cellStyle name="Notas 6 5 5 2 2" xfId="27027" xr:uid="{00000000-0005-0000-0000-0000E6640000}"/>
    <cellStyle name="Notas 6 5 5 3" xfId="21501" xr:uid="{00000000-0005-0000-0000-0000E7640000}"/>
    <cellStyle name="Notas 6 5 6" xfId="11305" xr:uid="{00000000-0005-0000-0000-0000E8640000}"/>
    <cellStyle name="Notas 6 5 6 2" xfId="22412" xr:uid="{00000000-0005-0000-0000-0000E9640000}"/>
    <cellStyle name="Notas 6 5 7" xfId="16886" xr:uid="{00000000-0005-0000-0000-0000EA640000}"/>
    <cellStyle name="Notas 6 5 8" xfId="27458" xr:uid="{00000000-0005-0000-0000-0000EB640000}"/>
    <cellStyle name="Notas 6 6" xfId="4775" xr:uid="{00000000-0005-0000-0000-0000EC640000}"/>
    <cellStyle name="Notas 6 6 2" xfId="6539" xr:uid="{00000000-0005-0000-0000-0000ED640000}"/>
    <cellStyle name="Notas 6 6 2 2" xfId="9202" xr:uid="{00000000-0005-0000-0000-0000EE640000}"/>
    <cellStyle name="Notas 6 6 2 2 2" xfId="14772" xr:uid="{00000000-0005-0000-0000-0000EF640000}"/>
    <cellStyle name="Notas 6 6 2 2 2 2" xfId="25870" xr:uid="{00000000-0005-0000-0000-0000F0640000}"/>
    <cellStyle name="Notas 6 6 2 2 3" xfId="20344" xr:uid="{00000000-0005-0000-0000-0000F1640000}"/>
    <cellStyle name="Notas 6 6 2 3" xfId="12239" xr:uid="{00000000-0005-0000-0000-0000F2640000}"/>
    <cellStyle name="Notas 6 6 2 3 2" xfId="23338" xr:uid="{00000000-0005-0000-0000-0000F3640000}"/>
    <cellStyle name="Notas 6 6 2 4" xfId="17813" xr:uid="{00000000-0005-0000-0000-0000F4640000}"/>
    <cellStyle name="Notas 6 6 3" xfId="7713" xr:uid="{00000000-0005-0000-0000-0000F5640000}"/>
    <cellStyle name="Notas 6 6 3 2" xfId="13319" xr:uid="{00000000-0005-0000-0000-0000F6640000}"/>
    <cellStyle name="Notas 6 6 3 2 2" xfId="24418" xr:uid="{00000000-0005-0000-0000-0000F7640000}"/>
    <cellStyle name="Notas 6 6 3 3" xfId="18893" xr:uid="{00000000-0005-0000-0000-0000F8640000}"/>
    <cellStyle name="Notas 6 6 4" xfId="10213" xr:uid="{00000000-0005-0000-0000-0000F9640000}"/>
    <cellStyle name="Notas 6 6 4 2" xfId="15759" xr:uid="{00000000-0005-0000-0000-0000FA640000}"/>
    <cellStyle name="Notas 6 6 4 2 2" xfId="26857" xr:uid="{00000000-0005-0000-0000-0000FB640000}"/>
    <cellStyle name="Notas 6 6 4 3" xfId="21331" xr:uid="{00000000-0005-0000-0000-0000FC640000}"/>
    <cellStyle name="Notas 6 6 5" xfId="11306" xr:uid="{00000000-0005-0000-0000-0000FD640000}"/>
    <cellStyle name="Notas 6 6 5 2" xfId="22413" xr:uid="{00000000-0005-0000-0000-0000FE640000}"/>
    <cellStyle name="Notas 6 6 6" xfId="16887" xr:uid="{00000000-0005-0000-0000-0000FF640000}"/>
    <cellStyle name="Notas 6 7" xfId="4776" xr:uid="{00000000-0005-0000-0000-000000650000}"/>
    <cellStyle name="Notas 6 7 2" xfId="6427" xr:uid="{00000000-0005-0000-0000-000001650000}"/>
    <cellStyle name="Notas 6 7 2 2" xfId="9090" xr:uid="{00000000-0005-0000-0000-000002650000}"/>
    <cellStyle name="Notas 6 7 2 2 2" xfId="14660" xr:uid="{00000000-0005-0000-0000-000003650000}"/>
    <cellStyle name="Notas 6 7 2 2 2 2" xfId="25758" xr:uid="{00000000-0005-0000-0000-000004650000}"/>
    <cellStyle name="Notas 6 7 2 2 3" xfId="20232" xr:uid="{00000000-0005-0000-0000-000005650000}"/>
    <cellStyle name="Notas 6 7 2 3" xfId="12127" xr:uid="{00000000-0005-0000-0000-000006650000}"/>
    <cellStyle name="Notas 6 7 2 3 2" xfId="23226" xr:uid="{00000000-0005-0000-0000-000007650000}"/>
    <cellStyle name="Notas 6 7 2 4" xfId="17701" xr:uid="{00000000-0005-0000-0000-000008650000}"/>
    <cellStyle name="Notas 6 7 3" xfId="8297" xr:uid="{00000000-0005-0000-0000-000009650000}"/>
    <cellStyle name="Notas 6 7 3 2" xfId="13867" xr:uid="{00000000-0005-0000-0000-00000A650000}"/>
    <cellStyle name="Notas 6 7 3 2 2" xfId="24965" xr:uid="{00000000-0005-0000-0000-00000B650000}"/>
    <cellStyle name="Notas 6 7 3 3" xfId="19439" xr:uid="{00000000-0005-0000-0000-00000C650000}"/>
    <cellStyle name="Notas 6 7 4" xfId="11307" xr:uid="{00000000-0005-0000-0000-00000D650000}"/>
    <cellStyle name="Notas 6 7 4 2" xfId="22414" xr:uid="{00000000-0005-0000-0000-00000E650000}"/>
    <cellStyle name="Notas 6 7 5" xfId="16888" xr:uid="{00000000-0005-0000-0000-00000F650000}"/>
    <cellStyle name="Notas 6 8" xfId="5393" xr:uid="{00000000-0005-0000-0000-000010650000}"/>
    <cellStyle name="Notas 6 8 2" xfId="8535" xr:uid="{00000000-0005-0000-0000-000011650000}"/>
    <cellStyle name="Notas 6 8 2 2" xfId="14105" xr:uid="{00000000-0005-0000-0000-000012650000}"/>
    <cellStyle name="Notas 6 8 2 2 2" xfId="25203" xr:uid="{00000000-0005-0000-0000-000013650000}"/>
    <cellStyle name="Notas 6 8 2 3" xfId="19677" xr:uid="{00000000-0005-0000-0000-000014650000}"/>
    <cellStyle name="Notas 6 8 3" xfId="11566" xr:uid="{00000000-0005-0000-0000-000015650000}"/>
    <cellStyle name="Notas 6 8 3 2" xfId="22669" xr:uid="{00000000-0005-0000-0000-000016650000}"/>
    <cellStyle name="Notas 6 8 4" xfId="17143" xr:uid="{00000000-0005-0000-0000-000017650000}"/>
    <cellStyle name="Notas 6 9" xfId="6099" xr:uid="{00000000-0005-0000-0000-000018650000}"/>
    <cellStyle name="Notas 6 9 2" xfId="8764" xr:uid="{00000000-0005-0000-0000-000019650000}"/>
    <cellStyle name="Notas 6 9 2 2" xfId="14334" xr:uid="{00000000-0005-0000-0000-00001A650000}"/>
    <cellStyle name="Notas 6 9 2 2 2" xfId="25432" xr:uid="{00000000-0005-0000-0000-00001B650000}"/>
    <cellStyle name="Notas 6 9 2 3" xfId="19906" xr:uid="{00000000-0005-0000-0000-00001C650000}"/>
    <cellStyle name="Notas 6 9 3" xfId="11801" xr:uid="{00000000-0005-0000-0000-00001D650000}"/>
    <cellStyle name="Notas 6 9 3 2" xfId="22900" xr:uid="{00000000-0005-0000-0000-00001E650000}"/>
    <cellStyle name="Notas 6 9 4" xfId="17375" xr:uid="{00000000-0005-0000-0000-00001F650000}"/>
    <cellStyle name="Notas 7" xfId="641" xr:uid="{00000000-0005-0000-0000-000020650000}"/>
    <cellStyle name="Notas 7 10" xfId="7007" xr:uid="{00000000-0005-0000-0000-000021650000}"/>
    <cellStyle name="Notas 7 10 2" xfId="9661" xr:uid="{00000000-0005-0000-0000-000022650000}"/>
    <cellStyle name="Notas 7 10 2 2" xfId="15231" xr:uid="{00000000-0005-0000-0000-000023650000}"/>
    <cellStyle name="Notas 7 10 2 2 2" xfId="26329" xr:uid="{00000000-0005-0000-0000-000024650000}"/>
    <cellStyle name="Notas 7 10 2 3" xfId="20803" xr:uid="{00000000-0005-0000-0000-000025650000}"/>
    <cellStyle name="Notas 7 10 3" xfId="12698" xr:uid="{00000000-0005-0000-0000-000026650000}"/>
    <cellStyle name="Notas 7 10 3 2" xfId="23797" xr:uid="{00000000-0005-0000-0000-000027650000}"/>
    <cellStyle name="Notas 7 10 4" xfId="18272" xr:uid="{00000000-0005-0000-0000-000028650000}"/>
    <cellStyle name="Notas 7 11" xfId="7579" xr:uid="{00000000-0005-0000-0000-000029650000}"/>
    <cellStyle name="Notas 7 11 2" xfId="13232" xr:uid="{00000000-0005-0000-0000-00002A650000}"/>
    <cellStyle name="Notas 7 11 2 2" xfId="24331" xr:uid="{00000000-0005-0000-0000-00002B650000}"/>
    <cellStyle name="Notas 7 11 3" xfId="18806" xr:uid="{00000000-0005-0000-0000-00002C650000}"/>
    <cellStyle name="Notas 7 12" xfId="10083" xr:uid="{00000000-0005-0000-0000-00002D650000}"/>
    <cellStyle name="Notas 7 12 2" xfId="15636" xr:uid="{00000000-0005-0000-0000-00002E650000}"/>
    <cellStyle name="Notas 7 12 2 2" xfId="26734" xr:uid="{00000000-0005-0000-0000-00002F650000}"/>
    <cellStyle name="Notas 7 12 3" xfId="21208" xr:uid="{00000000-0005-0000-0000-000030650000}"/>
    <cellStyle name="Notas 7 13" xfId="10629" xr:uid="{00000000-0005-0000-0000-000031650000}"/>
    <cellStyle name="Notas 7 13 2" xfId="21745" xr:uid="{00000000-0005-0000-0000-000032650000}"/>
    <cellStyle name="Notas 7 14" xfId="16225" xr:uid="{00000000-0005-0000-0000-000033650000}"/>
    <cellStyle name="Notas 7 15" xfId="27289" xr:uid="{00000000-0005-0000-0000-000034650000}"/>
    <cellStyle name="Notas 7 2" xfId="797" xr:uid="{00000000-0005-0000-0000-000035650000}"/>
    <cellStyle name="Notas 7 2 10" xfId="10142" xr:uid="{00000000-0005-0000-0000-000036650000}"/>
    <cellStyle name="Notas 7 2 10 2" xfId="15693" xr:uid="{00000000-0005-0000-0000-000037650000}"/>
    <cellStyle name="Notas 7 2 10 2 2" xfId="26791" xr:uid="{00000000-0005-0000-0000-000038650000}"/>
    <cellStyle name="Notas 7 2 10 3" xfId="21265" xr:uid="{00000000-0005-0000-0000-000039650000}"/>
    <cellStyle name="Notas 7 2 11" xfId="10665" xr:uid="{00000000-0005-0000-0000-00003A650000}"/>
    <cellStyle name="Notas 7 2 11 2" xfId="21781" xr:uid="{00000000-0005-0000-0000-00003B650000}"/>
    <cellStyle name="Notas 7 2 12" xfId="16261" xr:uid="{00000000-0005-0000-0000-00003C650000}"/>
    <cellStyle name="Notas 7 2 13" xfId="27326" xr:uid="{00000000-0005-0000-0000-00003D650000}"/>
    <cellStyle name="Notas 7 2 2" xfId="978" xr:uid="{00000000-0005-0000-0000-00003E650000}"/>
    <cellStyle name="Notas 7 2 2 2" xfId="5232" xr:uid="{00000000-0005-0000-0000-00003F650000}"/>
    <cellStyle name="Notas 7 2 2 2 2" xfId="6824" xr:uid="{00000000-0005-0000-0000-000040650000}"/>
    <cellStyle name="Notas 7 2 2 2 2 2" xfId="9487" xr:uid="{00000000-0005-0000-0000-000041650000}"/>
    <cellStyle name="Notas 7 2 2 2 2 2 2" xfId="15057" xr:uid="{00000000-0005-0000-0000-000042650000}"/>
    <cellStyle name="Notas 7 2 2 2 2 2 2 2" xfId="26155" xr:uid="{00000000-0005-0000-0000-000043650000}"/>
    <cellStyle name="Notas 7 2 2 2 2 2 3" xfId="20629" xr:uid="{00000000-0005-0000-0000-000044650000}"/>
    <cellStyle name="Notas 7 2 2 2 2 3" xfId="12524" xr:uid="{00000000-0005-0000-0000-000045650000}"/>
    <cellStyle name="Notas 7 2 2 2 2 3 2" xfId="23623" xr:uid="{00000000-0005-0000-0000-000046650000}"/>
    <cellStyle name="Notas 7 2 2 2 2 4" xfId="18098" xr:uid="{00000000-0005-0000-0000-000047650000}"/>
    <cellStyle name="Notas 7 2 2 2 3" xfId="8465" xr:uid="{00000000-0005-0000-0000-000048650000}"/>
    <cellStyle name="Notas 7 2 2 2 3 2" xfId="14035" xr:uid="{00000000-0005-0000-0000-000049650000}"/>
    <cellStyle name="Notas 7 2 2 2 3 2 2" xfId="25133" xr:uid="{00000000-0005-0000-0000-00004A650000}"/>
    <cellStyle name="Notas 7 2 2 2 3 3" xfId="19607" xr:uid="{00000000-0005-0000-0000-00004B650000}"/>
    <cellStyle name="Notas 7 2 2 2 4" xfId="11496" xr:uid="{00000000-0005-0000-0000-00004C650000}"/>
    <cellStyle name="Notas 7 2 2 2 4 2" xfId="22599" xr:uid="{00000000-0005-0000-0000-00004D650000}"/>
    <cellStyle name="Notas 7 2 2 2 5" xfId="17073" xr:uid="{00000000-0005-0000-0000-00004E650000}"/>
    <cellStyle name="Notas 7 2 2 3" xfId="6256" xr:uid="{00000000-0005-0000-0000-00004F650000}"/>
    <cellStyle name="Notas 7 2 2 3 2" xfId="8921" xr:uid="{00000000-0005-0000-0000-000050650000}"/>
    <cellStyle name="Notas 7 2 2 3 2 2" xfId="14491" xr:uid="{00000000-0005-0000-0000-000051650000}"/>
    <cellStyle name="Notas 7 2 2 3 2 2 2" xfId="25589" xr:uid="{00000000-0005-0000-0000-000052650000}"/>
    <cellStyle name="Notas 7 2 2 3 2 3" xfId="20063" xr:uid="{00000000-0005-0000-0000-000053650000}"/>
    <cellStyle name="Notas 7 2 2 3 3" xfId="11958" xr:uid="{00000000-0005-0000-0000-000054650000}"/>
    <cellStyle name="Notas 7 2 2 3 3 2" xfId="23057" xr:uid="{00000000-0005-0000-0000-000055650000}"/>
    <cellStyle name="Notas 7 2 2 3 4" xfId="17532" xr:uid="{00000000-0005-0000-0000-000056650000}"/>
    <cellStyle name="Notas 7 2 2 4" xfId="7295" xr:uid="{00000000-0005-0000-0000-000057650000}"/>
    <cellStyle name="Notas 7 2 2 4 2" xfId="9948" xr:uid="{00000000-0005-0000-0000-000058650000}"/>
    <cellStyle name="Notas 7 2 2 4 2 2" xfId="15518" xr:uid="{00000000-0005-0000-0000-000059650000}"/>
    <cellStyle name="Notas 7 2 2 4 2 2 2" xfId="26616" xr:uid="{00000000-0005-0000-0000-00005A650000}"/>
    <cellStyle name="Notas 7 2 2 4 2 3" xfId="21090" xr:uid="{00000000-0005-0000-0000-00005B650000}"/>
    <cellStyle name="Notas 7 2 2 4 3" xfId="12985" xr:uid="{00000000-0005-0000-0000-00005C650000}"/>
    <cellStyle name="Notas 7 2 2 4 3 2" xfId="24084" xr:uid="{00000000-0005-0000-0000-00005D650000}"/>
    <cellStyle name="Notas 7 2 2 4 4" xfId="18559" xr:uid="{00000000-0005-0000-0000-00005E650000}"/>
    <cellStyle name="Notas 7 2 2 5" xfId="7983" xr:uid="{00000000-0005-0000-0000-00005F650000}"/>
    <cellStyle name="Notas 7 2 2 5 2" xfId="13586" xr:uid="{00000000-0005-0000-0000-000060650000}"/>
    <cellStyle name="Notas 7 2 2 5 2 2" xfId="24685" xr:uid="{00000000-0005-0000-0000-000061650000}"/>
    <cellStyle name="Notas 7 2 2 5 3" xfId="19160" xr:uid="{00000000-0005-0000-0000-000062650000}"/>
    <cellStyle name="Notas 7 2 2 6" xfId="10498" xr:uid="{00000000-0005-0000-0000-000063650000}"/>
    <cellStyle name="Notas 7 2 2 6 2" xfId="16044" xr:uid="{00000000-0005-0000-0000-000064650000}"/>
    <cellStyle name="Notas 7 2 2 6 2 2" xfId="27142" xr:uid="{00000000-0005-0000-0000-000065650000}"/>
    <cellStyle name="Notas 7 2 2 6 3" xfId="21616" xr:uid="{00000000-0005-0000-0000-000066650000}"/>
    <cellStyle name="Notas 7 2 2 7" xfId="10774" xr:uid="{00000000-0005-0000-0000-000067650000}"/>
    <cellStyle name="Notas 7 2 2 7 2" xfId="21889" xr:uid="{00000000-0005-0000-0000-000068650000}"/>
    <cellStyle name="Notas 7 2 2 8" xfId="16369" xr:uid="{00000000-0005-0000-0000-000069650000}"/>
    <cellStyle name="Notas 7 2 2 9" xfId="27573" xr:uid="{00000000-0005-0000-0000-00006A650000}"/>
    <cellStyle name="Notas 7 2 3" xfId="4777" xr:uid="{00000000-0005-0000-0000-00006B650000}"/>
    <cellStyle name="Notas 7 2 3 2" xfId="6712" xr:uid="{00000000-0005-0000-0000-00006C650000}"/>
    <cellStyle name="Notas 7 2 3 2 2" xfId="9375" xr:uid="{00000000-0005-0000-0000-00006D650000}"/>
    <cellStyle name="Notas 7 2 3 2 2 2" xfId="14945" xr:uid="{00000000-0005-0000-0000-00006E650000}"/>
    <cellStyle name="Notas 7 2 3 2 2 2 2" xfId="26043" xr:uid="{00000000-0005-0000-0000-00006F650000}"/>
    <cellStyle name="Notas 7 2 3 2 2 3" xfId="20517" xr:uid="{00000000-0005-0000-0000-000070650000}"/>
    <cellStyle name="Notas 7 2 3 2 3" xfId="12412" xr:uid="{00000000-0005-0000-0000-000071650000}"/>
    <cellStyle name="Notas 7 2 3 2 3 2" xfId="23511" xr:uid="{00000000-0005-0000-0000-000072650000}"/>
    <cellStyle name="Notas 7 2 3 2 4" xfId="17986" xr:uid="{00000000-0005-0000-0000-000073650000}"/>
    <cellStyle name="Notas 7 2 3 3" xfId="7183" xr:uid="{00000000-0005-0000-0000-000074650000}"/>
    <cellStyle name="Notas 7 2 3 3 2" xfId="9836" xr:uid="{00000000-0005-0000-0000-000075650000}"/>
    <cellStyle name="Notas 7 2 3 3 2 2" xfId="15406" xr:uid="{00000000-0005-0000-0000-000076650000}"/>
    <cellStyle name="Notas 7 2 3 3 2 2 2" xfId="26504" xr:uid="{00000000-0005-0000-0000-000077650000}"/>
    <cellStyle name="Notas 7 2 3 3 2 3" xfId="20978" xr:uid="{00000000-0005-0000-0000-000078650000}"/>
    <cellStyle name="Notas 7 2 3 3 3" xfId="12873" xr:uid="{00000000-0005-0000-0000-000079650000}"/>
    <cellStyle name="Notas 7 2 3 3 3 2" xfId="23972" xr:uid="{00000000-0005-0000-0000-00007A650000}"/>
    <cellStyle name="Notas 7 2 3 3 4" xfId="18447" xr:uid="{00000000-0005-0000-0000-00007B650000}"/>
    <cellStyle name="Notas 7 2 3 4" xfId="7874" xr:uid="{00000000-0005-0000-0000-00007C650000}"/>
    <cellStyle name="Notas 7 2 3 4 2" xfId="13477" xr:uid="{00000000-0005-0000-0000-00007D650000}"/>
    <cellStyle name="Notas 7 2 3 4 2 2" xfId="24576" xr:uid="{00000000-0005-0000-0000-00007E650000}"/>
    <cellStyle name="Notas 7 2 3 4 3" xfId="19051" xr:uid="{00000000-0005-0000-0000-00007F650000}"/>
    <cellStyle name="Notas 7 2 3 5" xfId="10386" xr:uid="{00000000-0005-0000-0000-000080650000}"/>
    <cellStyle name="Notas 7 2 3 5 2" xfId="15932" xr:uid="{00000000-0005-0000-0000-000081650000}"/>
    <cellStyle name="Notas 7 2 3 5 2 2" xfId="27030" xr:uid="{00000000-0005-0000-0000-000082650000}"/>
    <cellStyle name="Notas 7 2 3 5 3" xfId="21504" xr:uid="{00000000-0005-0000-0000-000083650000}"/>
    <cellStyle name="Notas 7 2 3 6" xfId="11308" xr:uid="{00000000-0005-0000-0000-000084650000}"/>
    <cellStyle name="Notas 7 2 3 6 2" xfId="22415" xr:uid="{00000000-0005-0000-0000-000085650000}"/>
    <cellStyle name="Notas 7 2 3 7" xfId="16889" xr:uid="{00000000-0005-0000-0000-000086650000}"/>
    <cellStyle name="Notas 7 2 3 8" xfId="27461" xr:uid="{00000000-0005-0000-0000-000087650000}"/>
    <cellStyle name="Notas 7 2 4" xfId="4778" xr:uid="{00000000-0005-0000-0000-000088650000}"/>
    <cellStyle name="Notas 7 2 4 2" xfId="6577" xr:uid="{00000000-0005-0000-0000-000089650000}"/>
    <cellStyle name="Notas 7 2 4 2 2" xfId="9240" xr:uid="{00000000-0005-0000-0000-00008A650000}"/>
    <cellStyle name="Notas 7 2 4 2 2 2" xfId="14810" xr:uid="{00000000-0005-0000-0000-00008B650000}"/>
    <cellStyle name="Notas 7 2 4 2 2 2 2" xfId="25908" xr:uid="{00000000-0005-0000-0000-00008C650000}"/>
    <cellStyle name="Notas 7 2 4 2 2 3" xfId="20382" xr:uid="{00000000-0005-0000-0000-00008D650000}"/>
    <cellStyle name="Notas 7 2 4 2 3" xfId="12277" xr:uid="{00000000-0005-0000-0000-00008E650000}"/>
    <cellStyle name="Notas 7 2 4 2 3 2" xfId="23376" xr:uid="{00000000-0005-0000-0000-00008F650000}"/>
    <cellStyle name="Notas 7 2 4 2 4" xfId="17851" xr:uid="{00000000-0005-0000-0000-000090650000}"/>
    <cellStyle name="Notas 7 2 4 3" xfId="7752" xr:uid="{00000000-0005-0000-0000-000091650000}"/>
    <cellStyle name="Notas 7 2 4 3 2" xfId="13357" xr:uid="{00000000-0005-0000-0000-000092650000}"/>
    <cellStyle name="Notas 7 2 4 3 2 2" xfId="24456" xr:uid="{00000000-0005-0000-0000-000093650000}"/>
    <cellStyle name="Notas 7 2 4 3 3" xfId="18931" xr:uid="{00000000-0005-0000-0000-000094650000}"/>
    <cellStyle name="Notas 7 2 4 4" xfId="10251" xr:uid="{00000000-0005-0000-0000-000095650000}"/>
    <cellStyle name="Notas 7 2 4 4 2" xfId="15797" xr:uid="{00000000-0005-0000-0000-000096650000}"/>
    <cellStyle name="Notas 7 2 4 4 2 2" xfId="26895" xr:uid="{00000000-0005-0000-0000-000097650000}"/>
    <cellStyle name="Notas 7 2 4 4 3" xfId="21369" xr:uid="{00000000-0005-0000-0000-000098650000}"/>
    <cellStyle name="Notas 7 2 4 5" xfId="11309" xr:uid="{00000000-0005-0000-0000-000099650000}"/>
    <cellStyle name="Notas 7 2 4 5 2" xfId="22416" xr:uid="{00000000-0005-0000-0000-00009A650000}"/>
    <cellStyle name="Notas 7 2 4 6" xfId="16890" xr:uid="{00000000-0005-0000-0000-00009B650000}"/>
    <cellStyle name="Notas 7 2 5" xfId="4779" xr:uid="{00000000-0005-0000-0000-00009C650000}"/>
    <cellStyle name="Notas 7 2 5 2" xfId="6485" xr:uid="{00000000-0005-0000-0000-00009D650000}"/>
    <cellStyle name="Notas 7 2 5 2 2" xfId="9148" xr:uid="{00000000-0005-0000-0000-00009E650000}"/>
    <cellStyle name="Notas 7 2 5 2 2 2" xfId="14718" xr:uid="{00000000-0005-0000-0000-00009F650000}"/>
    <cellStyle name="Notas 7 2 5 2 2 2 2" xfId="25816" xr:uid="{00000000-0005-0000-0000-0000A0650000}"/>
    <cellStyle name="Notas 7 2 5 2 2 3" xfId="20290" xr:uid="{00000000-0005-0000-0000-0000A1650000}"/>
    <cellStyle name="Notas 7 2 5 2 3" xfId="12185" xr:uid="{00000000-0005-0000-0000-0000A2650000}"/>
    <cellStyle name="Notas 7 2 5 2 3 2" xfId="23284" xr:uid="{00000000-0005-0000-0000-0000A3650000}"/>
    <cellStyle name="Notas 7 2 5 2 4" xfId="17759" xr:uid="{00000000-0005-0000-0000-0000A4650000}"/>
    <cellStyle name="Notas 7 2 5 3" xfId="8298" xr:uid="{00000000-0005-0000-0000-0000A5650000}"/>
    <cellStyle name="Notas 7 2 5 3 2" xfId="13868" xr:uid="{00000000-0005-0000-0000-0000A6650000}"/>
    <cellStyle name="Notas 7 2 5 3 2 2" xfId="24966" xr:uid="{00000000-0005-0000-0000-0000A7650000}"/>
    <cellStyle name="Notas 7 2 5 3 3" xfId="19440" xr:uid="{00000000-0005-0000-0000-0000A8650000}"/>
    <cellStyle name="Notas 7 2 5 4" xfId="11310" xr:uid="{00000000-0005-0000-0000-0000A9650000}"/>
    <cellStyle name="Notas 7 2 5 4 2" xfId="22417" xr:uid="{00000000-0005-0000-0000-0000AA650000}"/>
    <cellStyle name="Notas 7 2 5 5" xfId="16891" xr:uid="{00000000-0005-0000-0000-0000AB650000}"/>
    <cellStyle name="Notas 7 2 6" xfId="5389" xr:uid="{00000000-0005-0000-0000-0000AC650000}"/>
    <cellStyle name="Notas 7 2 6 2" xfId="8532" xr:uid="{00000000-0005-0000-0000-0000AD650000}"/>
    <cellStyle name="Notas 7 2 6 2 2" xfId="14102" xr:uid="{00000000-0005-0000-0000-0000AE650000}"/>
    <cellStyle name="Notas 7 2 6 2 2 2" xfId="25200" xr:uid="{00000000-0005-0000-0000-0000AF650000}"/>
    <cellStyle name="Notas 7 2 6 2 3" xfId="19674" xr:uid="{00000000-0005-0000-0000-0000B0650000}"/>
    <cellStyle name="Notas 7 2 6 3" xfId="11563" xr:uid="{00000000-0005-0000-0000-0000B1650000}"/>
    <cellStyle name="Notas 7 2 6 3 2" xfId="22666" xr:uid="{00000000-0005-0000-0000-0000B2650000}"/>
    <cellStyle name="Notas 7 2 6 4" xfId="17140" xr:uid="{00000000-0005-0000-0000-0000B3650000}"/>
    <cellStyle name="Notas 7 2 7" xfId="6136" xr:uid="{00000000-0005-0000-0000-0000B4650000}"/>
    <cellStyle name="Notas 7 2 7 2" xfId="8801" xr:uid="{00000000-0005-0000-0000-0000B5650000}"/>
    <cellStyle name="Notas 7 2 7 2 2" xfId="14371" xr:uid="{00000000-0005-0000-0000-0000B6650000}"/>
    <cellStyle name="Notas 7 2 7 2 2 2" xfId="25469" xr:uid="{00000000-0005-0000-0000-0000B7650000}"/>
    <cellStyle name="Notas 7 2 7 2 3" xfId="19943" xr:uid="{00000000-0005-0000-0000-0000B8650000}"/>
    <cellStyle name="Notas 7 2 7 3" xfId="11838" xr:uid="{00000000-0005-0000-0000-0000B9650000}"/>
    <cellStyle name="Notas 7 2 7 3 2" xfId="22937" xr:uid="{00000000-0005-0000-0000-0000BA650000}"/>
    <cellStyle name="Notas 7 2 7 4" xfId="17412" xr:uid="{00000000-0005-0000-0000-0000BB650000}"/>
    <cellStyle name="Notas 7 2 8" xfId="7047" xr:uid="{00000000-0005-0000-0000-0000BC650000}"/>
    <cellStyle name="Notas 7 2 8 2" xfId="9701" xr:uid="{00000000-0005-0000-0000-0000BD650000}"/>
    <cellStyle name="Notas 7 2 8 2 2" xfId="15271" xr:uid="{00000000-0005-0000-0000-0000BE650000}"/>
    <cellStyle name="Notas 7 2 8 2 2 2" xfId="26369" xr:uid="{00000000-0005-0000-0000-0000BF650000}"/>
    <cellStyle name="Notas 7 2 8 2 3" xfId="20843" xr:uid="{00000000-0005-0000-0000-0000C0650000}"/>
    <cellStyle name="Notas 7 2 8 3" xfId="12738" xr:uid="{00000000-0005-0000-0000-0000C1650000}"/>
    <cellStyle name="Notas 7 2 8 3 2" xfId="23837" xr:uid="{00000000-0005-0000-0000-0000C2650000}"/>
    <cellStyle name="Notas 7 2 8 4" xfId="18312" xr:uid="{00000000-0005-0000-0000-0000C3650000}"/>
    <cellStyle name="Notas 7 2 9" xfId="7580" xr:uid="{00000000-0005-0000-0000-0000C4650000}"/>
    <cellStyle name="Notas 7 2 9 2" xfId="13233" xr:uid="{00000000-0005-0000-0000-0000C5650000}"/>
    <cellStyle name="Notas 7 2 9 2 2" xfId="24332" xr:uid="{00000000-0005-0000-0000-0000C6650000}"/>
    <cellStyle name="Notas 7 2 9 3" xfId="18807" xr:uid="{00000000-0005-0000-0000-0000C7650000}"/>
    <cellStyle name="Notas 7 3" xfId="1026" xr:uid="{00000000-0005-0000-0000-0000C8650000}"/>
    <cellStyle name="Notas 7 3 10" xfId="27621" xr:uid="{00000000-0005-0000-0000-0000C9650000}"/>
    <cellStyle name="Notas 7 3 2" xfId="4780" xr:uid="{00000000-0005-0000-0000-0000CA650000}"/>
    <cellStyle name="Notas 7 3 2 2" xfId="6872" xr:uid="{00000000-0005-0000-0000-0000CB650000}"/>
    <cellStyle name="Notas 7 3 2 2 2" xfId="9535" xr:uid="{00000000-0005-0000-0000-0000CC650000}"/>
    <cellStyle name="Notas 7 3 2 2 2 2" xfId="15105" xr:uid="{00000000-0005-0000-0000-0000CD650000}"/>
    <cellStyle name="Notas 7 3 2 2 2 2 2" xfId="26203" xr:uid="{00000000-0005-0000-0000-0000CE650000}"/>
    <cellStyle name="Notas 7 3 2 2 2 3" xfId="20677" xr:uid="{00000000-0005-0000-0000-0000CF650000}"/>
    <cellStyle name="Notas 7 3 2 2 3" xfId="12572" xr:uid="{00000000-0005-0000-0000-0000D0650000}"/>
    <cellStyle name="Notas 7 3 2 2 3 2" xfId="23671" xr:uid="{00000000-0005-0000-0000-0000D1650000}"/>
    <cellStyle name="Notas 7 3 2 2 4" xfId="18146" xr:uid="{00000000-0005-0000-0000-0000D2650000}"/>
    <cellStyle name="Notas 7 3 2 3" xfId="8299" xr:uid="{00000000-0005-0000-0000-0000D3650000}"/>
    <cellStyle name="Notas 7 3 2 3 2" xfId="13869" xr:uid="{00000000-0005-0000-0000-0000D4650000}"/>
    <cellStyle name="Notas 7 3 2 3 2 2" xfId="24967" xr:uid="{00000000-0005-0000-0000-0000D5650000}"/>
    <cellStyle name="Notas 7 3 2 3 3" xfId="19441" xr:uid="{00000000-0005-0000-0000-0000D6650000}"/>
    <cellStyle name="Notas 7 3 2 4" xfId="11311" xr:uid="{00000000-0005-0000-0000-0000D7650000}"/>
    <cellStyle name="Notas 7 3 2 4 2" xfId="22418" xr:uid="{00000000-0005-0000-0000-0000D8650000}"/>
    <cellStyle name="Notas 7 3 2 5" xfId="16892" xr:uid="{00000000-0005-0000-0000-0000D9650000}"/>
    <cellStyle name="Notas 7 3 3" xfId="5629" xr:uid="{00000000-0005-0000-0000-0000DA650000}"/>
    <cellStyle name="Notas 7 3 3 2" xfId="8638" xr:uid="{00000000-0005-0000-0000-0000DB650000}"/>
    <cellStyle name="Notas 7 3 3 2 2" xfId="14208" xr:uid="{00000000-0005-0000-0000-0000DC650000}"/>
    <cellStyle name="Notas 7 3 3 2 2 2" xfId="25306" xr:uid="{00000000-0005-0000-0000-0000DD650000}"/>
    <cellStyle name="Notas 7 3 3 2 3" xfId="19780" xr:uid="{00000000-0005-0000-0000-0000DE650000}"/>
    <cellStyle name="Notas 7 3 3 3" xfId="11669" xr:uid="{00000000-0005-0000-0000-0000DF650000}"/>
    <cellStyle name="Notas 7 3 3 3 2" xfId="22772" xr:uid="{00000000-0005-0000-0000-0000E0650000}"/>
    <cellStyle name="Notas 7 3 3 4" xfId="17246" xr:uid="{00000000-0005-0000-0000-0000E1650000}"/>
    <cellStyle name="Notas 7 3 4" xfId="6304" xr:uid="{00000000-0005-0000-0000-0000E2650000}"/>
    <cellStyle name="Notas 7 3 4 2" xfId="8969" xr:uid="{00000000-0005-0000-0000-0000E3650000}"/>
    <cellStyle name="Notas 7 3 4 2 2" xfId="14539" xr:uid="{00000000-0005-0000-0000-0000E4650000}"/>
    <cellStyle name="Notas 7 3 4 2 2 2" xfId="25637" xr:uid="{00000000-0005-0000-0000-0000E5650000}"/>
    <cellStyle name="Notas 7 3 4 2 3" xfId="20111" xr:uid="{00000000-0005-0000-0000-0000E6650000}"/>
    <cellStyle name="Notas 7 3 4 3" xfId="12006" xr:uid="{00000000-0005-0000-0000-0000E7650000}"/>
    <cellStyle name="Notas 7 3 4 3 2" xfId="23105" xr:uid="{00000000-0005-0000-0000-0000E8650000}"/>
    <cellStyle name="Notas 7 3 4 4" xfId="17580" xr:uid="{00000000-0005-0000-0000-0000E9650000}"/>
    <cellStyle name="Notas 7 3 5" xfId="7343" xr:uid="{00000000-0005-0000-0000-0000EA650000}"/>
    <cellStyle name="Notas 7 3 5 2" xfId="9996" xr:uid="{00000000-0005-0000-0000-0000EB650000}"/>
    <cellStyle name="Notas 7 3 5 2 2" xfId="15566" xr:uid="{00000000-0005-0000-0000-0000EC650000}"/>
    <cellStyle name="Notas 7 3 5 2 2 2" xfId="26664" xr:uid="{00000000-0005-0000-0000-0000ED650000}"/>
    <cellStyle name="Notas 7 3 5 2 3" xfId="21138" xr:uid="{00000000-0005-0000-0000-0000EE650000}"/>
    <cellStyle name="Notas 7 3 5 3" xfId="13033" xr:uid="{00000000-0005-0000-0000-0000EF650000}"/>
    <cellStyle name="Notas 7 3 5 3 2" xfId="24132" xr:uid="{00000000-0005-0000-0000-0000F0650000}"/>
    <cellStyle name="Notas 7 3 5 4" xfId="18607" xr:uid="{00000000-0005-0000-0000-0000F1650000}"/>
    <cellStyle name="Notas 7 3 6" xfId="8031" xr:uid="{00000000-0005-0000-0000-0000F2650000}"/>
    <cellStyle name="Notas 7 3 6 2" xfId="13634" xr:uid="{00000000-0005-0000-0000-0000F3650000}"/>
    <cellStyle name="Notas 7 3 6 2 2" xfId="24733" xr:uid="{00000000-0005-0000-0000-0000F4650000}"/>
    <cellStyle name="Notas 7 3 6 3" xfId="19208" xr:uid="{00000000-0005-0000-0000-0000F5650000}"/>
    <cellStyle name="Notas 7 3 7" xfId="10546" xr:uid="{00000000-0005-0000-0000-0000F6650000}"/>
    <cellStyle name="Notas 7 3 7 2" xfId="16092" xr:uid="{00000000-0005-0000-0000-0000F7650000}"/>
    <cellStyle name="Notas 7 3 7 2 2" xfId="27190" xr:uid="{00000000-0005-0000-0000-0000F8650000}"/>
    <cellStyle name="Notas 7 3 7 3" xfId="21664" xr:uid="{00000000-0005-0000-0000-0000F9650000}"/>
    <cellStyle name="Notas 7 3 8" xfId="10822" xr:uid="{00000000-0005-0000-0000-0000FA650000}"/>
    <cellStyle name="Notas 7 3 8 2" xfId="21937" xr:uid="{00000000-0005-0000-0000-0000FB650000}"/>
    <cellStyle name="Notas 7 3 9" xfId="16417" xr:uid="{00000000-0005-0000-0000-0000FC650000}"/>
    <cellStyle name="Notas 7 4" xfId="917" xr:uid="{00000000-0005-0000-0000-0000FD650000}"/>
    <cellStyle name="Notas 7 4 2" xfId="5193" xr:uid="{00000000-0005-0000-0000-0000FE650000}"/>
    <cellStyle name="Notas 7 4 2 2" xfId="6772" xr:uid="{00000000-0005-0000-0000-0000FF650000}"/>
    <cellStyle name="Notas 7 4 2 2 2" xfId="9435" xr:uid="{00000000-0005-0000-0000-000000660000}"/>
    <cellStyle name="Notas 7 4 2 2 2 2" xfId="15005" xr:uid="{00000000-0005-0000-0000-000001660000}"/>
    <cellStyle name="Notas 7 4 2 2 2 2 2" xfId="26103" xr:uid="{00000000-0005-0000-0000-000002660000}"/>
    <cellStyle name="Notas 7 4 2 2 2 3" xfId="20577" xr:uid="{00000000-0005-0000-0000-000003660000}"/>
    <cellStyle name="Notas 7 4 2 2 3" xfId="12472" xr:uid="{00000000-0005-0000-0000-000004660000}"/>
    <cellStyle name="Notas 7 4 2 2 3 2" xfId="23571" xr:uid="{00000000-0005-0000-0000-000005660000}"/>
    <cellStyle name="Notas 7 4 2 2 4" xfId="18046" xr:uid="{00000000-0005-0000-0000-000006660000}"/>
    <cellStyle name="Notas 7 4 2 3" xfId="8426" xr:uid="{00000000-0005-0000-0000-000007660000}"/>
    <cellStyle name="Notas 7 4 2 3 2" xfId="13996" xr:uid="{00000000-0005-0000-0000-000008660000}"/>
    <cellStyle name="Notas 7 4 2 3 2 2" xfId="25094" xr:uid="{00000000-0005-0000-0000-000009660000}"/>
    <cellStyle name="Notas 7 4 2 3 3" xfId="19568" xr:uid="{00000000-0005-0000-0000-00000A660000}"/>
    <cellStyle name="Notas 7 4 2 4" xfId="11457" xr:uid="{00000000-0005-0000-0000-00000B660000}"/>
    <cellStyle name="Notas 7 4 2 4 2" xfId="22560" xr:uid="{00000000-0005-0000-0000-00000C660000}"/>
    <cellStyle name="Notas 7 4 2 5" xfId="17034" xr:uid="{00000000-0005-0000-0000-00000D660000}"/>
    <cellStyle name="Notas 7 4 3" xfId="6204" xr:uid="{00000000-0005-0000-0000-00000E660000}"/>
    <cellStyle name="Notas 7 4 3 2" xfId="8869" xr:uid="{00000000-0005-0000-0000-00000F660000}"/>
    <cellStyle name="Notas 7 4 3 2 2" xfId="14439" xr:uid="{00000000-0005-0000-0000-000010660000}"/>
    <cellStyle name="Notas 7 4 3 2 2 2" xfId="25537" xr:uid="{00000000-0005-0000-0000-000011660000}"/>
    <cellStyle name="Notas 7 4 3 2 3" xfId="20011" xr:uid="{00000000-0005-0000-0000-000012660000}"/>
    <cellStyle name="Notas 7 4 3 3" xfId="11906" xr:uid="{00000000-0005-0000-0000-000013660000}"/>
    <cellStyle name="Notas 7 4 3 3 2" xfId="23005" xr:uid="{00000000-0005-0000-0000-000014660000}"/>
    <cellStyle name="Notas 7 4 3 4" xfId="17480" xr:uid="{00000000-0005-0000-0000-000015660000}"/>
    <cellStyle name="Notas 7 4 4" xfId="7243" xr:uid="{00000000-0005-0000-0000-000016660000}"/>
    <cellStyle name="Notas 7 4 4 2" xfId="9896" xr:uid="{00000000-0005-0000-0000-000017660000}"/>
    <cellStyle name="Notas 7 4 4 2 2" xfId="15466" xr:uid="{00000000-0005-0000-0000-000018660000}"/>
    <cellStyle name="Notas 7 4 4 2 2 2" xfId="26564" xr:uid="{00000000-0005-0000-0000-000019660000}"/>
    <cellStyle name="Notas 7 4 4 2 3" xfId="21038" xr:uid="{00000000-0005-0000-0000-00001A660000}"/>
    <cellStyle name="Notas 7 4 4 3" xfId="12933" xr:uid="{00000000-0005-0000-0000-00001B660000}"/>
    <cellStyle name="Notas 7 4 4 3 2" xfId="24032" xr:uid="{00000000-0005-0000-0000-00001C660000}"/>
    <cellStyle name="Notas 7 4 4 4" xfId="18507" xr:uid="{00000000-0005-0000-0000-00001D660000}"/>
    <cellStyle name="Notas 7 4 5" xfId="7931" xr:uid="{00000000-0005-0000-0000-00001E660000}"/>
    <cellStyle name="Notas 7 4 5 2" xfId="13534" xr:uid="{00000000-0005-0000-0000-00001F660000}"/>
    <cellStyle name="Notas 7 4 5 2 2" xfId="24633" xr:uid="{00000000-0005-0000-0000-000020660000}"/>
    <cellStyle name="Notas 7 4 5 3" xfId="19108" xr:uid="{00000000-0005-0000-0000-000021660000}"/>
    <cellStyle name="Notas 7 4 6" xfId="10446" xr:uid="{00000000-0005-0000-0000-000022660000}"/>
    <cellStyle name="Notas 7 4 6 2" xfId="15992" xr:uid="{00000000-0005-0000-0000-000023660000}"/>
    <cellStyle name="Notas 7 4 6 2 2" xfId="27090" xr:uid="{00000000-0005-0000-0000-000024660000}"/>
    <cellStyle name="Notas 7 4 6 3" xfId="21564" xr:uid="{00000000-0005-0000-0000-000025660000}"/>
    <cellStyle name="Notas 7 4 7" xfId="10722" xr:uid="{00000000-0005-0000-0000-000026660000}"/>
    <cellStyle name="Notas 7 4 7 2" xfId="21837" xr:uid="{00000000-0005-0000-0000-000027660000}"/>
    <cellStyle name="Notas 7 4 8" xfId="16317" xr:uid="{00000000-0005-0000-0000-000028660000}"/>
    <cellStyle name="Notas 7 4 9" xfId="27521" xr:uid="{00000000-0005-0000-0000-000029660000}"/>
    <cellStyle name="Notas 7 5" xfId="4781" xr:uid="{00000000-0005-0000-0000-00002A660000}"/>
    <cellStyle name="Notas 7 5 2" xfId="6711" xr:uid="{00000000-0005-0000-0000-00002B660000}"/>
    <cellStyle name="Notas 7 5 2 2" xfId="9374" xr:uid="{00000000-0005-0000-0000-00002C660000}"/>
    <cellStyle name="Notas 7 5 2 2 2" xfId="14944" xr:uid="{00000000-0005-0000-0000-00002D660000}"/>
    <cellStyle name="Notas 7 5 2 2 2 2" xfId="26042" xr:uid="{00000000-0005-0000-0000-00002E660000}"/>
    <cellStyle name="Notas 7 5 2 2 3" xfId="20516" xr:uid="{00000000-0005-0000-0000-00002F660000}"/>
    <cellStyle name="Notas 7 5 2 3" xfId="12411" xr:uid="{00000000-0005-0000-0000-000030660000}"/>
    <cellStyle name="Notas 7 5 2 3 2" xfId="23510" xr:uid="{00000000-0005-0000-0000-000031660000}"/>
    <cellStyle name="Notas 7 5 2 4" xfId="17985" xr:uid="{00000000-0005-0000-0000-000032660000}"/>
    <cellStyle name="Notas 7 5 3" xfId="7182" xr:uid="{00000000-0005-0000-0000-000033660000}"/>
    <cellStyle name="Notas 7 5 3 2" xfId="9835" xr:uid="{00000000-0005-0000-0000-000034660000}"/>
    <cellStyle name="Notas 7 5 3 2 2" xfId="15405" xr:uid="{00000000-0005-0000-0000-000035660000}"/>
    <cellStyle name="Notas 7 5 3 2 2 2" xfId="26503" xr:uid="{00000000-0005-0000-0000-000036660000}"/>
    <cellStyle name="Notas 7 5 3 2 3" xfId="20977" xr:uid="{00000000-0005-0000-0000-000037660000}"/>
    <cellStyle name="Notas 7 5 3 3" xfId="12872" xr:uid="{00000000-0005-0000-0000-000038660000}"/>
    <cellStyle name="Notas 7 5 3 3 2" xfId="23971" xr:uid="{00000000-0005-0000-0000-000039660000}"/>
    <cellStyle name="Notas 7 5 3 4" xfId="18446" xr:uid="{00000000-0005-0000-0000-00003A660000}"/>
    <cellStyle name="Notas 7 5 4" xfId="7873" xr:uid="{00000000-0005-0000-0000-00003B660000}"/>
    <cellStyle name="Notas 7 5 4 2" xfId="13476" xr:uid="{00000000-0005-0000-0000-00003C660000}"/>
    <cellStyle name="Notas 7 5 4 2 2" xfId="24575" xr:uid="{00000000-0005-0000-0000-00003D660000}"/>
    <cellStyle name="Notas 7 5 4 3" xfId="19050" xr:uid="{00000000-0005-0000-0000-00003E660000}"/>
    <cellStyle name="Notas 7 5 5" xfId="10385" xr:uid="{00000000-0005-0000-0000-00003F660000}"/>
    <cellStyle name="Notas 7 5 5 2" xfId="15931" xr:uid="{00000000-0005-0000-0000-000040660000}"/>
    <cellStyle name="Notas 7 5 5 2 2" xfId="27029" xr:uid="{00000000-0005-0000-0000-000041660000}"/>
    <cellStyle name="Notas 7 5 5 3" xfId="21503" xr:uid="{00000000-0005-0000-0000-000042660000}"/>
    <cellStyle name="Notas 7 5 6" xfId="11312" xr:uid="{00000000-0005-0000-0000-000043660000}"/>
    <cellStyle name="Notas 7 5 6 2" xfId="22419" xr:uid="{00000000-0005-0000-0000-000044660000}"/>
    <cellStyle name="Notas 7 5 7" xfId="16893" xr:uid="{00000000-0005-0000-0000-000045660000}"/>
    <cellStyle name="Notas 7 5 8" xfId="27460" xr:uid="{00000000-0005-0000-0000-000046660000}"/>
    <cellStyle name="Notas 7 6" xfId="4782" xr:uid="{00000000-0005-0000-0000-000047660000}"/>
    <cellStyle name="Notas 7 6 2" xfId="6540" xr:uid="{00000000-0005-0000-0000-000048660000}"/>
    <cellStyle name="Notas 7 6 2 2" xfId="9203" xr:uid="{00000000-0005-0000-0000-000049660000}"/>
    <cellStyle name="Notas 7 6 2 2 2" xfId="14773" xr:uid="{00000000-0005-0000-0000-00004A660000}"/>
    <cellStyle name="Notas 7 6 2 2 2 2" xfId="25871" xr:uid="{00000000-0005-0000-0000-00004B660000}"/>
    <cellStyle name="Notas 7 6 2 2 3" xfId="20345" xr:uid="{00000000-0005-0000-0000-00004C660000}"/>
    <cellStyle name="Notas 7 6 2 3" xfId="12240" xr:uid="{00000000-0005-0000-0000-00004D660000}"/>
    <cellStyle name="Notas 7 6 2 3 2" xfId="23339" xr:uid="{00000000-0005-0000-0000-00004E660000}"/>
    <cellStyle name="Notas 7 6 2 4" xfId="17814" xr:uid="{00000000-0005-0000-0000-00004F660000}"/>
    <cellStyle name="Notas 7 6 3" xfId="7714" xr:uid="{00000000-0005-0000-0000-000050660000}"/>
    <cellStyle name="Notas 7 6 3 2" xfId="13320" xr:uid="{00000000-0005-0000-0000-000051660000}"/>
    <cellStyle name="Notas 7 6 3 2 2" xfId="24419" xr:uid="{00000000-0005-0000-0000-000052660000}"/>
    <cellStyle name="Notas 7 6 3 3" xfId="18894" xr:uid="{00000000-0005-0000-0000-000053660000}"/>
    <cellStyle name="Notas 7 6 4" xfId="10214" xr:uid="{00000000-0005-0000-0000-000054660000}"/>
    <cellStyle name="Notas 7 6 4 2" xfId="15760" xr:uid="{00000000-0005-0000-0000-000055660000}"/>
    <cellStyle name="Notas 7 6 4 2 2" xfId="26858" xr:uid="{00000000-0005-0000-0000-000056660000}"/>
    <cellStyle name="Notas 7 6 4 3" xfId="21332" xr:uid="{00000000-0005-0000-0000-000057660000}"/>
    <cellStyle name="Notas 7 6 5" xfId="11313" xr:uid="{00000000-0005-0000-0000-000058660000}"/>
    <cellStyle name="Notas 7 6 5 2" xfId="22420" xr:uid="{00000000-0005-0000-0000-000059660000}"/>
    <cellStyle name="Notas 7 6 6" xfId="16894" xr:uid="{00000000-0005-0000-0000-00005A660000}"/>
    <cellStyle name="Notas 7 7" xfId="4783" xr:uid="{00000000-0005-0000-0000-00005B660000}"/>
    <cellStyle name="Notas 7 7 2" xfId="6428" xr:uid="{00000000-0005-0000-0000-00005C660000}"/>
    <cellStyle name="Notas 7 7 2 2" xfId="9091" xr:uid="{00000000-0005-0000-0000-00005D660000}"/>
    <cellStyle name="Notas 7 7 2 2 2" xfId="14661" xr:uid="{00000000-0005-0000-0000-00005E660000}"/>
    <cellStyle name="Notas 7 7 2 2 2 2" xfId="25759" xr:uid="{00000000-0005-0000-0000-00005F660000}"/>
    <cellStyle name="Notas 7 7 2 2 3" xfId="20233" xr:uid="{00000000-0005-0000-0000-000060660000}"/>
    <cellStyle name="Notas 7 7 2 3" xfId="12128" xr:uid="{00000000-0005-0000-0000-000061660000}"/>
    <cellStyle name="Notas 7 7 2 3 2" xfId="23227" xr:uid="{00000000-0005-0000-0000-000062660000}"/>
    <cellStyle name="Notas 7 7 2 4" xfId="17702" xr:uid="{00000000-0005-0000-0000-000063660000}"/>
    <cellStyle name="Notas 7 7 3" xfId="8300" xr:uid="{00000000-0005-0000-0000-000064660000}"/>
    <cellStyle name="Notas 7 7 3 2" xfId="13870" xr:uid="{00000000-0005-0000-0000-000065660000}"/>
    <cellStyle name="Notas 7 7 3 2 2" xfId="24968" xr:uid="{00000000-0005-0000-0000-000066660000}"/>
    <cellStyle name="Notas 7 7 3 3" xfId="19442" xr:uid="{00000000-0005-0000-0000-000067660000}"/>
    <cellStyle name="Notas 7 7 4" xfId="11314" xr:uid="{00000000-0005-0000-0000-000068660000}"/>
    <cellStyle name="Notas 7 7 4 2" xfId="22421" xr:uid="{00000000-0005-0000-0000-000069660000}"/>
    <cellStyle name="Notas 7 7 5" xfId="16895" xr:uid="{00000000-0005-0000-0000-00006A660000}"/>
    <cellStyle name="Notas 7 8" xfId="4988" xr:uid="{00000000-0005-0000-0000-00006B660000}"/>
    <cellStyle name="Notas 7 8 2" xfId="8334" xr:uid="{00000000-0005-0000-0000-00006C660000}"/>
    <cellStyle name="Notas 7 8 2 2" xfId="13904" xr:uid="{00000000-0005-0000-0000-00006D660000}"/>
    <cellStyle name="Notas 7 8 2 2 2" xfId="25002" xr:uid="{00000000-0005-0000-0000-00006E660000}"/>
    <cellStyle name="Notas 7 8 2 3" xfId="19476" xr:uid="{00000000-0005-0000-0000-00006F660000}"/>
    <cellStyle name="Notas 7 8 3" xfId="11362" xr:uid="{00000000-0005-0000-0000-000070660000}"/>
    <cellStyle name="Notas 7 8 3 2" xfId="22468" xr:uid="{00000000-0005-0000-0000-000071660000}"/>
    <cellStyle name="Notas 7 8 4" xfId="16942" xr:uid="{00000000-0005-0000-0000-000072660000}"/>
    <cellStyle name="Notas 7 9" xfId="6100" xr:uid="{00000000-0005-0000-0000-000073660000}"/>
    <cellStyle name="Notas 7 9 2" xfId="8765" xr:uid="{00000000-0005-0000-0000-000074660000}"/>
    <cellStyle name="Notas 7 9 2 2" xfId="14335" xr:uid="{00000000-0005-0000-0000-000075660000}"/>
    <cellStyle name="Notas 7 9 2 2 2" xfId="25433" xr:uid="{00000000-0005-0000-0000-000076660000}"/>
    <cellStyle name="Notas 7 9 2 3" xfId="19907" xr:uid="{00000000-0005-0000-0000-000077660000}"/>
    <cellStyle name="Notas 7 9 3" xfId="11802" xr:uid="{00000000-0005-0000-0000-000078660000}"/>
    <cellStyle name="Notas 7 9 3 2" xfId="22901" xr:uid="{00000000-0005-0000-0000-000079660000}"/>
    <cellStyle name="Notas 7 9 4" xfId="17376" xr:uid="{00000000-0005-0000-0000-00007A660000}"/>
    <cellStyle name="Notas 8" xfId="4784" xr:uid="{00000000-0005-0000-0000-00007B660000}"/>
    <cellStyle name="Notas 8 2" xfId="6000" xr:uid="{00000000-0005-0000-0000-00007C660000}"/>
    <cellStyle name="Notas 9" xfId="4785" xr:uid="{00000000-0005-0000-0000-00007D660000}"/>
    <cellStyle name="Notas 9 2" xfId="6009" xr:uid="{00000000-0005-0000-0000-00007E660000}"/>
    <cellStyle name="Note 2" xfId="642" xr:uid="{00000000-0005-0000-0000-00007F660000}"/>
    <cellStyle name="Note 2 2" xfId="1064" xr:uid="{00000000-0005-0000-0000-000080660000}"/>
    <cellStyle name="Note 2 2 10" xfId="27344" xr:uid="{00000000-0005-0000-0000-000081660000}"/>
    <cellStyle name="Note 2 2 2" xfId="5123" xr:uid="{00000000-0005-0000-0000-000082660000}"/>
    <cellStyle name="Note 2 2 2 2" xfId="6001" xr:uid="{00000000-0005-0000-0000-000083660000}"/>
    <cellStyle name="Note 2 2 2 3" xfId="8377" xr:uid="{00000000-0005-0000-0000-000084660000}"/>
    <cellStyle name="Note 2 2 2 3 2" xfId="13947" xr:uid="{00000000-0005-0000-0000-000085660000}"/>
    <cellStyle name="Note 2 2 2 3 2 2" xfId="25045" xr:uid="{00000000-0005-0000-0000-000086660000}"/>
    <cellStyle name="Note 2 2 2 3 3" xfId="19519" xr:uid="{00000000-0005-0000-0000-000087660000}"/>
    <cellStyle name="Note 2 2 2 4" xfId="11407" xr:uid="{00000000-0005-0000-0000-000088660000}"/>
    <cellStyle name="Note 2 2 2 4 2" xfId="22511" xr:uid="{00000000-0005-0000-0000-000089660000}"/>
    <cellStyle name="Note 2 2 2 5" xfId="16985" xr:uid="{00000000-0005-0000-0000-00008A660000}"/>
    <cellStyle name="Note 2 2 3" xfId="5914" xr:uid="{00000000-0005-0000-0000-00008B660000}"/>
    <cellStyle name="Note 2 2 3 2" xfId="6595" xr:uid="{00000000-0005-0000-0000-00008C660000}"/>
    <cellStyle name="Note 2 2 3 2 2" xfId="9258" xr:uid="{00000000-0005-0000-0000-00008D660000}"/>
    <cellStyle name="Note 2 2 3 2 2 2" xfId="14828" xr:uid="{00000000-0005-0000-0000-00008E660000}"/>
    <cellStyle name="Note 2 2 3 2 2 2 2" xfId="25926" xr:uid="{00000000-0005-0000-0000-00008F660000}"/>
    <cellStyle name="Note 2 2 3 2 2 3" xfId="20400" xr:uid="{00000000-0005-0000-0000-000090660000}"/>
    <cellStyle name="Note 2 2 3 2 3" xfId="12295" xr:uid="{00000000-0005-0000-0000-000091660000}"/>
    <cellStyle name="Note 2 2 3 2 3 2" xfId="23394" xr:uid="{00000000-0005-0000-0000-000092660000}"/>
    <cellStyle name="Note 2 2 3 2 4" xfId="17869" xr:uid="{00000000-0005-0000-0000-000093660000}"/>
    <cellStyle name="Note 2 2 3 3" xfId="8707" xr:uid="{00000000-0005-0000-0000-000094660000}"/>
    <cellStyle name="Note 2 2 3 3 2" xfId="14277" xr:uid="{00000000-0005-0000-0000-000095660000}"/>
    <cellStyle name="Note 2 2 3 3 2 2" xfId="25375" xr:uid="{00000000-0005-0000-0000-000096660000}"/>
    <cellStyle name="Note 2 2 3 3 3" xfId="19849" xr:uid="{00000000-0005-0000-0000-000097660000}"/>
    <cellStyle name="Note 2 2 3 4" xfId="11743" xr:uid="{00000000-0005-0000-0000-000098660000}"/>
    <cellStyle name="Note 2 2 3 4 2" xfId="22843" xr:uid="{00000000-0005-0000-0000-000099660000}"/>
    <cellStyle name="Note 2 2 3 5" xfId="17318" xr:uid="{00000000-0005-0000-0000-00009A660000}"/>
    <cellStyle name="Note 2 2 4" xfId="6337" xr:uid="{00000000-0005-0000-0000-00009B660000}"/>
    <cellStyle name="Note 2 2 4 2" xfId="9002" xr:uid="{00000000-0005-0000-0000-00009C660000}"/>
    <cellStyle name="Note 2 2 4 2 2" xfId="14572" xr:uid="{00000000-0005-0000-0000-00009D660000}"/>
    <cellStyle name="Note 2 2 4 2 2 2" xfId="25670" xr:uid="{00000000-0005-0000-0000-00009E660000}"/>
    <cellStyle name="Note 2 2 4 2 3" xfId="20144" xr:uid="{00000000-0005-0000-0000-00009F660000}"/>
    <cellStyle name="Note 2 2 4 3" xfId="12039" xr:uid="{00000000-0005-0000-0000-0000A0660000}"/>
    <cellStyle name="Note 2 2 4 3 2" xfId="23138" xr:uid="{00000000-0005-0000-0000-0000A1660000}"/>
    <cellStyle name="Note 2 2 4 4" xfId="17613" xr:uid="{00000000-0005-0000-0000-0000A2660000}"/>
    <cellStyle name="Note 2 2 5" xfId="7066" xr:uid="{00000000-0005-0000-0000-0000A3660000}"/>
    <cellStyle name="Note 2 2 5 2" xfId="9719" xr:uid="{00000000-0005-0000-0000-0000A4660000}"/>
    <cellStyle name="Note 2 2 5 2 2" xfId="15289" xr:uid="{00000000-0005-0000-0000-0000A5660000}"/>
    <cellStyle name="Note 2 2 5 2 2 2" xfId="26387" xr:uid="{00000000-0005-0000-0000-0000A6660000}"/>
    <cellStyle name="Note 2 2 5 2 3" xfId="20861" xr:uid="{00000000-0005-0000-0000-0000A7660000}"/>
    <cellStyle name="Note 2 2 5 3" xfId="12756" xr:uid="{00000000-0005-0000-0000-0000A8660000}"/>
    <cellStyle name="Note 2 2 5 3 2" xfId="23855" xr:uid="{00000000-0005-0000-0000-0000A9660000}"/>
    <cellStyle name="Note 2 2 5 4" xfId="18330" xr:uid="{00000000-0005-0000-0000-0000AA660000}"/>
    <cellStyle name="Note 2 2 6" xfId="7628" xr:uid="{00000000-0005-0000-0000-0000AB660000}"/>
    <cellStyle name="Note 2 2 6 2" xfId="13266" xr:uid="{00000000-0005-0000-0000-0000AC660000}"/>
    <cellStyle name="Note 2 2 6 2 2" xfId="24365" xr:uid="{00000000-0005-0000-0000-0000AD660000}"/>
    <cellStyle name="Note 2 2 6 3" xfId="18840" xr:uid="{00000000-0005-0000-0000-0000AE660000}"/>
    <cellStyle name="Note 2 2 7" xfId="10269" xr:uid="{00000000-0005-0000-0000-0000AF660000}"/>
    <cellStyle name="Note 2 2 7 2" xfId="15815" xr:uid="{00000000-0005-0000-0000-0000B0660000}"/>
    <cellStyle name="Note 2 2 7 2 2" xfId="26913" xr:uid="{00000000-0005-0000-0000-0000B1660000}"/>
    <cellStyle name="Note 2 2 7 3" xfId="21387" xr:uid="{00000000-0005-0000-0000-0000B2660000}"/>
    <cellStyle name="Note 2 2 8" xfId="10855" xr:uid="{00000000-0005-0000-0000-0000B3660000}"/>
    <cellStyle name="Note 2 2 8 2" xfId="21970" xr:uid="{00000000-0005-0000-0000-0000B4660000}"/>
    <cellStyle name="Note 2 2 9" xfId="16450" xr:uid="{00000000-0005-0000-0000-0000B5660000}"/>
    <cellStyle name="Note 2 3" xfId="4786" xr:uid="{00000000-0005-0000-0000-0000B6660000}"/>
    <cellStyle name="Note 2 4" xfId="4787" xr:uid="{00000000-0005-0000-0000-0000B7660000}"/>
    <cellStyle name="Note 3" xfId="927" xr:uid="{00000000-0005-0000-0000-0000B8660000}"/>
    <cellStyle name="Note 3 10" xfId="16325" xr:uid="{00000000-0005-0000-0000-0000B9660000}"/>
    <cellStyle name="Note 3 11" xfId="27462" xr:uid="{00000000-0005-0000-0000-0000BA660000}"/>
    <cellStyle name="Note 3 2" xfId="4788" xr:uid="{00000000-0005-0000-0000-0000BB660000}"/>
    <cellStyle name="Note 3 2 2" xfId="5679" xr:uid="{00000000-0005-0000-0000-0000BC660000}"/>
    <cellStyle name="Note 3 2 2 2" xfId="8664" xr:uid="{00000000-0005-0000-0000-0000BD660000}"/>
    <cellStyle name="Note 3 2 2 2 2" xfId="14234" xr:uid="{00000000-0005-0000-0000-0000BE660000}"/>
    <cellStyle name="Note 3 2 2 2 2 2" xfId="25332" xr:uid="{00000000-0005-0000-0000-0000BF660000}"/>
    <cellStyle name="Note 3 2 2 2 3" xfId="19806" xr:uid="{00000000-0005-0000-0000-0000C0660000}"/>
    <cellStyle name="Note 3 2 2 3" xfId="11697" xr:uid="{00000000-0005-0000-0000-0000C1660000}"/>
    <cellStyle name="Note 3 2 2 3 2" xfId="22799" xr:uid="{00000000-0005-0000-0000-0000C2660000}"/>
    <cellStyle name="Note 3 2 2 4" xfId="17273" xr:uid="{00000000-0005-0000-0000-0000C3660000}"/>
    <cellStyle name="Note 3 2 3" xfId="6780" xr:uid="{00000000-0005-0000-0000-0000C4660000}"/>
    <cellStyle name="Note 3 2 3 2" xfId="9443" xr:uid="{00000000-0005-0000-0000-0000C5660000}"/>
    <cellStyle name="Note 3 2 3 2 2" xfId="15013" xr:uid="{00000000-0005-0000-0000-0000C6660000}"/>
    <cellStyle name="Note 3 2 3 2 2 2" xfId="26111" xr:uid="{00000000-0005-0000-0000-0000C7660000}"/>
    <cellStyle name="Note 3 2 3 2 3" xfId="20585" xr:uid="{00000000-0005-0000-0000-0000C8660000}"/>
    <cellStyle name="Note 3 2 3 3" xfId="12480" xr:uid="{00000000-0005-0000-0000-0000C9660000}"/>
    <cellStyle name="Note 3 2 3 3 2" xfId="23579" xr:uid="{00000000-0005-0000-0000-0000CA660000}"/>
    <cellStyle name="Note 3 2 3 4" xfId="18054" xr:uid="{00000000-0005-0000-0000-0000CB660000}"/>
    <cellStyle name="Note 3 2 4" xfId="7251" xr:uid="{00000000-0005-0000-0000-0000CC660000}"/>
    <cellStyle name="Note 3 2 4 2" xfId="9904" xr:uid="{00000000-0005-0000-0000-0000CD660000}"/>
    <cellStyle name="Note 3 2 4 2 2" xfId="15474" xr:uid="{00000000-0005-0000-0000-0000CE660000}"/>
    <cellStyle name="Note 3 2 4 2 2 2" xfId="26572" xr:uid="{00000000-0005-0000-0000-0000CF660000}"/>
    <cellStyle name="Note 3 2 4 2 3" xfId="21046" xr:uid="{00000000-0005-0000-0000-0000D0660000}"/>
    <cellStyle name="Note 3 2 4 3" xfId="12941" xr:uid="{00000000-0005-0000-0000-0000D1660000}"/>
    <cellStyle name="Note 3 2 4 3 2" xfId="24040" xr:uid="{00000000-0005-0000-0000-0000D2660000}"/>
    <cellStyle name="Note 3 2 4 4" xfId="18515" xr:uid="{00000000-0005-0000-0000-0000D3660000}"/>
    <cellStyle name="Note 3 2 5" xfId="7939" xr:uid="{00000000-0005-0000-0000-0000D4660000}"/>
    <cellStyle name="Note 3 2 5 2" xfId="13542" xr:uid="{00000000-0005-0000-0000-0000D5660000}"/>
    <cellStyle name="Note 3 2 5 2 2" xfId="24641" xr:uid="{00000000-0005-0000-0000-0000D6660000}"/>
    <cellStyle name="Note 3 2 5 3" xfId="19116" xr:uid="{00000000-0005-0000-0000-0000D7660000}"/>
    <cellStyle name="Note 3 2 6" xfId="10454" xr:uid="{00000000-0005-0000-0000-0000D8660000}"/>
    <cellStyle name="Note 3 2 6 2" xfId="16000" xr:uid="{00000000-0005-0000-0000-0000D9660000}"/>
    <cellStyle name="Note 3 2 6 2 2" xfId="27098" xr:uid="{00000000-0005-0000-0000-0000DA660000}"/>
    <cellStyle name="Note 3 2 6 3" xfId="21572" xr:uid="{00000000-0005-0000-0000-0000DB660000}"/>
    <cellStyle name="Note 3 2 7" xfId="11315" xr:uid="{00000000-0005-0000-0000-0000DC660000}"/>
    <cellStyle name="Note 3 2 7 2" xfId="22422" xr:uid="{00000000-0005-0000-0000-0000DD660000}"/>
    <cellStyle name="Note 3 2 8" xfId="16896" xr:uid="{00000000-0005-0000-0000-0000DE660000}"/>
    <cellStyle name="Note 3 2 9" xfId="27529" xr:uid="{00000000-0005-0000-0000-0000DF660000}"/>
    <cellStyle name="Note 3 3" xfId="4789" xr:uid="{00000000-0005-0000-0000-0000E0660000}"/>
    <cellStyle name="Note 3 3 2" xfId="6903" xr:uid="{00000000-0005-0000-0000-0000E1660000}"/>
    <cellStyle name="Note 3 3 2 2" xfId="9566" xr:uid="{00000000-0005-0000-0000-0000E2660000}"/>
    <cellStyle name="Note 3 3 2 2 2" xfId="15136" xr:uid="{00000000-0005-0000-0000-0000E3660000}"/>
    <cellStyle name="Note 3 3 2 2 2 2" xfId="26234" xr:uid="{00000000-0005-0000-0000-0000E4660000}"/>
    <cellStyle name="Note 3 3 2 2 3" xfId="20708" xr:uid="{00000000-0005-0000-0000-0000E5660000}"/>
    <cellStyle name="Note 3 3 2 3" xfId="12603" xr:uid="{00000000-0005-0000-0000-0000E6660000}"/>
    <cellStyle name="Note 3 3 2 3 2" xfId="23702" xr:uid="{00000000-0005-0000-0000-0000E7660000}"/>
    <cellStyle name="Note 3 3 2 4" xfId="18177" xr:uid="{00000000-0005-0000-0000-0000E8660000}"/>
    <cellStyle name="Note 3 3 3" xfId="7497" xr:uid="{00000000-0005-0000-0000-0000E9660000}"/>
    <cellStyle name="Note 3 3 3 2" xfId="13156" xr:uid="{00000000-0005-0000-0000-0000EA660000}"/>
    <cellStyle name="Note 3 3 3 2 2" xfId="24255" xr:uid="{00000000-0005-0000-0000-0000EB660000}"/>
    <cellStyle name="Note 3 3 3 3" xfId="18730" xr:uid="{00000000-0005-0000-0000-0000EC660000}"/>
    <cellStyle name="Note 3 3 4" xfId="11316" xr:uid="{00000000-0005-0000-0000-0000ED660000}"/>
    <cellStyle name="Note 3 3 4 2" xfId="22423" xr:uid="{00000000-0005-0000-0000-0000EE660000}"/>
    <cellStyle name="Note 3 3 5" xfId="16897" xr:uid="{00000000-0005-0000-0000-0000EF660000}"/>
    <cellStyle name="Note 3 4" xfId="5283" xr:uid="{00000000-0005-0000-0000-0000F0660000}"/>
    <cellStyle name="Note 3 4 2" xfId="6713" xr:uid="{00000000-0005-0000-0000-0000F1660000}"/>
    <cellStyle name="Note 3 4 2 2" xfId="9376" xr:uid="{00000000-0005-0000-0000-0000F2660000}"/>
    <cellStyle name="Note 3 4 2 2 2" xfId="14946" xr:uid="{00000000-0005-0000-0000-0000F3660000}"/>
    <cellStyle name="Note 3 4 2 2 2 2" xfId="26044" xr:uid="{00000000-0005-0000-0000-0000F4660000}"/>
    <cellStyle name="Note 3 4 2 2 3" xfId="20518" xr:uid="{00000000-0005-0000-0000-0000F5660000}"/>
    <cellStyle name="Note 3 4 2 3" xfId="12413" xr:uid="{00000000-0005-0000-0000-0000F6660000}"/>
    <cellStyle name="Note 3 4 2 3 2" xfId="23512" xr:uid="{00000000-0005-0000-0000-0000F7660000}"/>
    <cellStyle name="Note 3 4 2 4" xfId="17987" xr:uid="{00000000-0005-0000-0000-0000F8660000}"/>
    <cellStyle name="Note 3 4 3" xfId="8487" xr:uid="{00000000-0005-0000-0000-0000F9660000}"/>
    <cellStyle name="Note 3 4 3 2" xfId="14057" xr:uid="{00000000-0005-0000-0000-0000FA660000}"/>
    <cellStyle name="Note 3 4 3 2 2" xfId="25155" xr:uid="{00000000-0005-0000-0000-0000FB660000}"/>
    <cellStyle name="Note 3 4 3 3" xfId="19629" xr:uid="{00000000-0005-0000-0000-0000FC660000}"/>
    <cellStyle name="Note 3 4 4" xfId="11518" xr:uid="{00000000-0005-0000-0000-0000FD660000}"/>
    <cellStyle name="Note 3 4 4 2" xfId="22621" xr:uid="{00000000-0005-0000-0000-0000FE660000}"/>
    <cellStyle name="Note 3 4 5" xfId="17095" xr:uid="{00000000-0005-0000-0000-0000FF660000}"/>
    <cellStyle name="Note 3 5" xfId="6212" xr:uid="{00000000-0005-0000-0000-000000670000}"/>
    <cellStyle name="Note 3 5 2" xfId="8877" xr:uid="{00000000-0005-0000-0000-000001670000}"/>
    <cellStyle name="Note 3 5 2 2" xfId="14447" xr:uid="{00000000-0005-0000-0000-000002670000}"/>
    <cellStyle name="Note 3 5 2 2 2" xfId="25545" xr:uid="{00000000-0005-0000-0000-000003670000}"/>
    <cellStyle name="Note 3 5 2 3" xfId="20019" xr:uid="{00000000-0005-0000-0000-000004670000}"/>
    <cellStyle name="Note 3 5 3" xfId="11914" xr:uid="{00000000-0005-0000-0000-000005670000}"/>
    <cellStyle name="Note 3 5 3 2" xfId="23013" xr:uid="{00000000-0005-0000-0000-000006670000}"/>
    <cellStyle name="Note 3 5 4" xfId="17488" xr:uid="{00000000-0005-0000-0000-000007670000}"/>
    <cellStyle name="Note 3 6" xfId="7184" xr:uid="{00000000-0005-0000-0000-000008670000}"/>
    <cellStyle name="Note 3 6 2" xfId="9837" xr:uid="{00000000-0005-0000-0000-000009670000}"/>
    <cellStyle name="Note 3 6 2 2" xfId="15407" xr:uid="{00000000-0005-0000-0000-00000A670000}"/>
    <cellStyle name="Note 3 6 2 2 2" xfId="26505" xr:uid="{00000000-0005-0000-0000-00000B670000}"/>
    <cellStyle name="Note 3 6 2 3" xfId="20979" xr:uid="{00000000-0005-0000-0000-00000C670000}"/>
    <cellStyle name="Note 3 6 3" xfId="12874" xr:uid="{00000000-0005-0000-0000-00000D670000}"/>
    <cellStyle name="Note 3 6 3 2" xfId="23973" xr:uid="{00000000-0005-0000-0000-00000E670000}"/>
    <cellStyle name="Note 3 6 4" xfId="18448" xr:uid="{00000000-0005-0000-0000-00000F670000}"/>
    <cellStyle name="Note 3 7" xfId="7581" xr:uid="{00000000-0005-0000-0000-000010670000}"/>
    <cellStyle name="Note 3 7 2" xfId="13234" xr:uid="{00000000-0005-0000-0000-000011670000}"/>
    <cellStyle name="Note 3 7 2 2" xfId="24333" xr:uid="{00000000-0005-0000-0000-000012670000}"/>
    <cellStyle name="Note 3 7 3" xfId="18808" xr:uid="{00000000-0005-0000-0000-000013670000}"/>
    <cellStyle name="Note 3 8" xfId="10387" xr:uid="{00000000-0005-0000-0000-000014670000}"/>
    <cellStyle name="Note 3 8 2" xfId="15933" xr:uid="{00000000-0005-0000-0000-000015670000}"/>
    <cellStyle name="Note 3 8 2 2" xfId="27031" xr:uid="{00000000-0005-0000-0000-000016670000}"/>
    <cellStyle name="Note 3 8 3" xfId="21505" xr:uid="{00000000-0005-0000-0000-000017670000}"/>
    <cellStyle name="Note 3 9" xfId="10730" xr:uid="{00000000-0005-0000-0000-000018670000}"/>
    <cellStyle name="Note 3 9 2" xfId="21845" xr:uid="{00000000-0005-0000-0000-000019670000}"/>
    <cellStyle name="Note 4" xfId="4790" xr:uid="{00000000-0005-0000-0000-00001A670000}"/>
    <cellStyle name="Note 4 2" xfId="8301" xr:uid="{00000000-0005-0000-0000-00001B670000}"/>
    <cellStyle name="Note 4 2 2" xfId="13871" xr:uid="{00000000-0005-0000-0000-00001C670000}"/>
    <cellStyle name="Note 4 2 2 2" xfId="24969" xr:uid="{00000000-0005-0000-0000-00001D670000}"/>
    <cellStyle name="Note 4 2 3" xfId="19443" xr:uid="{00000000-0005-0000-0000-00001E670000}"/>
    <cellStyle name="Note 4 3" xfId="11317" xr:uid="{00000000-0005-0000-0000-00001F670000}"/>
    <cellStyle name="Note 4 3 2" xfId="22424" xr:uid="{00000000-0005-0000-0000-000020670000}"/>
    <cellStyle name="Note 4 4" xfId="16898" xr:uid="{00000000-0005-0000-0000-000021670000}"/>
    <cellStyle name="Note 5" xfId="7380" xr:uid="{00000000-0005-0000-0000-000022670000}"/>
    <cellStyle name="Note 5 2" xfId="13068" xr:uid="{00000000-0005-0000-0000-000023670000}"/>
    <cellStyle name="Note 5 2 2" xfId="24167" xr:uid="{00000000-0005-0000-0000-000024670000}"/>
    <cellStyle name="Note 5 3" xfId="18642" xr:uid="{00000000-0005-0000-0000-000025670000}"/>
    <cellStyle name="Note 6" xfId="10572" xr:uid="{00000000-0005-0000-0000-000026670000}"/>
    <cellStyle name="Note 6 2" xfId="21691" xr:uid="{00000000-0005-0000-0000-000027670000}"/>
    <cellStyle name="Note 7" xfId="16158" xr:uid="{00000000-0005-0000-0000-000028670000}"/>
    <cellStyle name="Note 8" xfId="16173" xr:uid="{00000000-0005-0000-0000-000029670000}"/>
    <cellStyle name="notes" xfId="5793" xr:uid="{00000000-0005-0000-0000-00002A670000}"/>
    <cellStyle name="Output" xfId="824" builtinId="21" customBuiltin="1"/>
    <cellStyle name="Output 2" xfId="643" xr:uid="{00000000-0005-0000-0000-00002C670000}"/>
    <cellStyle name="Percent" xfId="27643" builtinId="5"/>
    <cellStyle name="Percent [2]" xfId="5794" xr:uid="{00000000-0005-0000-0000-00002E670000}"/>
    <cellStyle name="Percent 10" xfId="7406" xr:uid="{00000000-0005-0000-0000-00002F670000}"/>
    <cellStyle name="Percent 10 2" xfId="13091" xr:uid="{00000000-0005-0000-0000-000030670000}"/>
    <cellStyle name="Percent 10 2 2" xfId="24190" xr:uid="{00000000-0005-0000-0000-000031670000}"/>
    <cellStyle name="Percent 10 3" xfId="18665" xr:uid="{00000000-0005-0000-0000-000032670000}"/>
    <cellStyle name="Percent 11" xfId="7422" xr:uid="{00000000-0005-0000-0000-000033670000}"/>
    <cellStyle name="Percent 11 2" xfId="13101" xr:uid="{00000000-0005-0000-0000-000034670000}"/>
    <cellStyle name="Percent 11 2 2" xfId="24200" xr:uid="{00000000-0005-0000-0000-000035670000}"/>
    <cellStyle name="Percent 11 3" xfId="18675" xr:uid="{00000000-0005-0000-0000-000036670000}"/>
    <cellStyle name="Percent 12" xfId="7413" xr:uid="{00000000-0005-0000-0000-000037670000}"/>
    <cellStyle name="Percent 12 2" xfId="13093" xr:uid="{00000000-0005-0000-0000-000038670000}"/>
    <cellStyle name="Percent 12 2 2" xfId="24192" xr:uid="{00000000-0005-0000-0000-000039670000}"/>
    <cellStyle name="Percent 12 3" xfId="18667" xr:uid="{00000000-0005-0000-0000-00003A670000}"/>
    <cellStyle name="Percent 13" xfId="7394" xr:uid="{00000000-0005-0000-0000-00003B670000}"/>
    <cellStyle name="Percent 13 2" xfId="13081" xr:uid="{00000000-0005-0000-0000-00003C670000}"/>
    <cellStyle name="Percent 13 2 2" xfId="24180" xr:uid="{00000000-0005-0000-0000-00003D670000}"/>
    <cellStyle name="Percent 13 3" xfId="18655" xr:uid="{00000000-0005-0000-0000-00003E670000}"/>
    <cellStyle name="Percent 14" xfId="7375" xr:uid="{00000000-0005-0000-0000-00003F670000}"/>
    <cellStyle name="Percent 14 2" xfId="13063" xr:uid="{00000000-0005-0000-0000-000040670000}"/>
    <cellStyle name="Percent 14 2 2" xfId="24162" xr:uid="{00000000-0005-0000-0000-000041670000}"/>
    <cellStyle name="Percent 14 3" xfId="18637" xr:uid="{00000000-0005-0000-0000-000042670000}"/>
    <cellStyle name="Percent 15" xfId="7374" xr:uid="{00000000-0005-0000-0000-000043670000}"/>
    <cellStyle name="Percent 15 2" xfId="13062" xr:uid="{00000000-0005-0000-0000-000044670000}"/>
    <cellStyle name="Percent 15 2 2" xfId="24161" xr:uid="{00000000-0005-0000-0000-000045670000}"/>
    <cellStyle name="Percent 15 3" xfId="18636" xr:uid="{00000000-0005-0000-0000-000046670000}"/>
    <cellStyle name="Percent 16" xfId="7418" xr:uid="{00000000-0005-0000-0000-000047670000}"/>
    <cellStyle name="Percent 16 2" xfId="13098" xr:uid="{00000000-0005-0000-0000-000048670000}"/>
    <cellStyle name="Percent 16 2 2" xfId="24197" xr:uid="{00000000-0005-0000-0000-000049670000}"/>
    <cellStyle name="Percent 16 3" xfId="18672" xr:uid="{00000000-0005-0000-0000-00004A670000}"/>
    <cellStyle name="Percent 17" xfId="7431" xr:uid="{00000000-0005-0000-0000-00004B670000}"/>
    <cellStyle name="Percent 17 2" xfId="13110" xr:uid="{00000000-0005-0000-0000-00004C670000}"/>
    <cellStyle name="Percent 17 2 2" xfId="24209" xr:uid="{00000000-0005-0000-0000-00004D670000}"/>
    <cellStyle name="Percent 17 3" xfId="18684" xr:uid="{00000000-0005-0000-0000-00004E670000}"/>
    <cellStyle name="Percent 18" xfId="7419" xr:uid="{00000000-0005-0000-0000-00004F670000}"/>
    <cellStyle name="Percent 18 2" xfId="13099" xr:uid="{00000000-0005-0000-0000-000050670000}"/>
    <cellStyle name="Percent 18 2 2" xfId="24198" xr:uid="{00000000-0005-0000-0000-000051670000}"/>
    <cellStyle name="Percent 18 3" xfId="18673" xr:uid="{00000000-0005-0000-0000-000052670000}"/>
    <cellStyle name="Percent 19" xfId="10087" xr:uid="{00000000-0005-0000-0000-000053670000}"/>
    <cellStyle name="Percent 2" xfId="3" xr:uid="{00000000-0005-0000-0000-000054670000}"/>
    <cellStyle name="Percent 2 2" xfId="759" xr:uid="{00000000-0005-0000-0000-000055670000}"/>
    <cellStyle name="Percent 2 2 2" xfId="4791" xr:uid="{00000000-0005-0000-0000-000056670000}"/>
    <cellStyle name="Percent 2 2 3" xfId="4792" xr:uid="{00000000-0005-0000-0000-000057670000}"/>
    <cellStyle name="Percent 2 2 4" xfId="4793" xr:uid="{00000000-0005-0000-0000-000058670000}"/>
    <cellStyle name="Percent 2 2 4 2" xfId="5864" xr:uid="{00000000-0005-0000-0000-000059670000}"/>
    <cellStyle name="Percent 2 2 4 2 2" xfId="8700" xr:uid="{00000000-0005-0000-0000-00005A670000}"/>
    <cellStyle name="Percent 2 2 4 2 2 2" xfId="14270" xr:uid="{00000000-0005-0000-0000-00005B670000}"/>
    <cellStyle name="Percent 2 2 4 2 2 2 2" xfId="25368" xr:uid="{00000000-0005-0000-0000-00005C670000}"/>
    <cellStyle name="Percent 2 2 4 2 2 3" xfId="19842" xr:uid="{00000000-0005-0000-0000-00005D670000}"/>
    <cellStyle name="Percent 2 2 4 2 3" xfId="11735" xr:uid="{00000000-0005-0000-0000-00005E670000}"/>
    <cellStyle name="Percent 2 2 4 2 3 2" xfId="22836" xr:uid="{00000000-0005-0000-0000-00005F670000}"/>
    <cellStyle name="Percent 2 2 4 2 4" xfId="17311" xr:uid="{00000000-0005-0000-0000-000060670000}"/>
    <cellStyle name="Percent 2 2 4 3" xfId="6442" xr:uid="{00000000-0005-0000-0000-000061670000}"/>
    <cellStyle name="Percent 2 2 4 3 2" xfId="9105" xr:uid="{00000000-0005-0000-0000-000062670000}"/>
    <cellStyle name="Percent 2 2 4 3 2 2" xfId="14675" xr:uid="{00000000-0005-0000-0000-000063670000}"/>
    <cellStyle name="Percent 2 2 4 3 2 2 2" xfId="25773" xr:uid="{00000000-0005-0000-0000-000064670000}"/>
    <cellStyle name="Percent 2 2 4 3 2 3" xfId="20247" xr:uid="{00000000-0005-0000-0000-000065670000}"/>
    <cellStyle name="Percent 2 2 4 3 3" xfId="12142" xr:uid="{00000000-0005-0000-0000-000066670000}"/>
    <cellStyle name="Percent 2 2 4 3 3 2" xfId="23241" xr:uid="{00000000-0005-0000-0000-000067670000}"/>
    <cellStyle name="Percent 2 2 4 3 4" xfId="17716" xr:uid="{00000000-0005-0000-0000-000068670000}"/>
    <cellStyle name="Percent 2 2 4 4" xfId="7661" xr:uid="{00000000-0005-0000-0000-000069670000}"/>
    <cellStyle name="Percent 2 2 4 4 2" xfId="13272" xr:uid="{00000000-0005-0000-0000-00006A670000}"/>
    <cellStyle name="Percent 2 2 4 4 2 2" xfId="24371" xr:uid="{00000000-0005-0000-0000-00006B670000}"/>
    <cellStyle name="Percent 2 2 4 4 3" xfId="18846" xr:uid="{00000000-0005-0000-0000-00006C670000}"/>
    <cellStyle name="Percent 2 2 5" xfId="4794" xr:uid="{00000000-0005-0000-0000-00006D670000}"/>
    <cellStyle name="Percent 2 2 6" xfId="5008" xr:uid="{00000000-0005-0000-0000-00006E670000}"/>
    <cellStyle name="Percent 2 2 6 2" xfId="8349" xr:uid="{00000000-0005-0000-0000-00006F670000}"/>
    <cellStyle name="Percent 2 2 6 2 2" xfId="13919" xr:uid="{00000000-0005-0000-0000-000070670000}"/>
    <cellStyle name="Percent 2 2 6 2 2 2" xfId="25017" xr:uid="{00000000-0005-0000-0000-000071670000}"/>
    <cellStyle name="Percent 2 2 6 2 3" xfId="19491" xr:uid="{00000000-0005-0000-0000-000072670000}"/>
    <cellStyle name="Percent 2 2 6 3" xfId="11377" xr:uid="{00000000-0005-0000-0000-000073670000}"/>
    <cellStyle name="Percent 2 2 6 3 2" xfId="22483" xr:uid="{00000000-0005-0000-0000-000074670000}"/>
    <cellStyle name="Percent 2 2 6 4" xfId="16957" xr:uid="{00000000-0005-0000-0000-000075670000}"/>
    <cellStyle name="Percent 2 2 7" xfId="10099" xr:uid="{00000000-0005-0000-0000-000076670000}"/>
    <cellStyle name="Percent 2 2 7 2" xfId="15650" xr:uid="{00000000-0005-0000-0000-000077670000}"/>
    <cellStyle name="Percent 2 2 7 2 2" xfId="26748" xr:uid="{00000000-0005-0000-0000-000078670000}"/>
    <cellStyle name="Percent 2 2 7 3" xfId="21222" xr:uid="{00000000-0005-0000-0000-000079670000}"/>
    <cellStyle name="Percent 2 3" xfId="1065" xr:uid="{00000000-0005-0000-0000-00007A670000}"/>
    <cellStyle name="Percent 2 4" xfId="4935" xr:uid="{00000000-0005-0000-0000-00007B670000}"/>
    <cellStyle name="Percent 2 4 2" xfId="6390" xr:uid="{00000000-0005-0000-0000-00007C670000}"/>
    <cellStyle name="Percent 2 4 2 2" xfId="9053" xr:uid="{00000000-0005-0000-0000-00007D670000}"/>
    <cellStyle name="Percent 2 4 2 2 2" xfId="14623" xr:uid="{00000000-0005-0000-0000-00007E670000}"/>
    <cellStyle name="Percent 2 4 2 2 2 2" xfId="25721" xr:uid="{00000000-0005-0000-0000-00007F670000}"/>
    <cellStyle name="Percent 2 4 2 2 3" xfId="20195" xr:uid="{00000000-0005-0000-0000-000080670000}"/>
    <cellStyle name="Percent 2 4 2 3" xfId="12090" xr:uid="{00000000-0005-0000-0000-000081670000}"/>
    <cellStyle name="Percent 2 4 2 3 2" xfId="23189" xr:uid="{00000000-0005-0000-0000-000082670000}"/>
    <cellStyle name="Percent 2 4 2 4" xfId="17664" xr:uid="{00000000-0005-0000-0000-000083670000}"/>
    <cellStyle name="Percent 2 4 3" xfId="7658" xr:uid="{00000000-0005-0000-0000-000084670000}"/>
    <cellStyle name="Percent 2 4 3 2" xfId="13269" xr:uid="{00000000-0005-0000-0000-000085670000}"/>
    <cellStyle name="Percent 2 4 3 2 2" xfId="24368" xr:uid="{00000000-0005-0000-0000-000086670000}"/>
    <cellStyle name="Percent 2 4 3 3" xfId="18843" xr:uid="{00000000-0005-0000-0000-000087670000}"/>
    <cellStyle name="Percent 2 4 4" xfId="11339" xr:uid="{00000000-0005-0000-0000-000088670000}"/>
    <cellStyle name="Percent 2 4 4 2" xfId="22446" xr:uid="{00000000-0005-0000-0000-000089670000}"/>
    <cellStyle name="Percent 2 4 5" xfId="16920" xr:uid="{00000000-0005-0000-0000-00008A670000}"/>
    <cellStyle name="Percent 2 5" xfId="10038" xr:uid="{00000000-0005-0000-0000-00008B670000}"/>
    <cellStyle name="Percent 2 5 2" xfId="15598" xr:uid="{00000000-0005-0000-0000-00008C670000}"/>
    <cellStyle name="Percent 2 5 2 2" xfId="26696" xr:uid="{00000000-0005-0000-0000-00008D670000}"/>
    <cellStyle name="Percent 2 5 3" xfId="21170" xr:uid="{00000000-0005-0000-0000-00008E670000}"/>
    <cellStyle name="Percent 20" xfId="10042" xr:uid="{00000000-0005-0000-0000-00008F670000}"/>
    <cellStyle name="Percent 21" xfId="10157" xr:uid="{00000000-0005-0000-0000-000090670000}"/>
    <cellStyle name="Percent 22" xfId="10057" xr:uid="{00000000-0005-0000-0000-000091670000}"/>
    <cellStyle name="Percent 23" xfId="10570" xr:uid="{00000000-0005-0000-0000-000092670000}"/>
    <cellStyle name="Percent 24" xfId="10066" xr:uid="{00000000-0005-0000-0000-000093670000}"/>
    <cellStyle name="Percent 25" xfId="10567" xr:uid="{00000000-0005-0000-0000-000094670000}"/>
    <cellStyle name="Percent 26" xfId="10161" xr:uid="{00000000-0005-0000-0000-000095670000}"/>
    <cellStyle name="Percent 27" xfId="10196" xr:uid="{00000000-0005-0000-0000-000096670000}"/>
    <cellStyle name="Percent 3" xfId="1186" xr:uid="{00000000-0005-0000-0000-000097670000}"/>
    <cellStyle name="Percent 3 2" xfId="4795" xr:uid="{00000000-0005-0000-0000-000098670000}"/>
    <cellStyle name="Percent 3 2 10" xfId="27341" xr:uid="{00000000-0005-0000-0000-000099670000}"/>
    <cellStyle name="Percent 3 2 2" xfId="5114" xr:uid="{00000000-0005-0000-0000-00009A670000}"/>
    <cellStyle name="Percent 3 2 2 2" xfId="8372" xr:uid="{00000000-0005-0000-0000-00009B670000}"/>
    <cellStyle name="Percent 3 2 2 2 2" xfId="13942" xr:uid="{00000000-0005-0000-0000-00009C670000}"/>
    <cellStyle name="Percent 3 2 2 2 2 2" xfId="25040" xr:uid="{00000000-0005-0000-0000-00009D670000}"/>
    <cellStyle name="Percent 3 2 2 2 3" xfId="19514" xr:uid="{00000000-0005-0000-0000-00009E670000}"/>
    <cellStyle name="Percent 3 2 2 3" xfId="11402" xr:uid="{00000000-0005-0000-0000-00009F670000}"/>
    <cellStyle name="Percent 3 2 2 3 2" xfId="22506" xr:uid="{00000000-0005-0000-0000-0000A0670000}"/>
    <cellStyle name="Percent 3 2 2 4" xfId="16980" xr:uid="{00000000-0005-0000-0000-0000A1670000}"/>
    <cellStyle name="Percent 3 2 3" xfId="5907" xr:uid="{00000000-0005-0000-0000-0000A2670000}"/>
    <cellStyle name="Percent 3 2 4" xfId="6592" xr:uid="{00000000-0005-0000-0000-0000A3670000}"/>
    <cellStyle name="Percent 3 2 4 2" xfId="9255" xr:uid="{00000000-0005-0000-0000-0000A4670000}"/>
    <cellStyle name="Percent 3 2 4 2 2" xfId="14825" xr:uid="{00000000-0005-0000-0000-0000A5670000}"/>
    <cellStyle name="Percent 3 2 4 2 2 2" xfId="25923" xr:uid="{00000000-0005-0000-0000-0000A6670000}"/>
    <cellStyle name="Percent 3 2 4 2 3" xfId="20397" xr:uid="{00000000-0005-0000-0000-0000A7670000}"/>
    <cellStyle name="Percent 3 2 4 3" xfId="12292" xr:uid="{00000000-0005-0000-0000-0000A8670000}"/>
    <cellStyle name="Percent 3 2 4 3 2" xfId="23391" xr:uid="{00000000-0005-0000-0000-0000A9670000}"/>
    <cellStyle name="Percent 3 2 4 4" xfId="17866" xr:uid="{00000000-0005-0000-0000-0000AA670000}"/>
    <cellStyle name="Percent 3 2 5" xfId="7062" xr:uid="{00000000-0005-0000-0000-0000AB670000}"/>
    <cellStyle name="Percent 3 2 5 2" xfId="9716" xr:uid="{00000000-0005-0000-0000-0000AC670000}"/>
    <cellStyle name="Percent 3 2 5 2 2" xfId="15286" xr:uid="{00000000-0005-0000-0000-0000AD670000}"/>
    <cellStyle name="Percent 3 2 5 2 2 2" xfId="26384" xr:uid="{00000000-0005-0000-0000-0000AE670000}"/>
    <cellStyle name="Percent 3 2 5 2 3" xfId="20858" xr:uid="{00000000-0005-0000-0000-0000AF670000}"/>
    <cellStyle name="Percent 3 2 5 3" xfId="12753" xr:uid="{00000000-0005-0000-0000-0000B0670000}"/>
    <cellStyle name="Percent 3 2 5 3 2" xfId="23852" xr:uid="{00000000-0005-0000-0000-0000B1670000}"/>
    <cellStyle name="Percent 3 2 5 4" xfId="18327" xr:uid="{00000000-0005-0000-0000-0000B2670000}"/>
    <cellStyle name="Percent 3 2 6" xfId="7629" xr:uid="{00000000-0005-0000-0000-0000B3670000}"/>
    <cellStyle name="Percent 3 2 6 2" xfId="13267" xr:uid="{00000000-0005-0000-0000-0000B4670000}"/>
    <cellStyle name="Percent 3 2 6 2 2" xfId="24366" xr:uid="{00000000-0005-0000-0000-0000B5670000}"/>
    <cellStyle name="Percent 3 2 6 3" xfId="18841" xr:uid="{00000000-0005-0000-0000-0000B6670000}"/>
    <cellStyle name="Percent 3 2 7" xfId="10266" xr:uid="{00000000-0005-0000-0000-0000B7670000}"/>
    <cellStyle name="Percent 3 2 7 2" xfId="15812" xr:uid="{00000000-0005-0000-0000-0000B8670000}"/>
    <cellStyle name="Percent 3 2 7 2 2" xfId="26910" xr:uid="{00000000-0005-0000-0000-0000B9670000}"/>
    <cellStyle name="Percent 3 2 7 3" xfId="21384" xr:uid="{00000000-0005-0000-0000-0000BA670000}"/>
    <cellStyle name="Percent 3 2 8" xfId="11318" xr:uid="{00000000-0005-0000-0000-0000BB670000}"/>
    <cellStyle name="Percent 3 2 8 2" xfId="22425" xr:uid="{00000000-0005-0000-0000-0000BC670000}"/>
    <cellStyle name="Percent 3 2 9" xfId="16899" xr:uid="{00000000-0005-0000-0000-0000BD670000}"/>
    <cellStyle name="Percent 3 3" xfId="4796" xr:uid="{00000000-0005-0000-0000-0000BE670000}"/>
    <cellStyle name="Percent 4" xfId="1187" xr:uid="{00000000-0005-0000-0000-0000BF670000}"/>
    <cellStyle name="Percent 4 10" xfId="16474" xr:uid="{00000000-0005-0000-0000-0000C0670000}"/>
    <cellStyle name="Percent 4 11" xfId="27246" xr:uid="{00000000-0005-0000-0000-0000C1670000}"/>
    <cellStyle name="Percent 4 2" xfId="1188" xr:uid="{00000000-0005-0000-0000-0000C2670000}"/>
    <cellStyle name="Percent 4 2 2" xfId="5009" xr:uid="{00000000-0005-0000-0000-0000C3670000}"/>
    <cellStyle name="Percent 4 2 2 2" xfId="6443" xr:uid="{00000000-0005-0000-0000-0000C4670000}"/>
    <cellStyle name="Percent 4 2 2 2 2" xfId="9106" xr:uid="{00000000-0005-0000-0000-0000C5670000}"/>
    <cellStyle name="Percent 4 2 2 2 2 2" xfId="14676" xr:uid="{00000000-0005-0000-0000-0000C6670000}"/>
    <cellStyle name="Percent 4 2 2 2 2 2 2" xfId="25774" xr:uid="{00000000-0005-0000-0000-0000C7670000}"/>
    <cellStyle name="Percent 4 2 2 2 2 3" xfId="20248" xr:uid="{00000000-0005-0000-0000-0000C8670000}"/>
    <cellStyle name="Percent 4 2 2 2 3" xfId="12143" xr:uid="{00000000-0005-0000-0000-0000C9670000}"/>
    <cellStyle name="Percent 4 2 2 2 3 2" xfId="23242" xr:uid="{00000000-0005-0000-0000-0000CA670000}"/>
    <cellStyle name="Percent 4 2 2 2 4" xfId="17717" xr:uid="{00000000-0005-0000-0000-0000CB670000}"/>
    <cellStyle name="Percent 4 2 2 3" xfId="8350" xr:uid="{00000000-0005-0000-0000-0000CC670000}"/>
    <cellStyle name="Percent 4 2 2 3 2" xfId="13920" xr:uid="{00000000-0005-0000-0000-0000CD670000}"/>
    <cellStyle name="Percent 4 2 2 3 2 2" xfId="25018" xr:uid="{00000000-0005-0000-0000-0000CE670000}"/>
    <cellStyle name="Percent 4 2 2 3 3" xfId="19492" xr:uid="{00000000-0005-0000-0000-0000CF670000}"/>
    <cellStyle name="Percent 4 2 2 4" xfId="11378" xr:uid="{00000000-0005-0000-0000-0000D0670000}"/>
    <cellStyle name="Percent 4 2 2 4 2" xfId="22484" xr:uid="{00000000-0005-0000-0000-0000D1670000}"/>
    <cellStyle name="Percent 4 2 2 5" xfId="16958" xr:uid="{00000000-0005-0000-0000-0000D2670000}"/>
    <cellStyle name="Percent 4 2 3" xfId="6363" xr:uid="{00000000-0005-0000-0000-0000D3670000}"/>
    <cellStyle name="Percent 4 2 3 2" xfId="9027" xr:uid="{00000000-0005-0000-0000-0000D4670000}"/>
    <cellStyle name="Percent 4 2 3 2 2" xfId="14597" xr:uid="{00000000-0005-0000-0000-0000D5670000}"/>
    <cellStyle name="Percent 4 2 3 2 2 2" xfId="25695" xr:uid="{00000000-0005-0000-0000-0000D6670000}"/>
    <cellStyle name="Percent 4 2 3 2 3" xfId="20169" xr:uid="{00000000-0005-0000-0000-0000D7670000}"/>
    <cellStyle name="Percent 4 2 3 3" xfId="12064" xr:uid="{00000000-0005-0000-0000-0000D8670000}"/>
    <cellStyle name="Percent 4 2 3 3 2" xfId="23163" xr:uid="{00000000-0005-0000-0000-0000D9670000}"/>
    <cellStyle name="Percent 4 2 3 4" xfId="17638" xr:uid="{00000000-0005-0000-0000-0000DA670000}"/>
    <cellStyle name="Percent 4 2 4" xfId="7613" xr:uid="{00000000-0005-0000-0000-0000DB670000}"/>
    <cellStyle name="Percent 4 2 4 2" xfId="13255" xr:uid="{00000000-0005-0000-0000-0000DC670000}"/>
    <cellStyle name="Percent 4 2 4 2 2" xfId="24354" xr:uid="{00000000-0005-0000-0000-0000DD670000}"/>
    <cellStyle name="Percent 4 2 4 3" xfId="18829" xr:uid="{00000000-0005-0000-0000-0000DE670000}"/>
    <cellStyle name="Percent 4 2 5" xfId="10100" xr:uid="{00000000-0005-0000-0000-0000DF670000}"/>
    <cellStyle name="Percent 4 2 5 2" xfId="15651" xr:uid="{00000000-0005-0000-0000-0000E0670000}"/>
    <cellStyle name="Percent 4 2 5 2 2" xfId="26749" xr:uid="{00000000-0005-0000-0000-0000E1670000}"/>
    <cellStyle name="Percent 4 2 5 3" xfId="21223" xr:uid="{00000000-0005-0000-0000-0000E2670000}"/>
    <cellStyle name="Percent 4 2 6" xfId="10880" xr:uid="{00000000-0005-0000-0000-0000E3670000}"/>
    <cellStyle name="Percent 4 2 6 2" xfId="21995" xr:uid="{00000000-0005-0000-0000-0000E4670000}"/>
    <cellStyle name="Percent 4 2 7" xfId="16475" xr:uid="{00000000-0005-0000-0000-0000E5670000}"/>
    <cellStyle name="Percent 4 3" xfId="4797" xr:uid="{00000000-0005-0000-0000-0000E6670000}"/>
    <cellStyle name="Percent 4 3 2" xfId="6500" xr:uid="{00000000-0005-0000-0000-0000E7670000}"/>
    <cellStyle name="Percent 4 3 2 2" xfId="9163" xr:uid="{00000000-0005-0000-0000-0000E8670000}"/>
    <cellStyle name="Percent 4 3 2 2 2" xfId="14733" xr:uid="{00000000-0005-0000-0000-0000E9670000}"/>
    <cellStyle name="Percent 4 3 2 2 2 2" xfId="25831" xr:uid="{00000000-0005-0000-0000-0000EA670000}"/>
    <cellStyle name="Percent 4 3 2 2 3" xfId="20305" xr:uid="{00000000-0005-0000-0000-0000EB670000}"/>
    <cellStyle name="Percent 4 3 2 3" xfId="12200" xr:uid="{00000000-0005-0000-0000-0000EC670000}"/>
    <cellStyle name="Percent 4 3 2 3 2" xfId="23299" xr:uid="{00000000-0005-0000-0000-0000ED670000}"/>
    <cellStyle name="Percent 4 3 2 4" xfId="17774" xr:uid="{00000000-0005-0000-0000-0000EE670000}"/>
    <cellStyle name="Percent 4 3 3" xfId="7675" xr:uid="{00000000-0005-0000-0000-0000EF670000}"/>
    <cellStyle name="Percent 4 3 3 2" xfId="13284" xr:uid="{00000000-0005-0000-0000-0000F0670000}"/>
    <cellStyle name="Percent 4 3 3 2 2" xfId="24383" xr:uid="{00000000-0005-0000-0000-0000F1670000}"/>
    <cellStyle name="Percent 4 3 3 3" xfId="18858" xr:uid="{00000000-0005-0000-0000-0000F2670000}"/>
    <cellStyle name="Percent 4 3 4" xfId="10172" xr:uid="{00000000-0005-0000-0000-0000F3670000}"/>
    <cellStyle name="Percent 4 3 4 2" xfId="15720" xr:uid="{00000000-0005-0000-0000-0000F4670000}"/>
    <cellStyle name="Percent 4 3 4 2 2" xfId="26818" xr:uid="{00000000-0005-0000-0000-0000F5670000}"/>
    <cellStyle name="Percent 4 3 4 3" xfId="21292" xr:uid="{00000000-0005-0000-0000-0000F6670000}"/>
    <cellStyle name="Percent 4 3 5" xfId="11319" xr:uid="{00000000-0005-0000-0000-0000F7670000}"/>
    <cellStyle name="Percent 4 3 5 2" xfId="22426" xr:uid="{00000000-0005-0000-0000-0000F8670000}"/>
    <cellStyle name="Percent 4 3 6" xfId="16900" xr:uid="{00000000-0005-0000-0000-0000F9670000}"/>
    <cellStyle name="Percent 4 4" xfId="5847" xr:uid="{00000000-0005-0000-0000-0000FA670000}"/>
    <cellStyle name="Percent 4 4 2" xfId="6391" xr:uid="{00000000-0005-0000-0000-0000FB670000}"/>
    <cellStyle name="Percent 4 4 2 2" xfId="9054" xr:uid="{00000000-0005-0000-0000-0000FC670000}"/>
    <cellStyle name="Percent 4 4 2 2 2" xfId="14624" xr:uid="{00000000-0005-0000-0000-0000FD670000}"/>
    <cellStyle name="Percent 4 4 2 2 2 2" xfId="25722" xr:uid="{00000000-0005-0000-0000-0000FE670000}"/>
    <cellStyle name="Percent 4 4 2 2 3" xfId="20196" xr:uid="{00000000-0005-0000-0000-0000FF670000}"/>
    <cellStyle name="Percent 4 4 2 3" xfId="12091" xr:uid="{00000000-0005-0000-0000-000000680000}"/>
    <cellStyle name="Percent 4 4 2 3 2" xfId="23190" xr:uid="{00000000-0005-0000-0000-000001680000}"/>
    <cellStyle name="Percent 4 4 2 4" xfId="17665" xr:uid="{00000000-0005-0000-0000-000002680000}"/>
    <cellStyle name="Percent 4 4 3" xfId="8695" xr:uid="{00000000-0005-0000-0000-000003680000}"/>
    <cellStyle name="Percent 4 4 3 2" xfId="14265" xr:uid="{00000000-0005-0000-0000-000004680000}"/>
    <cellStyle name="Percent 4 4 3 2 2" xfId="25363" xr:uid="{00000000-0005-0000-0000-000005680000}"/>
    <cellStyle name="Percent 4 4 3 3" xfId="19837" xr:uid="{00000000-0005-0000-0000-000006680000}"/>
    <cellStyle name="Percent 4 4 4" xfId="11729" xr:uid="{00000000-0005-0000-0000-000007680000}"/>
    <cellStyle name="Percent 4 4 4 2" xfId="22830" xr:uid="{00000000-0005-0000-0000-000008680000}"/>
    <cellStyle name="Percent 4 4 5" xfId="17305" xr:uid="{00000000-0005-0000-0000-000009680000}"/>
    <cellStyle name="Percent 4 5" xfId="6362" xr:uid="{00000000-0005-0000-0000-00000A680000}"/>
    <cellStyle name="Percent 4 5 2" xfId="9026" xr:uid="{00000000-0005-0000-0000-00000B680000}"/>
    <cellStyle name="Percent 4 5 2 2" xfId="14596" xr:uid="{00000000-0005-0000-0000-00000C680000}"/>
    <cellStyle name="Percent 4 5 2 2 2" xfId="25694" xr:uid="{00000000-0005-0000-0000-00000D680000}"/>
    <cellStyle name="Percent 4 5 2 3" xfId="20168" xr:uid="{00000000-0005-0000-0000-00000E680000}"/>
    <cellStyle name="Percent 4 5 3" xfId="12063" xr:uid="{00000000-0005-0000-0000-00000F680000}"/>
    <cellStyle name="Percent 4 5 3 2" xfId="23162" xr:uid="{00000000-0005-0000-0000-000010680000}"/>
    <cellStyle name="Percent 4 5 4" xfId="17637" xr:uid="{00000000-0005-0000-0000-000011680000}"/>
    <cellStyle name="Percent 4 6" xfId="6962" xr:uid="{00000000-0005-0000-0000-000012680000}"/>
    <cellStyle name="Percent 4 6 2" xfId="9620" xr:uid="{00000000-0005-0000-0000-000013680000}"/>
    <cellStyle name="Percent 4 6 2 2" xfId="15190" xr:uid="{00000000-0005-0000-0000-000014680000}"/>
    <cellStyle name="Percent 4 6 2 2 2" xfId="26288" xr:uid="{00000000-0005-0000-0000-000015680000}"/>
    <cellStyle name="Percent 4 6 2 3" xfId="20762" xr:uid="{00000000-0005-0000-0000-000016680000}"/>
    <cellStyle name="Percent 4 6 3" xfId="12657" xr:uid="{00000000-0005-0000-0000-000017680000}"/>
    <cellStyle name="Percent 4 6 3 2" xfId="23756" xr:uid="{00000000-0005-0000-0000-000018680000}"/>
    <cellStyle name="Percent 4 6 4" xfId="18231" xr:uid="{00000000-0005-0000-0000-000019680000}"/>
    <cellStyle name="Percent 4 7" xfId="7605" xr:uid="{00000000-0005-0000-0000-00001A680000}"/>
    <cellStyle name="Percent 4 7 2" xfId="13247" xr:uid="{00000000-0005-0000-0000-00001B680000}"/>
    <cellStyle name="Percent 4 7 2 2" xfId="24346" xr:uid="{00000000-0005-0000-0000-00001C680000}"/>
    <cellStyle name="Percent 4 7 3" xfId="18821" xr:uid="{00000000-0005-0000-0000-00001D680000}"/>
    <cellStyle name="Percent 4 8" xfId="10039" xr:uid="{00000000-0005-0000-0000-00001E680000}"/>
    <cellStyle name="Percent 4 8 2" xfId="15599" xr:uid="{00000000-0005-0000-0000-00001F680000}"/>
    <cellStyle name="Percent 4 8 2 2" xfId="26697" xr:uid="{00000000-0005-0000-0000-000020680000}"/>
    <cellStyle name="Percent 4 8 3" xfId="21171" xr:uid="{00000000-0005-0000-0000-000021680000}"/>
    <cellStyle name="Percent 4 9" xfId="10879" xr:uid="{00000000-0005-0000-0000-000022680000}"/>
    <cellStyle name="Percent 4 9 2" xfId="21994" xr:uid="{00000000-0005-0000-0000-000023680000}"/>
    <cellStyle name="Percent 5" xfId="4798" xr:uid="{00000000-0005-0000-0000-000024680000}"/>
    <cellStyle name="Percent 5 2" xfId="6037" xr:uid="{00000000-0005-0000-0000-000025680000}"/>
    <cellStyle name="Percent 5 3" xfId="6050" xr:uid="{00000000-0005-0000-0000-000026680000}"/>
    <cellStyle name="Percent 5 3 2" xfId="8724" xr:uid="{00000000-0005-0000-0000-000027680000}"/>
    <cellStyle name="Percent 5 3 2 2" xfId="14294" xr:uid="{00000000-0005-0000-0000-000028680000}"/>
    <cellStyle name="Percent 5 3 2 2 2" xfId="25392" xr:uid="{00000000-0005-0000-0000-000029680000}"/>
    <cellStyle name="Percent 5 3 2 3" xfId="19866" xr:uid="{00000000-0005-0000-0000-00002A680000}"/>
    <cellStyle name="Percent 5 3 3" xfId="11761" xr:uid="{00000000-0005-0000-0000-00002B680000}"/>
    <cellStyle name="Percent 5 3 3 2" xfId="22860" xr:uid="{00000000-0005-0000-0000-00002C680000}"/>
    <cellStyle name="Percent 5 3 4" xfId="17335" xr:uid="{00000000-0005-0000-0000-00002D680000}"/>
    <cellStyle name="Percent 6" xfId="5850" xr:uid="{00000000-0005-0000-0000-00002E680000}"/>
    <cellStyle name="Percent 7" xfId="7370" xr:uid="{00000000-0005-0000-0000-00002F680000}"/>
    <cellStyle name="Percent 7 2" xfId="13058" xr:uid="{00000000-0005-0000-0000-000030680000}"/>
    <cellStyle name="Percent 7 2 2" xfId="24157" xr:uid="{00000000-0005-0000-0000-000031680000}"/>
    <cellStyle name="Percent 7 3" xfId="18632" xr:uid="{00000000-0005-0000-0000-000032680000}"/>
    <cellStyle name="Percent 8" xfId="7376" xr:uid="{00000000-0005-0000-0000-000033680000}"/>
    <cellStyle name="Percent 8 2" xfId="13064" xr:uid="{00000000-0005-0000-0000-000034680000}"/>
    <cellStyle name="Percent 8 2 2" xfId="24163" xr:uid="{00000000-0005-0000-0000-000035680000}"/>
    <cellStyle name="Percent 8 3" xfId="18638" xr:uid="{00000000-0005-0000-0000-000036680000}"/>
    <cellStyle name="Percent 9" xfId="7371" xr:uid="{00000000-0005-0000-0000-000037680000}"/>
    <cellStyle name="Percent 9 2" xfId="13059" xr:uid="{00000000-0005-0000-0000-000038680000}"/>
    <cellStyle name="Percent 9 2 2" xfId="24158" xr:uid="{00000000-0005-0000-0000-000039680000}"/>
    <cellStyle name="Percent 9 3" xfId="18633" xr:uid="{00000000-0005-0000-0000-00003A680000}"/>
    <cellStyle name="percentage difference" xfId="1189" xr:uid="{00000000-0005-0000-0000-00003B680000}"/>
    <cellStyle name="percentage difference one decimal" xfId="5795" xr:uid="{00000000-0005-0000-0000-00003C680000}"/>
    <cellStyle name="percentage difference zero decimal" xfId="5796" xr:uid="{00000000-0005-0000-0000-00003D680000}"/>
    <cellStyle name="Porcentagem 2" xfId="4799" xr:uid="{00000000-0005-0000-0000-00003E680000}"/>
    <cellStyle name="Porcentaje" xfId="4800" xr:uid="{00000000-0005-0000-0000-00003F680000}"/>
    <cellStyle name="Porcentaje 11" xfId="5723" xr:uid="{00000000-0005-0000-0000-000040680000}"/>
    <cellStyle name="Porcentaje 2" xfId="1190" xr:uid="{00000000-0005-0000-0000-000041680000}"/>
    <cellStyle name="Porcentaje 2 2" xfId="1191" xr:uid="{00000000-0005-0000-0000-000042680000}"/>
    <cellStyle name="Porcentaje 2 2 2" xfId="4801" xr:uid="{00000000-0005-0000-0000-000043680000}"/>
    <cellStyle name="Porcentaje 2 3" xfId="4802" xr:uid="{00000000-0005-0000-0000-000044680000}"/>
    <cellStyle name="Porcentaje 3" xfId="5857" xr:uid="{00000000-0005-0000-0000-000045680000}"/>
    <cellStyle name="Porcentaje 4" xfId="5797" xr:uid="{00000000-0005-0000-0000-000046680000}"/>
    <cellStyle name="Porcentual 10" xfId="644" xr:uid="{00000000-0005-0000-0000-000047680000}"/>
    <cellStyle name="Porcentual 10 2" xfId="4803" xr:uid="{00000000-0005-0000-0000-000048680000}"/>
    <cellStyle name="Porcentual 10 3" xfId="4804" xr:uid="{00000000-0005-0000-0000-000049680000}"/>
    <cellStyle name="Porcentual 11" xfId="645" xr:uid="{00000000-0005-0000-0000-00004A680000}"/>
    <cellStyle name="Porcentual 11 2" xfId="4805" xr:uid="{00000000-0005-0000-0000-00004B680000}"/>
    <cellStyle name="Porcentual 11 3" xfId="4806" xr:uid="{00000000-0005-0000-0000-00004C680000}"/>
    <cellStyle name="Porcentual 12" xfId="646" xr:uid="{00000000-0005-0000-0000-00004D680000}"/>
    <cellStyle name="Porcentual 12 2" xfId="4807" xr:uid="{00000000-0005-0000-0000-00004E680000}"/>
    <cellStyle name="Porcentual 12 3" xfId="4808" xr:uid="{00000000-0005-0000-0000-00004F680000}"/>
    <cellStyle name="Porcentual 13" xfId="647" xr:uid="{00000000-0005-0000-0000-000050680000}"/>
    <cellStyle name="Porcentual 13 2" xfId="4809" xr:uid="{00000000-0005-0000-0000-000051680000}"/>
    <cellStyle name="Porcentual 13 3" xfId="4810" xr:uid="{00000000-0005-0000-0000-000052680000}"/>
    <cellStyle name="Porcentual 14" xfId="648" xr:uid="{00000000-0005-0000-0000-000053680000}"/>
    <cellStyle name="Porcentual 14 2" xfId="4811" xr:uid="{00000000-0005-0000-0000-000054680000}"/>
    <cellStyle name="Porcentual 14 3" xfId="4812" xr:uid="{00000000-0005-0000-0000-000055680000}"/>
    <cellStyle name="Porcentual 15" xfId="649" xr:uid="{00000000-0005-0000-0000-000056680000}"/>
    <cellStyle name="Porcentual 15 2" xfId="4813" xr:uid="{00000000-0005-0000-0000-000057680000}"/>
    <cellStyle name="Porcentual 15 3" xfId="4814" xr:uid="{00000000-0005-0000-0000-000058680000}"/>
    <cellStyle name="Porcentual 16" xfId="650" xr:uid="{00000000-0005-0000-0000-000059680000}"/>
    <cellStyle name="Porcentual 16 2" xfId="4815" xr:uid="{00000000-0005-0000-0000-00005A680000}"/>
    <cellStyle name="Porcentual 16 3" xfId="4816" xr:uid="{00000000-0005-0000-0000-00005B680000}"/>
    <cellStyle name="Porcentual 17" xfId="651" xr:uid="{00000000-0005-0000-0000-00005C680000}"/>
    <cellStyle name="Porcentual 17 2" xfId="4817" xr:uid="{00000000-0005-0000-0000-00005D680000}"/>
    <cellStyle name="Porcentual 17 3" xfId="4818" xr:uid="{00000000-0005-0000-0000-00005E680000}"/>
    <cellStyle name="Porcentual 18" xfId="652" xr:uid="{00000000-0005-0000-0000-00005F680000}"/>
    <cellStyle name="Porcentual 2" xfId="653" xr:uid="{00000000-0005-0000-0000-000060680000}"/>
    <cellStyle name="Porcentual 2 10" xfId="654" xr:uid="{00000000-0005-0000-0000-000061680000}"/>
    <cellStyle name="Porcentual 2 10 2" xfId="4819" xr:uid="{00000000-0005-0000-0000-000062680000}"/>
    <cellStyle name="Porcentual 2 10 3" xfId="4820" xr:uid="{00000000-0005-0000-0000-000063680000}"/>
    <cellStyle name="Porcentual 2 11" xfId="655" xr:uid="{00000000-0005-0000-0000-000064680000}"/>
    <cellStyle name="Porcentual 2 11 2" xfId="4821" xr:uid="{00000000-0005-0000-0000-000065680000}"/>
    <cellStyle name="Porcentual 2 11 3" xfId="4822" xr:uid="{00000000-0005-0000-0000-000066680000}"/>
    <cellStyle name="Porcentual 2 12" xfId="656" xr:uid="{00000000-0005-0000-0000-000067680000}"/>
    <cellStyle name="Porcentual 2 12 2" xfId="4823" xr:uid="{00000000-0005-0000-0000-000068680000}"/>
    <cellStyle name="Porcentual 2 12 3" xfId="4824" xr:uid="{00000000-0005-0000-0000-000069680000}"/>
    <cellStyle name="Porcentual 2 13" xfId="657" xr:uid="{00000000-0005-0000-0000-00006A680000}"/>
    <cellStyle name="Porcentual 2 13 2" xfId="4825" xr:uid="{00000000-0005-0000-0000-00006B680000}"/>
    <cellStyle name="Porcentual 2 13 3" xfId="4826" xr:uid="{00000000-0005-0000-0000-00006C680000}"/>
    <cellStyle name="Porcentual 2 14" xfId="658" xr:uid="{00000000-0005-0000-0000-00006D680000}"/>
    <cellStyle name="Porcentual 2 14 2" xfId="4827" xr:uid="{00000000-0005-0000-0000-00006E680000}"/>
    <cellStyle name="Porcentual 2 14 3" xfId="4828" xr:uid="{00000000-0005-0000-0000-00006F680000}"/>
    <cellStyle name="Porcentual 2 15" xfId="659" xr:uid="{00000000-0005-0000-0000-000070680000}"/>
    <cellStyle name="Porcentual 2 15 2" xfId="4829" xr:uid="{00000000-0005-0000-0000-000071680000}"/>
    <cellStyle name="Porcentual 2 15 3" xfId="4830" xr:uid="{00000000-0005-0000-0000-000072680000}"/>
    <cellStyle name="Porcentual 2 16" xfId="660" xr:uid="{00000000-0005-0000-0000-000073680000}"/>
    <cellStyle name="Porcentual 2 16 2" xfId="4831" xr:uid="{00000000-0005-0000-0000-000074680000}"/>
    <cellStyle name="Porcentual 2 16 3" xfId="4832" xr:uid="{00000000-0005-0000-0000-000075680000}"/>
    <cellStyle name="Porcentual 2 17" xfId="661" xr:uid="{00000000-0005-0000-0000-000076680000}"/>
    <cellStyle name="Porcentual 2 17 2" xfId="4833" xr:uid="{00000000-0005-0000-0000-000077680000}"/>
    <cellStyle name="Porcentual 2 17 3" xfId="4834" xr:uid="{00000000-0005-0000-0000-000078680000}"/>
    <cellStyle name="Porcentual 2 18" xfId="662" xr:uid="{00000000-0005-0000-0000-000079680000}"/>
    <cellStyle name="Porcentual 2 18 2" xfId="4835" xr:uid="{00000000-0005-0000-0000-00007A680000}"/>
    <cellStyle name="Porcentual 2 18 3" xfId="4836" xr:uid="{00000000-0005-0000-0000-00007B680000}"/>
    <cellStyle name="Porcentual 2 19" xfId="663" xr:uid="{00000000-0005-0000-0000-00007C680000}"/>
    <cellStyle name="Porcentual 2 19 2" xfId="4837" xr:uid="{00000000-0005-0000-0000-00007D680000}"/>
    <cellStyle name="Porcentual 2 19 3" xfId="4838" xr:uid="{00000000-0005-0000-0000-00007E680000}"/>
    <cellStyle name="Porcentual 2 2" xfId="664" xr:uid="{00000000-0005-0000-0000-00007F680000}"/>
    <cellStyle name="Porcentual 2 2 2" xfId="4839" xr:uid="{00000000-0005-0000-0000-000080680000}"/>
    <cellStyle name="Porcentual 2 2 3" xfId="4840" xr:uid="{00000000-0005-0000-0000-000081680000}"/>
    <cellStyle name="Porcentual 2 20" xfId="665" xr:uid="{00000000-0005-0000-0000-000082680000}"/>
    <cellStyle name="Porcentual 2 20 2" xfId="4841" xr:uid="{00000000-0005-0000-0000-000083680000}"/>
    <cellStyle name="Porcentual 2 20 3" xfId="4842" xr:uid="{00000000-0005-0000-0000-000084680000}"/>
    <cellStyle name="Porcentual 2 21" xfId="798" xr:uid="{00000000-0005-0000-0000-000085680000}"/>
    <cellStyle name="Porcentual 2 21 10" xfId="10143" xr:uid="{00000000-0005-0000-0000-000086680000}"/>
    <cellStyle name="Porcentual 2 21 10 2" xfId="15694" xr:uid="{00000000-0005-0000-0000-000087680000}"/>
    <cellStyle name="Porcentual 2 21 10 2 2" xfId="26792" xr:uid="{00000000-0005-0000-0000-000088680000}"/>
    <cellStyle name="Porcentual 2 21 10 3" xfId="21266" xr:uid="{00000000-0005-0000-0000-000089680000}"/>
    <cellStyle name="Porcentual 2 21 11" xfId="10666" xr:uid="{00000000-0005-0000-0000-00008A680000}"/>
    <cellStyle name="Porcentual 2 21 11 2" xfId="21782" xr:uid="{00000000-0005-0000-0000-00008B680000}"/>
    <cellStyle name="Porcentual 2 21 12" xfId="16262" xr:uid="{00000000-0005-0000-0000-00008C680000}"/>
    <cellStyle name="Porcentual 2 21 13" xfId="27327" xr:uid="{00000000-0005-0000-0000-00008D680000}"/>
    <cellStyle name="Porcentual 2 21 2" xfId="979" xr:uid="{00000000-0005-0000-0000-00008E680000}"/>
    <cellStyle name="Porcentual 2 21 2 2" xfId="5233" xr:uid="{00000000-0005-0000-0000-00008F680000}"/>
    <cellStyle name="Porcentual 2 21 2 2 2" xfId="6825" xr:uid="{00000000-0005-0000-0000-000090680000}"/>
    <cellStyle name="Porcentual 2 21 2 2 2 2" xfId="9488" xr:uid="{00000000-0005-0000-0000-000091680000}"/>
    <cellStyle name="Porcentual 2 21 2 2 2 2 2" xfId="15058" xr:uid="{00000000-0005-0000-0000-000092680000}"/>
    <cellStyle name="Porcentual 2 21 2 2 2 2 2 2" xfId="26156" xr:uid="{00000000-0005-0000-0000-000093680000}"/>
    <cellStyle name="Porcentual 2 21 2 2 2 2 3" xfId="20630" xr:uid="{00000000-0005-0000-0000-000094680000}"/>
    <cellStyle name="Porcentual 2 21 2 2 2 3" xfId="12525" xr:uid="{00000000-0005-0000-0000-000095680000}"/>
    <cellStyle name="Porcentual 2 21 2 2 2 3 2" xfId="23624" xr:uid="{00000000-0005-0000-0000-000096680000}"/>
    <cellStyle name="Porcentual 2 21 2 2 2 4" xfId="18099" xr:uid="{00000000-0005-0000-0000-000097680000}"/>
    <cellStyle name="Porcentual 2 21 2 2 3" xfId="8466" xr:uid="{00000000-0005-0000-0000-000098680000}"/>
    <cellStyle name="Porcentual 2 21 2 2 3 2" xfId="14036" xr:uid="{00000000-0005-0000-0000-000099680000}"/>
    <cellStyle name="Porcentual 2 21 2 2 3 2 2" xfId="25134" xr:uid="{00000000-0005-0000-0000-00009A680000}"/>
    <cellStyle name="Porcentual 2 21 2 2 3 3" xfId="19608" xr:uid="{00000000-0005-0000-0000-00009B680000}"/>
    <cellStyle name="Porcentual 2 21 2 2 4" xfId="11497" xr:uid="{00000000-0005-0000-0000-00009C680000}"/>
    <cellStyle name="Porcentual 2 21 2 2 4 2" xfId="22600" xr:uid="{00000000-0005-0000-0000-00009D680000}"/>
    <cellStyle name="Porcentual 2 21 2 2 5" xfId="17074" xr:uid="{00000000-0005-0000-0000-00009E680000}"/>
    <cellStyle name="Porcentual 2 21 2 3" xfId="6257" xr:uid="{00000000-0005-0000-0000-00009F680000}"/>
    <cellStyle name="Porcentual 2 21 2 3 2" xfId="8922" xr:uid="{00000000-0005-0000-0000-0000A0680000}"/>
    <cellStyle name="Porcentual 2 21 2 3 2 2" xfId="14492" xr:uid="{00000000-0005-0000-0000-0000A1680000}"/>
    <cellStyle name="Porcentual 2 21 2 3 2 2 2" xfId="25590" xr:uid="{00000000-0005-0000-0000-0000A2680000}"/>
    <cellStyle name="Porcentual 2 21 2 3 2 3" xfId="20064" xr:uid="{00000000-0005-0000-0000-0000A3680000}"/>
    <cellStyle name="Porcentual 2 21 2 3 3" xfId="11959" xr:uid="{00000000-0005-0000-0000-0000A4680000}"/>
    <cellStyle name="Porcentual 2 21 2 3 3 2" xfId="23058" xr:uid="{00000000-0005-0000-0000-0000A5680000}"/>
    <cellStyle name="Porcentual 2 21 2 3 4" xfId="17533" xr:uid="{00000000-0005-0000-0000-0000A6680000}"/>
    <cellStyle name="Porcentual 2 21 2 4" xfId="7296" xr:uid="{00000000-0005-0000-0000-0000A7680000}"/>
    <cellStyle name="Porcentual 2 21 2 4 2" xfId="9949" xr:uid="{00000000-0005-0000-0000-0000A8680000}"/>
    <cellStyle name="Porcentual 2 21 2 4 2 2" xfId="15519" xr:uid="{00000000-0005-0000-0000-0000A9680000}"/>
    <cellStyle name="Porcentual 2 21 2 4 2 2 2" xfId="26617" xr:uid="{00000000-0005-0000-0000-0000AA680000}"/>
    <cellStyle name="Porcentual 2 21 2 4 2 3" xfId="21091" xr:uid="{00000000-0005-0000-0000-0000AB680000}"/>
    <cellStyle name="Porcentual 2 21 2 4 3" xfId="12986" xr:uid="{00000000-0005-0000-0000-0000AC680000}"/>
    <cellStyle name="Porcentual 2 21 2 4 3 2" xfId="24085" xr:uid="{00000000-0005-0000-0000-0000AD680000}"/>
    <cellStyle name="Porcentual 2 21 2 4 4" xfId="18560" xr:uid="{00000000-0005-0000-0000-0000AE680000}"/>
    <cellStyle name="Porcentual 2 21 2 5" xfId="7984" xr:uid="{00000000-0005-0000-0000-0000AF680000}"/>
    <cellStyle name="Porcentual 2 21 2 5 2" xfId="13587" xr:uid="{00000000-0005-0000-0000-0000B0680000}"/>
    <cellStyle name="Porcentual 2 21 2 5 2 2" xfId="24686" xr:uid="{00000000-0005-0000-0000-0000B1680000}"/>
    <cellStyle name="Porcentual 2 21 2 5 3" xfId="19161" xr:uid="{00000000-0005-0000-0000-0000B2680000}"/>
    <cellStyle name="Porcentual 2 21 2 6" xfId="10499" xr:uid="{00000000-0005-0000-0000-0000B3680000}"/>
    <cellStyle name="Porcentual 2 21 2 6 2" xfId="16045" xr:uid="{00000000-0005-0000-0000-0000B4680000}"/>
    <cellStyle name="Porcentual 2 21 2 6 2 2" xfId="27143" xr:uid="{00000000-0005-0000-0000-0000B5680000}"/>
    <cellStyle name="Porcentual 2 21 2 6 3" xfId="21617" xr:uid="{00000000-0005-0000-0000-0000B6680000}"/>
    <cellStyle name="Porcentual 2 21 2 7" xfId="10775" xr:uid="{00000000-0005-0000-0000-0000B7680000}"/>
    <cellStyle name="Porcentual 2 21 2 7 2" xfId="21890" xr:uid="{00000000-0005-0000-0000-0000B8680000}"/>
    <cellStyle name="Porcentual 2 21 2 8" xfId="16370" xr:uid="{00000000-0005-0000-0000-0000B9680000}"/>
    <cellStyle name="Porcentual 2 21 2 9" xfId="27574" xr:uid="{00000000-0005-0000-0000-0000BA680000}"/>
    <cellStyle name="Porcentual 2 21 3" xfId="4843" xr:uid="{00000000-0005-0000-0000-0000BB680000}"/>
    <cellStyle name="Porcentual 2 21 3 2" xfId="6715" xr:uid="{00000000-0005-0000-0000-0000BC680000}"/>
    <cellStyle name="Porcentual 2 21 3 2 2" xfId="9378" xr:uid="{00000000-0005-0000-0000-0000BD680000}"/>
    <cellStyle name="Porcentual 2 21 3 2 2 2" xfId="14948" xr:uid="{00000000-0005-0000-0000-0000BE680000}"/>
    <cellStyle name="Porcentual 2 21 3 2 2 2 2" xfId="26046" xr:uid="{00000000-0005-0000-0000-0000BF680000}"/>
    <cellStyle name="Porcentual 2 21 3 2 2 3" xfId="20520" xr:uid="{00000000-0005-0000-0000-0000C0680000}"/>
    <cellStyle name="Porcentual 2 21 3 2 3" xfId="12415" xr:uid="{00000000-0005-0000-0000-0000C1680000}"/>
    <cellStyle name="Porcentual 2 21 3 2 3 2" xfId="23514" xr:uid="{00000000-0005-0000-0000-0000C2680000}"/>
    <cellStyle name="Porcentual 2 21 3 2 4" xfId="17989" xr:uid="{00000000-0005-0000-0000-0000C3680000}"/>
    <cellStyle name="Porcentual 2 21 3 3" xfId="7186" xr:uid="{00000000-0005-0000-0000-0000C4680000}"/>
    <cellStyle name="Porcentual 2 21 3 3 2" xfId="9839" xr:uid="{00000000-0005-0000-0000-0000C5680000}"/>
    <cellStyle name="Porcentual 2 21 3 3 2 2" xfId="15409" xr:uid="{00000000-0005-0000-0000-0000C6680000}"/>
    <cellStyle name="Porcentual 2 21 3 3 2 2 2" xfId="26507" xr:uid="{00000000-0005-0000-0000-0000C7680000}"/>
    <cellStyle name="Porcentual 2 21 3 3 2 3" xfId="20981" xr:uid="{00000000-0005-0000-0000-0000C8680000}"/>
    <cellStyle name="Porcentual 2 21 3 3 3" xfId="12876" xr:uid="{00000000-0005-0000-0000-0000C9680000}"/>
    <cellStyle name="Porcentual 2 21 3 3 3 2" xfId="23975" xr:uid="{00000000-0005-0000-0000-0000CA680000}"/>
    <cellStyle name="Porcentual 2 21 3 3 4" xfId="18450" xr:uid="{00000000-0005-0000-0000-0000CB680000}"/>
    <cellStyle name="Porcentual 2 21 3 4" xfId="7876" xr:uid="{00000000-0005-0000-0000-0000CC680000}"/>
    <cellStyle name="Porcentual 2 21 3 4 2" xfId="13479" xr:uid="{00000000-0005-0000-0000-0000CD680000}"/>
    <cellStyle name="Porcentual 2 21 3 4 2 2" xfId="24578" xr:uid="{00000000-0005-0000-0000-0000CE680000}"/>
    <cellStyle name="Porcentual 2 21 3 4 3" xfId="19053" xr:uid="{00000000-0005-0000-0000-0000CF680000}"/>
    <cellStyle name="Porcentual 2 21 3 5" xfId="10389" xr:uid="{00000000-0005-0000-0000-0000D0680000}"/>
    <cellStyle name="Porcentual 2 21 3 5 2" xfId="15935" xr:uid="{00000000-0005-0000-0000-0000D1680000}"/>
    <cellStyle name="Porcentual 2 21 3 5 2 2" xfId="27033" xr:uid="{00000000-0005-0000-0000-0000D2680000}"/>
    <cellStyle name="Porcentual 2 21 3 5 3" xfId="21507" xr:uid="{00000000-0005-0000-0000-0000D3680000}"/>
    <cellStyle name="Porcentual 2 21 3 6" xfId="11320" xr:uid="{00000000-0005-0000-0000-0000D4680000}"/>
    <cellStyle name="Porcentual 2 21 3 6 2" xfId="22427" xr:uid="{00000000-0005-0000-0000-0000D5680000}"/>
    <cellStyle name="Porcentual 2 21 3 7" xfId="16901" xr:uid="{00000000-0005-0000-0000-0000D6680000}"/>
    <cellStyle name="Porcentual 2 21 3 8" xfId="27464" xr:uid="{00000000-0005-0000-0000-0000D7680000}"/>
    <cellStyle name="Porcentual 2 21 4" xfId="4844" xr:uid="{00000000-0005-0000-0000-0000D8680000}"/>
    <cellStyle name="Porcentual 2 21 4 2" xfId="6578" xr:uid="{00000000-0005-0000-0000-0000D9680000}"/>
    <cellStyle name="Porcentual 2 21 4 2 2" xfId="9241" xr:uid="{00000000-0005-0000-0000-0000DA680000}"/>
    <cellStyle name="Porcentual 2 21 4 2 2 2" xfId="14811" xr:uid="{00000000-0005-0000-0000-0000DB680000}"/>
    <cellStyle name="Porcentual 2 21 4 2 2 2 2" xfId="25909" xr:uid="{00000000-0005-0000-0000-0000DC680000}"/>
    <cellStyle name="Porcentual 2 21 4 2 2 3" xfId="20383" xr:uid="{00000000-0005-0000-0000-0000DD680000}"/>
    <cellStyle name="Porcentual 2 21 4 2 3" xfId="12278" xr:uid="{00000000-0005-0000-0000-0000DE680000}"/>
    <cellStyle name="Porcentual 2 21 4 2 3 2" xfId="23377" xr:uid="{00000000-0005-0000-0000-0000DF680000}"/>
    <cellStyle name="Porcentual 2 21 4 2 4" xfId="17852" xr:uid="{00000000-0005-0000-0000-0000E0680000}"/>
    <cellStyle name="Porcentual 2 21 4 3" xfId="7753" xr:uid="{00000000-0005-0000-0000-0000E1680000}"/>
    <cellStyle name="Porcentual 2 21 4 3 2" xfId="13358" xr:uid="{00000000-0005-0000-0000-0000E2680000}"/>
    <cellStyle name="Porcentual 2 21 4 3 2 2" xfId="24457" xr:uid="{00000000-0005-0000-0000-0000E3680000}"/>
    <cellStyle name="Porcentual 2 21 4 3 3" xfId="18932" xr:uid="{00000000-0005-0000-0000-0000E4680000}"/>
    <cellStyle name="Porcentual 2 21 4 4" xfId="10252" xr:uid="{00000000-0005-0000-0000-0000E5680000}"/>
    <cellStyle name="Porcentual 2 21 4 4 2" xfId="15798" xr:uid="{00000000-0005-0000-0000-0000E6680000}"/>
    <cellStyle name="Porcentual 2 21 4 4 2 2" xfId="26896" xr:uid="{00000000-0005-0000-0000-0000E7680000}"/>
    <cellStyle name="Porcentual 2 21 4 4 3" xfId="21370" xr:uid="{00000000-0005-0000-0000-0000E8680000}"/>
    <cellStyle name="Porcentual 2 21 4 5" xfId="11321" xr:uid="{00000000-0005-0000-0000-0000E9680000}"/>
    <cellStyle name="Porcentual 2 21 4 5 2" xfId="22428" xr:uid="{00000000-0005-0000-0000-0000EA680000}"/>
    <cellStyle name="Porcentual 2 21 4 6" xfId="16902" xr:uid="{00000000-0005-0000-0000-0000EB680000}"/>
    <cellStyle name="Porcentual 2 21 5" xfId="4845" xr:uid="{00000000-0005-0000-0000-0000EC680000}"/>
    <cellStyle name="Porcentual 2 21 5 2" xfId="6486" xr:uid="{00000000-0005-0000-0000-0000ED680000}"/>
    <cellStyle name="Porcentual 2 21 5 2 2" xfId="9149" xr:uid="{00000000-0005-0000-0000-0000EE680000}"/>
    <cellStyle name="Porcentual 2 21 5 2 2 2" xfId="14719" xr:uid="{00000000-0005-0000-0000-0000EF680000}"/>
    <cellStyle name="Porcentual 2 21 5 2 2 2 2" xfId="25817" xr:uid="{00000000-0005-0000-0000-0000F0680000}"/>
    <cellStyle name="Porcentual 2 21 5 2 2 3" xfId="20291" xr:uid="{00000000-0005-0000-0000-0000F1680000}"/>
    <cellStyle name="Porcentual 2 21 5 2 3" xfId="12186" xr:uid="{00000000-0005-0000-0000-0000F2680000}"/>
    <cellStyle name="Porcentual 2 21 5 2 3 2" xfId="23285" xr:uid="{00000000-0005-0000-0000-0000F3680000}"/>
    <cellStyle name="Porcentual 2 21 5 2 4" xfId="17760" xr:uid="{00000000-0005-0000-0000-0000F4680000}"/>
    <cellStyle name="Porcentual 2 21 5 3" xfId="8302" xr:uid="{00000000-0005-0000-0000-0000F5680000}"/>
    <cellStyle name="Porcentual 2 21 5 3 2" xfId="13872" xr:uid="{00000000-0005-0000-0000-0000F6680000}"/>
    <cellStyle name="Porcentual 2 21 5 3 2 2" xfId="24970" xr:uid="{00000000-0005-0000-0000-0000F7680000}"/>
    <cellStyle name="Porcentual 2 21 5 3 3" xfId="19444" xr:uid="{00000000-0005-0000-0000-0000F8680000}"/>
    <cellStyle name="Porcentual 2 21 5 4" xfId="11322" xr:uid="{00000000-0005-0000-0000-0000F9680000}"/>
    <cellStyle name="Porcentual 2 21 5 4 2" xfId="22429" xr:uid="{00000000-0005-0000-0000-0000FA680000}"/>
    <cellStyle name="Porcentual 2 21 5 5" xfId="16903" xr:uid="{00000000-0005-0000-0000-0000FB680000}"/>
    <cellStyle name="Porcentual 2 21 6" xfId="5444" xr:uid="{00000000-0005-0000-0000-0000FC680000}"/>
    <cellStyle name="Porcentual 2 21 6 2" xfId="8553" xr:uid="{00000000-0005-0000-0000-0000FD680000}"/>
    <cellStyle name="Porcentual 2 21 6 2 2" xfId="14123" xr:uid="{00000000-0005-0000-0000-0000FE680000}"/>
    <cellStyle name="Porcentual 2 21 6 2 2 2" xfId="25221" xr:uid="{00000000-0005-0000-0000-0000FF680000}"/>
    <cellStyle name="Porcentual 2 21 6 2 3" xfId="19695" xr:uid="{00000000-0005-0000-0000-000000690000}"/>
    <cellStyle name="Porcentual 2 21 6 3" xfId="11584" xr:uid="{00000000-0005-0000-0000-000001690000}"/>
    <cellStyle name="Porcentual 2 21 6 3 2" xfId="22687" xr:uid="{00000000-0005-0000-0000-000002690000}"/>
    <cellStyle name="Porcentual 2 21 6 4" xfId="17161" xr:uid="{00000000-0005-0000-0000-000003690000}"/>
    <cellStyle name="Porcentual 2 21 7" xfId="6137" xr:uid="{00000000-0005-0000-0000-000004690000}"/>
    <cellStyle name="Porcentual 2 21 7 2" xfId="8802" xr:uid="{00000000-0005-0000-0000-000005690000}"/>
    <cellStyle name="Porcentual 2 21 7 2 2" xfId="14372" xr:uid="{00000000-0005-0000-0000-000006690000}"/>
    <cellStyle name="Porcentual 2 21 7 2 2 2" xfId="25470" xr:uid="{00000000-0005-0000-0000-000007690000}"/>
    <cellStyle name="Porcentual 2 21 7 2 3" xfId="19944" xr:uid="{00000000-0005-0000-0000-000008690000}"/>
    <cellStyle name="Porcentual 2 21 7 3" xfId="11839" xr:uid="{00000000-0005-0000-0000-000009690000}"/>
    <cellStyle name="Porcentual 2 21 7 3 2" xfId="22938" xr:uid="{00000000-0005-0000-0000-00000A690000}"/>
    <cellStyle name="Porcentual 2 21 7 4" xfId="17413" xr:uid="{00000000-0005-0000-0000-00000B690000}"/>
    <cellStyle name="Porcentual 2 21 8" xfId="7048" xr:uid="{00000000-0005-0000-0000-00000C690000}"/>
    <cellStyle name="Porcentual 2 21 8 2" xfId="9702" xr:uid="{00000000-0005-0000-0000-00000D690000}"/>
    <cellStyle name="Porcentual 2 21 8 2 2" xfId="15272" xr:uid="{00000000-0005-0000-0000-00000E690000}"/>
    <cellStyle name="Porcentual 2 21 8 2 2 2" xfId="26370" xr:uid="{00000000-0005-0000-0000-00000F690000}"/>
    <cellStyle name="Porcentual 2 21 8 2 3" xfId="20844" xr:uid="{00000000-0005-0000-0000-000010690000}"/>
    <cellStyle name="Porcentual 2 21 8 3" xfId="12739" xr:uid="{00000000-0005-0000-0000-000011690000}"/>
    <cellStyle name="Porcentual 2 21 8 3 2" xfId="23838" xr:uid="{00000000-0005-0000-0000-000012690000}"/>
    <cellStyle name="Porcentual 2 21 8 4" xfId="18313" xr:uid="{00000000-0005-0000-0000-000013690000}"/>
    <cellStyle name="Porcentual 2 21 9" xfId="7585" xr:uid="{00000000-0005-0000-0000-000014690000}"/>
    <cellStyle name="Porcentual 2 21 9 2" xfId="13238" xr:uid="{00000000-0005-0000-0000-000015690000}"/>
    <cellStyle name="Porcentual 2 21 9 2 2" xfId="24337" xr:uid="{00000000-0005-0000-0000-000016690000}"/>
    <cellStyle name="Porcentual 2 21 9 3" xfId="18812" xr:uid="{00000000-0005-0000-0000-000017690000}"/>
    <cellStyle name="Porcentual 2 22" xfId="1028" xr:uid="{00000000-0005-0000-0000-000018690000}"/>
    <cellStyle name="Porcentual 2 22 10" xfId="27623" xr:uid="{00000000-0005-0000-0000-000019690000}"/>
    <cellStyle name="Porcentual 2 22 2" xfId="4846" xr:uid="{00000000-0005-0000-0000-00001A690000}"/>
    <cellStyle name="Porcentual 2 22 2 2" xfId="6874" xr:uid="{00000000-0005-0000-0000-00001B690000}"/>
    <cellStyle name="Porcentual 2 22 2 2 2" xfId="9537" xr:uid="{00000000-0005-0000-0000-00001C690000}"/>
    <cellStyle name="Porcentual 2 22 2 2 2 2" xfId="15107" xr:uid="{00000000-0005-0000-0000-00001D690000}"/>
    <cellStyle name="Porcentual 2 22 2 2 2 2 2" xfId="26205" xr:uid="{00000000-0005-0000-0000-00001E690000}"/>
    <cellStyle name="Porcentual 2 22 2 2 2 3" xfId="20679" xr:uid="{00000000-0005-0000-0000-00001F690000}"/>
    <cellStyle name="Porcentual 2 22 2 2 3" xfId="12574" xr:uid="{00000000-0005-0000-0000-000020690000}"/>
    <cellStyle name="Porcentual 2 22 2 2 3 2" xfId="23673" xr:uid="{00000000-0005-0000-0000-000021690000}"/>
    <cellStyle name="Porcentual 2 22 2 2 4" xfId="18148" xr:uid="{00000000-0005-0000-0000-000022690000}"/>
    <cellStyle name="Porcentual 2 22 2 3" xfId="8303" xr:uid="{00000000-0005-0000-0000-000023690000}"/>
    <cellStyle name="Porcentual 2 22 2 3 2" xfId="13873" xr:uid="{00000000-0005-0000-0000-000024690000}"/>
    <cellStyle name="Porcentual 2 22 2 3 2 2" xfId="24971" xr:uid="{00000000-0005-0000-0000-000025690000}"/>
    <cellStyle name="Porcentual 2 22 2 3 3" xfId="19445" xr:uid="{00000000-0005-0000-0000-000026690000}"/>
    <cellStyle name="Porcentual 2 22 2 4" xfId="11323" xr:uid="{00000000-0005-0000-0000-000027690000}"/>
    <cellStyle name="Porcentual 2 22 2 4 2" xfId="22430" xr:uid="{00000000-0005-0000-0000-000028690000}"/>
    <cellStyle name="Porcentual 2 22 2 5" xfId="16904" xr:uid="{00000000-0005-0000-0000-000029690000}"/>
    <cellStyle name="Porcentual 2 22 3" xfId="5440" xr:uid="{00000000-0005-0000-0000-00002A690000}"/>
    <cellStyle name="Porcentual 2 22 3 2" xfId="8551" xr:uid="{00000000-0005-0000-0000-00002B690000}"/>
    <cellStyle name="Porcentual 2 22 3 2 2" xfId="14121" xr:uid="{00000000-0005-0000-0000-00002C690000}"/>
    <cellStyle name="Porcentual 2 22 3 2 2 2" xfId="25219" xr:uid="{00000000-0005-0000-0000-00002D690000}"/>
    <cellStyle name="Porcentual 2 22 3 2 3" xfId="19693" xr:uid="{00000000-0005-0000-0000-00002E690000}"/>
    <cellStyle name="Porcentual 2 22 3 3" xfId="11582" xr:uid="{00000000-0005-0000-0000-00002F690000}"/>
    <cellStyle name="Porcentual 2 22 3 3 2" xfId="22685" xr:uid="{00000000-0005-0000-0000-000030690000}"/>
    <cellStyle name="Porcentual 2 22 3 4" xfId="17159" xr:uid="{00000000-0005-0000-0000-000031690000}"/>
    <cellStyle name="Porcentual 2 22 4" xfId="6306" xr:uid="{00000000-0005-0000-0000-000032690000}"/>
    <cellStyle name="Porcentual 2 22 4 2" xfId="8971" xr:uid="{00000000-0005-0000-0000-000033690000}"/>
    <cellStyle name="Porcentual 2 22 4 2 2" xfId="14541" xr:uid="{00000000-0005-0000-0000-000034690000}"/>
    <cellStyle name="Porcentual 2 22 4 2 2 2" xfId="25639" xr:uid="{00000000-0005-0000-0000-000035690000}"/>
    <cellStyle name="Porcentual 2 22 4 2 3" xfId="20113" xr:uid="{00000000-0005-0000-0000-000036690000}"/>
    <cellStyle name="Porcentual 2 22 4 3" xfId="12008" xr:uid="{00000000-0005-0000-0000-000037690000}"/>
    <cellStyle name="Porcentual 2 22 4 3 2" xfId="23107" xr:uid="{00000000-0005-0000-0000-000038690000}"/>
    <cellStyle name="Porcentual 2 22 4 4" xfId="17582" xr:uid="{00000000-0005-0000-0000-000039690000}"/>
    <cellStyle name="Porcentual 2 22 5" xfId="7345" xr:uid="{00000000-0005-0000-0000-00003A690000}"/>
    <cellStyle name="Porcentual 2 22 5 2" xfId="9998" xr:uid="{00000000-0005-0000-0000-00003B690000}"/>
    <cellStyle name="Porcentual 2 22 5 2 2" xfId="15568" xr:uid="{00000000-0005-0000-0000-00003C690000}"/>
    <cellStyle name="Porcentual 2 22 5 2 2 2" xfId="26666" xr:uid="{00000000-0005-0000-0000-00003D690000}"/>
    <cellStyle name="Porcentual 2 22 5 2 3" xfId="21140" xr:uid="{00000000-0005-0000-0000-00003E690000}"/>
    <cellStyle name="Porcentual 2 22 5 3" xfId="13035" xr:uid="{00000000-0005-0000-0000-00003F690000}"/>
    <cellStyle name="Porcentual 2 22 5 3 2" xfId="24134" xr:uid="{00000000-0005-0000-0000-000040690000}"/>
    <cellStyle name="Porcentual 2 22 5 4" xfId="18609" xr:uid="{00000000-0005-0000-0000-000041690000}"/>
    <cellStyle name="Porcentual 2 22 6" xfId="8033" xr:uid="{00000000-0005-0000-0000-000042690000}"/>
    <cellStyle name="Porcentual 2 22 6 2" xfId="13636" xr:uid="{00000000-0005-0000-0000-000043690000}"/>
    <cellStyle name="Porcentual 2 22 6 2 2" xfId="24735" xr:uid="{00000000-0005-0000-0000-000044690000}"/>
    <cellStyle name="Porcentual 2 22 6 3" xfId="19210" xr:uid="{00000000-0005-0000-0000-000045690000}"/>
    <cellStyle name="Porcentual 2 22 7" xfId="10548" xr:uid="{00000000-0005-0000-0000-000046690000}"/>
    <cellStyle name="Porcentual 2 22 7 2" xfId="16094" xr:uid="{00000000-0005-0000-0000-000047690000}"/>
    <cellStyle name="Porcentual 2 22 7 2 2" xfId="27192" xr:uid="{00000000-0005-0000-0000-000048690000}"/>
    <cellStyle name="Porcentual 2 22 7 3" xfId="21666" xr:uid="{00000000-0005-0000-0000-000049690000}"/>
    <cellStyle name="Porcentual 2 22 8" xfId="10824" xr:uid="{00000000-0005-0000-0000-00004A690000}"/>
    <cellStyle name="Porcentual 2 22 8 2" xfId="21939" xr:uid="{00000000-0005-0000-0000-00004B690000}"/>
    <cellStyle name="Porcentual 2 22 9" xfId="16419" xr:uid="{00000000-0005-0000-0000-00004C690000}"/>
    <cellStyle name="Porcentual 2 23" xfId="918" xr:uid="{00000000-0005-0000-0000-00004D690000}"/>
    <cellStyle name="Porcentual 2 23 2" xfId="5194" xr:uid="{00000000-0005-0000-0000-00004E690000}"/>
    <cellStyle name="Porcentual 2 23 2 2" xfId="6773" xr:uid="{00000000-0005-0000-0000-00004F690000}"/>
    <cellStyle name="Porcentual 2 23 2 2 2" xfId="9436" xr:uid="{00000000-0005-0000-0000-000050690000}"/>
    <cellStyle name="Porcentual 2 23 2 2 2 2" xfId="15006" xr:uid="{00000000-0005-0000-0000-000051690000}"/>
    <cellStyle name="Porcentual 2 23 2 2 2 2 2" xfId="26104" xr:uid="{00000000-0005-0000-0000-000052690000}"/>
    <cellStyle name="Porcentual 2 23 2 2 2 3" xfId="20578" xr:uid="{00000000-0005-0000-0000-000053690000}"/>
    <cellStyle name="Porcentual 2 23 2 2 3" xfId="12473" xr:uid="{00000000-0005-0000-0000-000054690000}"/>
    <cellStyle name="Porcentual 2 23 2 2 3 2" xfId="23572" xr:uid="{00000000-0005-0000-0000-000055690000}"/>
    <cellStyle name="Porcentual 2 23 2 2 4" xfId="18047" xr:uid="{00000000-0005-0000-0000-000056690000}"/>
    <cellStyle name="Porcentual 2 23 2 3" xfId="8427" xr:uid="{00000000-0005-0000-0000-000057690000}"/>
    <cellStyle name="Porcentual 2 23 2 3 2" xfId="13997" xr:uid="{00000000-0005-0000-0000-000058690000}"/>
    <cellStyle name="Porcentual 2 23 2 3 2 2" xfId="25095" xr:uid="{00000000-0005-0000-0000-000059690000}"/>
    <cellStyle name="Porcentual 2 23 2 3 3" xfId="19569" xr:uid="{00000000-0005-0000-0000-00005A690000}"/>
    <cellStyle name="Porcentual 2 23 2 4" xfId="11458" xr:uid="{00000000-0005-0000-0000-00005B690000}"/>
    <cellStyle name="Porcentual 2 23 2 4 2" xfId="22561" xr:uid="{00000000-0005-0000-0000-00005C690000}"/>
    <cellStyle name="Porcentual 2 23 2 5" xfId="17035" xr:uid="{00000000-0005-0000-0000-00005D690000}"/>
    <cellStyle name="Porcentual 2 23 3" xfId="6205" xr:uid="{00000000-0005-0000-0000-00005E690000}"/>
    <cellStyle name="Porcentual 2 23 3 2" xfId="8870" xr:uid="{00000000-0005-0000-0000-00005F690000}"/>
    <cellStyle name="Porcentual 2 23 3 2 2" xfId="14440" xr:uid="{00000000-0005-0000-0000-000060690000}"/>
    <cellStyle name="Porcentual 2 23 3 2 2 2" xfId="25538" xr:uid="{00000000-0005-0000-0000-000061690000}"/>
    <cellStyle name="Porcentual 2 23 3 2 3" xfId="20012" xr:uid="{00000000-0005-0000-0000-000062690000}"/>
    <cellStyle name="Porcentual 2 23 3 3" xfId="11907" xr:uid="{00000000-0005-0000-0000-000063690000}"/>
    <cellStyle name="Porcentual 2 23 3 3 2" xfId="23006" xr:uid="{00000000-0005-0000-0000-000064690000}"/>
    <cellStyle name="Porcentual 2 23 3 4" xfId="17481" xr:uid="{00000000-0005-0000-0000-000065690000}"/>
    <cellStyle name="Porcentual 2 23 4" xfId="7244" xr:uid="{00000000-0005-0000-0000-000066690000}"/>
    <cellStyle name="Porcentual 2 23 4 2" xfId="9897" xr:uid="{00000000-0005-0000-0000-000067690000}"/>
    <cellStyle name="Porcentual 2 23 4 2 2" xfId="15467" xr:uid="{00000000-0005-0000-0000-000068690000}"/>
    <cellStyle name="Porcentual 2 23 4 2 2 2" xfId="26565" xr:uid="{00000000-0005-0000-0000-000069690000}"/>
    <cellStyle name="Porcentual 2 23 4 2 3" xfId="21039" xr:uid="{00000000-0005-0000-0000-00006A690000}"/>
    <cellStyle name="Porcentual 2 23 4 3" xfId="12934" xr:uid="{00000000-0005-0000-0000-00006B690000}"/>
    <cellStyle name="Porcentual 2 23 4 3 2" xfId="24033" xr:uid="{00000000-0005-0000-0000-00006C690000}"/>
    <cellStyle name="Porcentual 2 23 4 4" xfId="18508" xr:uid="{00000000-0005-0000-0000-00006D690000}"/>
    <cellStyle name="Porcentual 2 23 5" xfId="7932" xr:uid="{00000000-0005-0000-0000-00006E690000}"/>
    <cellStyle name="Porcentual 2 23 5 2" xfId="13535" xr:uid="{00000000-0005-0000-0000-00006F690000}"/>
    <cellStyle name="Porcentual 2 23 5 2 2" xfId="24634" xr:uid="{00000000-0005-0000-0000-000070690000}"/>
    <cellStyle name="Porcentual 2 23 5 3" xfId="19109" xr:uid="{00000000-0005-0000-0000-000071690000}"/>
    <cellStyle name="Porcentual 2 23 6" xfId="10447" xr:uid="{00000000-0005-0000-0000-000072690000}"/>
    <cellStyle name="Porcentual 2 23 6 2" xfId="15993" xr:uid="{00000000-0005-0000-0000-000073690000}"/>
    <cellStyle name="Porcentual 2 23 6 2 2" xfId="27091" xr:uid="{00000000-0005-0000-0000-000074690000}"/>
    <cellStyle name="Porcentual 2 23 6 3" xfId="21565" xr:uid="{00000000-0005-0000-0000-000075690000}"/>
    <cellStyle name="Porcentual 2 23 7" xfId="10723" xr:uid="{00000000-0005-0000-0000-000076690000}"/>
    <cellStyle name="Porcentual 2 23 7 2" xfId="21838" xr:uid="{00000000-0005-0000-0000-000077690000}"/>
    <cellStyle name="Porcentual 2 23 8" xfId="16318" xr:uid="{00000000-0005-0000-0000-000078690000}"/>
    <cellStyle name="Porcentual 2 23 9" xfId="27522" xr:uid="{00000000-0005-0000-0000-000079690000}"/>
    <cellStyle name="Porcentual 2 24" xfId="4847" xr:uid="{00000000-0005-0000-0000-00007A690000}"/>
    <cellStyle name="Porcentual 2 24 2" xfId="6714" xr:uid="{00000000-0005-0000-0000-00007B690000}"/>
    <cellStyle name="Porcentual 2 24 2 2" xfId="9377" xr:uid="{00000000-0005-0000-0000-00007C690000}"/>
    <cellStyle name="Porcentual 2 24 2 2 2" xfId="14947" xr:uid="{00000000-0005-0000-0000-00007D690000}"/>
    <cellStyle name="Porcentual 2 24 2 2 2 2" xfId="26045" xr:uid="{00000000-0005-0000-0000-00007E690000}"/>
    <cellStyle name="Porcentual 2 24 2 2 3" xfId="20519" xr:uid="{00000000-0005-0000-0000-00007F690000}"/>
    <cellStyle name="Porcentual 2 24 2 3" xfId="12414" xr:uid="{00000000-0005-0000-0000-000080690000}"/>
    <cellStyle name="Porcentual 2 24 2 3 2" xfId="23513" xr:uid="{00000000-0005-0000-0000-000081690000}"/>
    <cellStyle name="Porcentual 2 24 2 4" xfId="17988" xr:uid="{00000000-0005-0000-0000-000082690000}"/>
    <cellStyle name="Porcentual 2 24 3" xfId="7185" xr:uid="{00000000-0005-0000-0000-000083690000}"/>
    <cellStyle name="Porcentual 2 24 3 2" xfId="9838" xr:uid="{00000000-0005-0000-0000-000084690000}"/>
    <cellStyle name="Porcentual 2 24 3 2 2" xfId="15408" xr:uid="{00000000-0005-0000-0000-000085690000}"/>
    <cellStyle name="Porcentual 2 24 3 2 2 2" xfId="26506" xr:uid="{00000000-0005-0000-0000-000086690000}"/>
    <cellStyle name="Porcentual 2 24 3 2 3" xfId="20980" xr:uid="{00000000-0005-0000-0000-000087690000}"/>
    <cellStyle name="Porcentual 2 24 3 3" xfId="12875" xr:uid="{00000000-0005-0000-0000-000088690000}"/>
    <cellStyle name="Porcentual 2 24 3 3 2" xfId="23974" xr:uid="{00000000-0005-0000-0000-000089690000}"/>
    <cellStyle name="Porcentual 2 24 3 4" xfId="18449" xr:uid="{00000000-0005-0000-0000-00008A690000}"/>
    <cellStyle name="Porcentual 2 24 4" xfId="7875" xr:uid="{00000000-0005-0000-0000-00008B690000}"/>
    <cellStyle name="Porcentual 2 24 4 2" xfId="13478" xr:uid="{00000000-0005-0000-0000-00008C690000}"/>
    <cellStyle name="Porcentual 2 24 4 2 2" xfId="24577" xr:uid="{00000000-0005-0000-0000-00008D690000}"/>
    <cellStyle name="Porcentual 2 24 4 3" xfId="19052" xr:uid="{00000000-0005-0000-0000-00008E690000}"/>
    <cellStyle name="Porcentual 2 24 5" xfId="10388" xr:uid="{00000000-0005-0000-0000-00008F690000}"/>
    <cellStyle name="Porcentual 2 24 5 2" xfId="15934" xr:uid="{00000000-0005-0000-0000-000090690000}"/>
    <cellStyle name="Porcentual 2 24 5 2 2" xfId="27032" xr:uid="{00000000-0005-0000-0000-000091690000}"/>
    <cellStyle name="Porcentual 2 24 5 3" xfId="21506" xr:uid="{00000000-0005-0000-0000-000092690000}"/>
    <cellStyle name="Porcentual 2 24 6" xfId="11324" xr:uid="{00000000-0005-0000-0000-000093690000}"/>
    <cellStyle name="Porcentual 2 24 6 2" xfId="22431" xr:uid="{00000000-0005-0000-0000-000094690000}"/>
    <cellStyle name="Porcentual 2 24 7" xfId="16905" xr:uid="{00000000-0005-0000-0000-000095690000}"/>
    <cellStyle name="Porcentual 2 24 8" xfId="27463" xr:uid="{00000000-0005-0000-0000-000096690000}"/>
    <cellStyle name="Porcentual 2 25" xfId="4848" xr:uid="{00000000-0005-0000-0000-000097690000}"/>
    <cellStyle name="Porcentual 2 25 2" xfId="6541" xr:uid="{00000000-0005-0000-0000-000098690000}"/>
    <cellStyle name="Porcentual 2 25 2 2" xfId="9204" xr:uid="{00000000-0005-0000-0000-000099690000}"/>
    <cellStyle name="Porcentual 2 25 2 2 2" xfId="14774" xr:uid="{00000000-0005-0000-0000-00009A690000}"/>
    <cellStyle name="Porcentual 2 25 2 2 2 2" xfId="25872" xr:uid="{00000000-0005-0000-0000-00009B690000}"/>
    <cellStyle name="Porcentual 2 25 2 2 3" xfId="20346" xr:uid="{00000000-0005-0000-0000-00009C690000}"/>
    <cellStyle name="Porcentual 2 25 2 3" xfId="12241" xr:uid="{00000000-0005-0000-0000-00009D690000}"/>
    <cellStyle name="Porcentual 2 25 2 3 2" xfId="23340" xr:uid="{00000000-0005-0000-0000-00009E690000}"/>
    <cellStyle name="Porcentual 2 25 2 4" xfId="17815" xr:uid="{00000000-0005-0000-0000-00009F690000}"/>
    <cellStyle name="Porcentual 2 25 3" xfId="7716" xr:uid="{00000000-0005-0000-0000-0000A0690000}"/>
    <cellStyle name="Porcentual 2 25 3 2" xfId="13321" xr:uid="{00000000-0005-0000-0000-0000A1690000}"/>
    <cellStyle name="Porcentual 2 25 3 2 2" xfId="24420" xr:uid="{00000000-0005-0000-0000-0000A2690000}"/>
    <cellStyle name="Porcentual 2 25 3 3" xfId="18895" xr:uid="{00000000-0005-0000-0000-0000A3690000}"/>
    <cellStyle name="Porcentual 2 25 4" xfId="10215" xr:uid="{00000000-0005-0000-0000-0000A4690000}"/>
    <cellStyle name="Porcentual 2 25 4 2" xfId="15761" xr:uid="{00000000-0005-0000-0000-0000A5690000}"/>
    <cellStyle name="Porcentual 2 25 4 2 2" xfId="26859" xr:uid="{00000000-0005-0000-0000-0000A6690000}"/>
    <cellStyle name="Porcentual 2 25 4 3" xfId="21333" xr:uid="{00000000-0005-0000-0000-0000A7690000}"/>
    <cellStyle name="Porcentual 2 25 5" xfId="11325" xr:uid="{00000000-0005-0000-0000-0000A8690000}"/>
    <cellStyle name="Porcentual 2 25 5 2" xfId="22432" xr:uid="{00000000-0005-0000-0000-0000A9690000}"/>
    <cellStyle name="Porcentual 2 25 6" xfId="16906" xr:uid="{00000000-0005-0000-0000-0000AA690000}"/>
    <cellStyle name="Porcentual 2 26" xfId="4849" xr:uid="{00000000-0005-0000-0000-0000AB690000}"/>
    <cellStyle name="Porcentual 2 26 2" xfId="6429" xr:uid="{00000000-0005-0000-0000-0000AC690000}"/>
    <cellStyle name="Porcentual 2 26 2 2" xfId="9092" xr:uid="{00000000-0005-0000-0000-0000AD690000}"/>
    <cellStyle name="Porcentual 2 26 2 2 2" xfId="14662" xr:uid="{00000000-0005-0000-0000-0000AE690000}"/>
    <cellStyle name="Porcentual 2 26 2 2 2 2" xfId="25760" xr:uid="{00000000-0005-0000-0000-0000AF690000}"/>
    <cellStyle name="Porcentual 2 26 2 2 3" xfId="20234" xr:uid="{00000000-0005-0000-0000-0000B0690000}"/>
    <cellStyle name="Porcentual 2 26 2 3" xfId="12129" xr:uid="{00000000-0005-0000-0000-0000B1690000}"/>
    <cellStyle name="Porcentual 2 26 2 3 2" xfId="23228" xr:uid="{00000000-0005-0000-0000-0000B2690000}"/>
    <cellStyle name="Porcentual 2 26 2 4" xfId="17703" xr:uid="{00000000-0005-0000-0000-0000B3690000}"/>
    <cellStyle name="Porcentual 2 26 3" xfId="8304" xr:uid="{00000000-0005-0000-0000-0000B4690000}"/>
    <cellStyle name="Porcentual 2 26 3 2" xfId="13874" xr:uid="{00000000-0005-0000-0000-0000B5690000}"/>
    <cellStyle name="Porcentual 2 26 3 2 2" xfId="24972" xr:uid="{00000000-0005-0000-0000-0000B6690000}"/>
    <cellStyle name="Porcentual 2 26 3 3" xfId="19446" xr:uid="{00000000-0005-0000-0000-0000B7690000}"/>
    <cellStyle name="Porcentual 2 26 4" xfId="11326" xr:uid="{00000000-0005-0000-0000-0000B8690000}"/>
    <cellStyle name="Porcentual 2 26 4 2" xfId="22433" xr:uid="{00000000-0005-0000-0000-0000B9690000}"/>
    <cellStyle name="Porcentual 2 26 5" xfId="16907" xr:uid="{00000000-0005-0000-0000-0000BA690000}"/>
    <cellStyle name="Porcentual 2 27" xfId="5467" xr:uid="{00000000-0005-0000-0000-0000BB690000}"/>
    <cellStyle name="Porcentual 2 27 2" xfId="8562" xr:uid="{00000000-0005-0000-0000-0000BC690000}"/>
    <cellStyle name="Porcentual 2 27 2 2" xfId="14132" xr:uid="{00000000-0005-0000-0000-0000BD690000}"/>
    <cellStyle name="Porcentual 2 27 2 2 2" xfId="25230" xr:uid="{00000000-0005-0000-0000-0000BE690000}"/>
    <cellStyle name="Porcentual 2 27 2 3" xfId="19704" xr:uid="{00000000-0005-0000-0000-0000BF690000}"/>
    <cellStyle name="Porcentual 2 27 3" xfId="11593" xr:uid="{00000000-0005-0000-0000-0000C0690000}"/>
    <cellStyle name="Porcentual 2 27 3 2" xfId="22696" xr:uid="{00000000-0005-0000-0000-0000C1690000}"/>
    <cellStyle name="Porcentual 2 27 4" xfId="17170" xr:uid="{00000000-0005-0000-0000-0000C2690000}"/>
    <cellStyle name="Porcentual 2 28" xfId="6101" xr:uid="{00000000-0005-0000-0000-0000C3690000}"/>
    <cellStyle name="Porcentual 2 28 2" xfId="8766" xr:uid="{00000000-0005-0000-0000-0000C4690000}"/>
    <cellStyle name="Porcentual 2 28 2 2" xfId="14336" xr:uid="{00000000-0005-0000-0000-0000C5690000}"/>
    <cellStyle name="Porcentual 2 28 2 2 2" xfId="25434" xr:uid="{00000000-0005-0000-0000-0000C6690000}"/>
    <cellStyle name="Porcentual 2 28 2 3" xfId="19908" xr:uid="{00000000-0005-0000-0000-0000C7690000}"/>
    <cellStyle name="Porcentual 2 28 3" xfId="11803" xr:uid="{00000000-0005-0000-0000-0000C8690000}"/>
    <cellStyle name="Porcentual 2 28 3 2" xfId="22902" xr:uid="{00000000-0005-0000-0000-0000C9690000}"/>
    <cellStyle name="Porcentual 2 28 4" xfId="17377" xr:uid="{00000000-0005-0000-0000-0000CA690000}"/>
    <cellStyle name="Porcentual 2 29" xfId="7008" xr:uid="{00000000-0005-0000-0000-0000CB690000}"/>
    <cellStyle name="Porcentual 2 29 2" xfId="9662" xr:uid="{00000000-0005-0000-0000-0000CC690000}"/>
    <cellStyle name="Porcentual 2 29 2 2" xfId="15232" xr:uid="{00000000-0005-0000-0000-0000CD690000}"/>
    <cellStyle name="Porcentual 2 29 2 2 2" xfId="26330" xr:uid="{00000000-0005-0000-0000-0000CE690000}"/>
    <cellStyle name="Porcentual 2 29 2 3" xfId="20804" xr:uid="{00000000-0005-0000-0000-0000CF690000}"/>
    <cellStyle name="Porcentual 2 29 3" xfId="12699" xr:uid="{00000000-0005-0000-0000-0000D0690000}"/>
    <cellStyle name="Porcentual 2 29 3 2" xfId="23798" xr:uid="{00000000-0005-0000-0000-0000D1690000}"/>
    <cellStyle name="Porcentual 2 29 4" xfId="18273" xr:uid="{00000000-0005-0000-0000-0000D2690000}"/>
    <cellStyle name="Porcentual 2 3" xfId="666" xr:uid="{00000000-0005-0000-0000-0000D3690000}"/>
    <cellStyle name="Porcentual 2 3 2" xfId="4850" xr:uid="{00000000-0005-0000-0000-0000D4690000}"/>
    <cellStyle name="Porcentual 2 3 3" xfId="4851" xr:uid="{00000000-0005-0000-0000-0000D5690000}"/>
    <cellStyle name="Porcentual 2 30" xfId="7584" xr:uid="{00000000-0005-0000-0000-0000D6690000}"/>
    <cellStyle name="Porcentual 2 30 2" xfId="13237" xr:uid="{00000000-0005-0000-0000-0000D7690000}"/>
    <cellStyle name="Porcentual 2 30 2 2" xfId="24336" xr:uid="{00000000-0005-0000-0000-0000D8690000}"/>
    <cellStyle name="Porcentual 2 30 3" xfId="18811" xr:uid="{00000000-0005-0000-0000-0000D9690000}"/>
    <cellStyle name="Porcentual 2 31" xfId="10084" xr:uid="{00000000-0005-0000-0000-0000DA690000}"/>
    <cellStyle name="Porcentual 2 31 2" xfId="15637" xr:uid="{00000000-0005-0000-0000-0000DB690000}"/>
    <cellStyle name="Porcentual 2 31 2 2" xfId="26735" xr:uid="{00000000-0005-0000-0000-0000DC690000}"/>
    <cellStyle name="Porcentual 2 31 3" xfId="21209" xr:uid="{00000000-0005-0000-0000-0000DD690000}"/>
    <cellStyle name="Porcentual 2 32" xfId="10630" xr:uid="{00000000-0005-0000-0000-0000DE690000}"/>
    <cellStyle name="Porcentual 2 32 2" xfId="21746" xr:uid="{00000000-0005-0000-0000-0000DF690000}"/>
    <cellStyle name="Porcentual 2 33" xfId="16226" xr:uid="{00000000-0005-0000-0000-0000E0690000}"/>
    <cellStyle name="Porcentual 2 34" xfId="27290" xr:uid="{00000000-0005-0000-0000-0000E1690000}"/>
    <cellStyle name="Porcentual 2 4" xfId="667" xr:uid="{00000000-0005-0000-0000-0000E2690000}"/>
    <cellStyle name="Porcentual 2 4 2" xfId="4852" xr:uid="{00000000-0005-0000-0000-0000E3690000}"/>
    <cellStyle name="Porcentual 2 4 3" xfId="4853" xr:uid="{00000000-0005-0000-0000-0000E4690000}"/>
    <cellStyle name="Porcentual 2 5" xfId="668" xr:uid="{00000000-0005-0000-0000-0000E5690000}"/>
    <cellStyle name="Porcentual 2 5 2" xfId="4854" xr:uid="{00000000-0005-0000-0000-0000E6690000}"/>
    <cellStyle name="Porcentual 2 5 3" xfId="4855" xr:uid="{00000000-0005-0000-0000-0000E7690000}"/>
    <cellStyle name="Porcentual 2 6" xfId="669" xr:uid="{00000000-0005-0000-0000-0000E8690000}"/>
    <cellStyle name="Porcentual 2 6 2" xfId="4856" xr:uid="{00000000-0005-0000-0000-0000E9690000}"/>
    <cellStyle name="Porcentual 2 6 3" xfId="4857" xr:uid="{00000000-0005-0000-0000-0000EA690000}"/>
    <cellStyle name="Porcentual 2 7" xfId="670" xr:uid="{00000000-0005-0000-0000-0000EB690000}"/>
    <cellStyle name="Porcentual 2 7 2" xfId="4858" xr:uid="{00000000-0005-0000-0000-0000EC690000}"/>
    <cellStyle name="Porcentual 2 7 3" xfId="4859" xr:uid="{00000000-0005-0000-0000-0000ED690000}"/>
    <cellStyle name="Porcentual 2 8" xfId="671" xr:uid="{00000000-0005-0000-0000-0000EE690000}"/>
    <cellStyle name="Porcentual 2 8 2" xfId="4860" xr:uid="{00000000-0005-0000-0000-0000EF690000}"/>
    <cellStyle name="Porcentual 2 8 3" xfId="4861" xr:uid="{00000000-0005-0000-0000-0000F0690000}"/>
    <cellStyle name="Porcentual 2 9" xfId="672" xr:uid="{00000000-0005-0000-0000-0000F1690000}"/>
    <cellStyle name="Porcentual 2 9 2" xfId="4862" xr:uid="{00000000-0005-0000-0000-0000F2690000}"/>
    <cellStyle name="Porcentual 2 9 3" xfId="4863" xr:uid="{00000000-0005-0000-0000-0000F3690000}"/>
    <cellStyle name="Porcentual 3" xfId="673" xr:uid="{00000000-0005-0000-0000-0000F4690000}"/>
    <cellStyle name="Porcentual 3 10" xfId="919" xr:uid="{00000000-0005-0000-0000-0000F5690000}"/>
    <cellStyle name="Porcentual 3 10 2" xfId="5195" xr:uid="{00000000-0005-0000-0000-0000F6690000}"/>
    <cellStyle name="Porcentual 3 10 2 2" xfId="6774" xr:uid="{00000000-0005-0000-0000-0000F7690000}"/>
    <cellStyle name="Porcentual 3 10 2 2 2" xfId="9437" xr:uid="{00000000-0005-0000-0000-0000F8690000}"/>
    <cellStyle name="Porcentual 3 10 2 2 2 2" xfId="15007" xr:uid="{00000000-0005-0000-0000-0000F9690000}"/>
    <cellStyle name="Porcentual 3 10 2 2 2 2 2" xfId="26105" xr:uid="{00000000-0005-0000-0000-0000FA690000}"/>
    <cellStyle name="Porcentual 3 10 2 2 2 3" xfId="20579" xr:uid="{00000000-0005-0000-0000-0000FB690000}"/>
    <cellStyle name="Porcentual 3 10 2 2 3" xfId="12474" xr:uid="{00000000-0005-0000-0000-0000FC690000}"/>
    <cellStyle name="Porcentual 3 10 2 2 3 2" xfId="23573" xr:uid="{00000000-0005-0000-0000-0000FD690000}"/>
    <cellStyle name="Porcentual 3 10 2 2 4" xfId="18048" xr:uid="{00000000-0005-0000-0000-0000FE690000}"/>
    <cellStyle name="Porcentual 3 10 2 3" xfId="8428" xr:uid="{00000000-0005-0000-0000-0000FF690000}"/>
    <cellStyle name="Porcentual 3 10 2 3 2" xfId="13998" xr:uid="{00000000-0005-0000-0000-0000006A0000}"/>
    <cellStyle name="Porcentual 3 10 2 3 2 2" xfId="25096" xr:uid="{00000000-0005-0000-0000-0000016A0000}"/>
    <cellStyle name="Porcentual 3 10 2 3 3" xfId="19570" xr:uid="{00000000-0005-0000-0000-0000026A0000}"/>
    <cellStyle name="Porcentual 3 10 2 4" xfId="11459" xr:uid="{00000000-0005-0000-0000-0000036A0000}"/>
    <cellStyle name="Porcentual 3 10 2 4 2" xfId="22562" xr:uid="{00000000-0005-0000-0000-0000046A0000}"/>
    <cellStyle name="Porcentual 3 10 2 5" xfId="17036" xr:uid="{00000000-0005-0000-0000-0000056A0000}"/>
    <cellStyle name="Porcentual 3 10 3" xfId="6206" xr:uid="{00000000-0005-0000-0000-0000066A0000}"/>
    <cellStyle name="Porcentual 3 10 3 2" xfId="8871" xr:uid="{00000000-0005-0000-0000-0000076A0000}"/>
    <cellStyle name="Porcentual 3 10 3 2 2" xfId="14441" xr:uid="{00000000-0005-0000-0000-0000086A0000}"/>
    <cellStyle name="Porcentual 3 10 3 2 2 2" xfId="25539" xr:uid="{00000000-0005-0000-0000-0000096A0000}"/>
    <cellStyle name="Porcentual 3 10 3 2 3" xfId="20013" xr:uid="{00000000-0005-0000-0000-00000A6A0000}"/>
    <cellStyle name="Porcentual 3 10 3 3" xfId="11908" xr:uid="{00000000-0005-0000-0000-00000B6A0000}"/>
    <cellStyle name="Porcentual 3 10 3 3 2" xfId="23007" xr:uid="{00000000-0005-0000-0000-00000C6A0000}"/>
    <cellStyle name="Porcentual 3 10 3 4" xfId="17482" xr:uid="{00000000-0005-0000-0000-00000D6A0000}"/>
    <cellStyle name="Porcentual 3 10 4" xfId="7245" xr:uid="{00000000-0005-0000-0000-00000E6A0000}"/>
    <cellStyle name="Porcentual 3 10 4 2" xfId="9898" xr:uid="{00000000-0005-0000-0000-00000F6A0000}"/>
    <cellStyle name="Porcentual 3 10 4 2 2" xfId="15468" xr:uid="{00000000-0005-0000-0000-0000106A0000}"/>
    <cellStyle name="Porcentual 3 10 4 2 2 2" xfId="26566" xr:uid="{00000000-0005-0000-0000-0000116A0000}"/>
    <cellStyle name="Porcentual 3 10 4 2 3" xfId="21040" xr:uid="{00000000-0005-0000-0000-0000126A0000}"/>
    <cellStyle name="Porcentual 3 10 4 3" xfId="12935" xr:uid="{00000000-0005-0000-0000-0000136A0000}"/>
    <cellStyle name="Porcentual 3 10 4 3 2" xfId="24034" xr:uid="{00000000-0005-0000-0000-0000146A0000}"/>
    <cellStyle name="Porcentual 3 10 4 4" xfId="18509" xr:uid="{00000000-0005-0000-0000-0000156A0000}"/>
    <cellStyle name="Porcentual 3 10 5" xfId="7933" xr:uid="{00000000-0005-0000-0000-0000166A0000}"/>
    <cellStyle name="Porcentual 3 10 5 2" xfId="13536" xr:uid="{00000000-0005-0000-0000-0000176A0000}"/>
    <cellStyle name="Porcentual 3 10 5 2 2" xfId="24635" xr:uid="{00000000-0005-0000-0000-0000186A0000}"/>
    <cellStyle name="Porcentual 3 10 5 3" xfId="19110" xr:uid="{00000000-0005-0000-0000-0000196A0000}"/>
    <cellStyle name="Porcentual 3 10 6" xfId="10448" xr:uid="{00000000-0005-0000-0000-00001A6A0000}"/>
    <cellStyle name="Porcentual 3 10 6 2" xfId="15994" xr:uid="{00000000-0005-0000-0000-00001B6A0000}"/>
    <cellStyle name="Porcentual 3 10 6 2 2" xfId="27092" xr:uid="{00000000-0005-0000-0000-00001C6A0000}"/>
    <cellStyle name="Porcentual 3 10 6 3" xfId="21566" xr:uid="{00000000-0005-0000-0000-00001D6A0000}"/>
    <cellStyle name="Porcentual 3 10 7" xfId="10724" xr:uid="{00000000-0005-0000-0000-00001E6A0000}"/>
    <cellStyle name="Porcentual 3 10 7 2" xfId="21839" xr:uid="{00000000-0005-0000-0000-00001F6A0000}"/>
    <cellStyle name="Porcentual 3 10 8" xfId="16319" xr:uid="{00000000-0005-0000-0000-0000206A0000}"/>
    <cellStyle name="Porcentual 3 10 9" xfId="27523" xr:uid="{00000000-0005-0000-0000-0000216A0000}"/>
    <cellStyle name="Porcentual 3 11" xfId="4864" xr:uid="{00000000-0005-0000-0000-0000226A0000}"/>
    <cellStyle name="Porcentual 3 11 2" xfId="6716" xr:uid="{00000000-0005-0000-0000-0000236A0000}"/>
    <cellStyle name="Porcentual 3 11 2 2" xfId="9379" xr:uid="{00000000-0005-0000-0000-0000246A0000}"/>
    <cellStyle name="Porcentual 3 11 2 2 2" xfId="14949" xr:uid="{00000000-0005-0000-0000-0000256A0000}"/>
    <cellStyle name="Porcentual 3 11 2 2 2 2" xfId="26047" xr:uid="{00000000-0005-0000-0000-0000266A0000}"/>
    <cellStyle name="Porcentual 3 11 2 2 3" xfId="20521" xr:uid="{00000000-0005-0000-0000-0000276A0000}"/>
    <cellStyle name="Porcentual 3 11 2 3" xfId="12416" xr:uid="{00000000-0005-0000-0000-0000286A0000}"/>
    <cellStyle name="Porcentual 3 11 2 3 2" xfId="23515" xr:uid="{00000000-0005-0000-0000-0000296A0000}"/>
    <cellStyle name="Porcentual 3 11 2 4" xfId="17990" xr:uid="{00000000-0005-0000-0000-00002A6A0000}"/>
    <cellStyle name="Porcentual 3 11 3" xfId="7187" xr:uid="{00000000-0005-0000-0000-00002B6A0000}"/>
    <cellStyle name="Porcentual 3 11 3 2" xfId="9840" xr:uid="{00000000-0005-0000-0000-00002C6A0000}"/>
    <cellStyle name="Porcentual 3 11 3 2 2" xfId="15410" xr:uid="{00000000-0005-0000-0000-00002D6A0000}"/>
    <cellStyle name="Porcentual 3 11 3 2 2 2" xfId="26508" xr:uid="{00000000-0005-0000-0000-00002E6A0000}"/>
    <cellStyle name="Porcentual 3 11 3 2 3" xfId="20982" xr:uid="{00000000-0005-0000-0000-00002F6A0000}"/>
    <cellStyle name="Porcentual 3 11 3 3" xfId="12877" xr:uid="{00000000-0005-0000-0000-0000306A0000}"/>
    <cellStyle name="Porcentual 3 11 3 3 2" xfId="23976" xr:uid="{00000000-0005-0000-0000-0000316A0000}"/>
    <cellStyle name="Porcentual 3 11 3 4" xfId="18451" xr:uid="{00000000-0005-0000-0000-0000326A0000}"/>
    <cellStyle name="Porcentual 3 11 4" xfId="7877" xr:uid="{00000000-0005-0000-0000-0000336A0000}"/>
    <cellStyle name="Porcentual 3 11 4 2" xfId="13480" xr:uid="{00000000-0005-0000-0000-0000346A0000}"/>
    <cellStyle name="Porcentual 3 11 4 2 2" xfId="24579" xr:uid="{00000000-0005-0000-0000-0000356A0000}"/>
    <cellStyle name="Porcentual 3 11 4 3" xfId="19054" xr:uid="{00000000-0005-0000-0000-0000366A0000}"/>
    <cellStyle name="Porcentual 3 11 5" xfId="10390" xr:uid="{00000000-0005-0000-0000-0000376A0000}"/>
    <cellStyle name="Porcentual 3 11 5 2" xfId="15936" xr:uid="{00000000-0005-0000-0000-0000386A0000}"/>
    <cellStyle name="Porcentual 3 11 5 2 2" xfId="27034" xr:uid="{00000000-0005-0000-0000-0000396A0000}"/>
    <cellStyle name="Porcentual 3 11 5 3" xfId="21508" xr:uid="{00000000-0005-0000-0000-00003A6A0000}"/>
    <cellStyle name="Porcentual 3 11 6" xfId="11327" xr:uid="{00000000-0005-0000-0000-00003B6A0000}"/>
    <cellStyle name="Porcentual 3 11 6 2" xfId="22434" xr:uid="{00000000-0005-0000-0000-00003C6A0000}"/>
    <cellStyle name="Porcentual 3 11 7" xfId="16908" xr:uid="{00000000-0005-0000-0000-00003D6A0000}"/>
    <cellStyle name="Porcentual 3 11 8" xfId="27465" xr:uid="{00000000-0005-0000-0000-00003E6A0000}"/>
    <cellStyle name="Porcentual 3 12" xfId="4865" xr:uid="{00000000-0005-0000-0000-00003F6A0000}"/>
    <cellStyle name="Porcentual 3 12 2" xfId="6542" xr:uid="{00000000-0005-0000-0000-0000406A0000}"/>
    <cellStyle name="Porcentual 3 12 2 2" xfId="9205" xr:uid="{00000000-0005-0000-0000-0000416A0000}"/>
    <cellStyle name="Porcentual 3 12 2 2 2" xfId="14775" xr:uid="{00000000-0005-0000-0000-0000426A0000}"/>
    <cellStyle name="Porcentual 3 12 2 2 2 2" xfId="25873" xr:uid="{00000000-0005-0000-0000-0000436A0000}"/>
    <cellStyle name="Porcentual 3 12 2 2 3" xfId="20347" xr:uid="{00000000-0005-0000-0000-0000446A0000}"/>
    <cellStyle name="Porcentual 3 12 2 3" xfId="12242" xr:uid="{00000000-0005-0000-0000-0000456A0000}"/>
    <cellStyle name="Porcentual 3 12 2 3 2" xfId="23341" xr:uid="{00000000-0005-0000-0000-0000466A0000}"/>
    <cellStyle name="Porcentual 3 12 2 4" xfId="17816" xr:uid="{00000000-0005-0000-0000-0000476A0000}"/>
    <cellStyle name="Porcentual 3 12 3" xfId="7717" xr:uid="{00000000-0005-0000-0000-0000486A0000}"/>
    <cellStyle name="Porcentual 3 12 3 2" xfId="13322" xr:uid="{00000000-0005-0000-0000-0000496A0000}"/>
    <cellStyle name="Porcentual 3 12 3 2 2" xfId="24421" xr:uid="{00000000-0005-0000-0000-00004A6A0000}"/>
    <cellStyle name="Porcentual 3 12 3 3" xfId="18896" xr:uid="{00000000-0005-0000-0000-00004B6A0000}"/>
    <cellStyle name="Porcentual 3 12 4" xfId="10216" xr:uid="{00000000-0005-0000-0000-00004C6A0000}"/>
    <cellStyle name="Porcentual 3 12 4 2" xfId="15762" xr:uid="{00000000-0005-0000-0000-00004D6A0000}"/>
    <cellStyle name="Porcentual 3 12 4 2 2" xfId="26860" xr:uid="{00000000-0005-0000-0000-00004E6A0000}"/>
    <cellStyle name="Porcentual 3 12 4 3" xfId="21334" xr:uid="{00000000-0005-0000-0000-00004F6A0000}"/>
    <cellStyle name="Porcentual 3 12 5" xfId="11328" xr:uid="{00000000-0005-0000-0000-0000506A0000}"/>
    <cellStyle name="Porcentual 3 12 5 2" xfId="22435" xr:uid="{00000000-0005-0000-0000-0000516A0000}"/>
    <cellStyle name="Porcentual 3 12 6" xfId="16909" xr:uid="{00000000-0005-0000-0000-0000526A0000}"/>
    <cellStyle name="Porcentual 3 13" xfId="4866" xr:uid="{00000000-0005-0000-0000-0000536A0000}"/>
    <cellStyle name="Porcentual 3 13 2" xfId="6430" xr:uid="{00000000-0005-0000-0000-0000546A0000}"/>
    <cellStyle name="Porcentual 3 13 2 2" xfId="9093" xr:uid="{00000000-0005-0000-0000-0000556A0000}"/>
    <cellStyle name="Porcentual 3 13 2 2 2" xfId="14663" xr:uid="{00000000-0005-0000-0000-0000566A0000}"/>
    <cellStyle name="Porcentual 3 13 2 2 2 2" xfId="25761" xr:uid="{00000000-0005-0000-0000-0000576A0000}"/>
    <cellStyle name="Porcentual 3 13 2 2 3" xfId="20235" xr:uid="{00000000-0005-0000-0000-0000586A0000}"/>
    <cellStyle name="Porcentual 3 13 2 3" xfId="12130" xr:uid="{00000000-0005-0000-0000-0000596A0000}"/>
    <cellStyle name="Porcentual 3 13 2 3 2" xfId="23229" xr:uid="{00000000-0005-0000-0000-00005A6A0000}"/>
    <cellStyle name="Porcentual 3 13 2 4" xfId="17704" xr:uid="{00000000-0005-0000-0000-00005B6A0000}"/>
    <cellStyle name="Porcentual 3 13 3" xfId="8305" xr:uid="{00000000-0005-0000-0000-00005C6A0000}"/>
    <cellStyle name="Porcentual 3 13 3 2" xfId="13875" xr:uid="{00000000-0005-0000-0000-00005D6A0000}"/>
    <cellStyle name="Porcentual 3 13 3 2 2" xfId="24973" xr:uid="{00000000-0005-0000-0000-00005E6A0000}"/>
    <cellStyle name="Porcentual 3 13 3 3" xfId="19447" xr:uid="{00000000-0005-0000-0000-00005F6A0000}"/>
    <cellStyle name="Porcentual 3 13 4" xfId="11329" xr:uid="{00000000-0005-0000-0000-0000606A0000}"/>
    <cellStyle name="Porcentual 3 13 4 2" xfId="22436" xr:uid="{00000000-0005-0000-0000-0000616A0000}"/>
    <cellStyle name="Porcentual 3 13 5" xfId="16910" xr:uid="{00000000-0005-0000-0000-0000626A0000}"/>
    <cellStyle name="Porcentual 3 14" xfId="5330" xr:uid="{00000000-0005-0000-0000-0000636A0000}"/>
    <cellStyle name="Porcentual 3 14 2" xfId="8502" xr:uid="{00000000-0005-0000-0000-0000646A0000}"/>
    <cellStyle name="Porcentual 3 14 2 2" xfId="14072" xr:uid="{00000000-0005-0000-0000-0000656A0000}"/>
    <cellStyle name="Porcentual 3 14 2 2 2" xfId="25170" xr:uid="{00000000-0005-0000-0000-0000666A0000}"/>
    <cellStyle name="Porcentual 3 14 2 3" xfId="19644" xr:uid="{00000000-0005-0000-0000-0000676A0000}"/>
    <cellStyle name="Porcentual 3 14 3" xfId="11533" xr:uid="{00000000-0005-0000-0000-0000686A0000}"/>
    <cellStyle name="Porcentual 3 14 3 2" xfId="22636" xr:uid="{00000000-0005-0000-0000-0000696A0000}"/>
    <cellStyle name="Porcentual 3 14 4" xfId="17110" xr:uid="{00000000-0005-0000-0000-00006A6A0000}"/>
    <cellStyle name="Porcentual 3 15" xfId="6102" xr:uid="{00000000-0005-0000-0000-00006B6A0000}"/>
    <cellStyle name="Porcentual 3 15 2" xfId="8767" xr:uid="{00000000-0005-0000-0000-00006C6A0000}"/>
    <cellStyle name="Porcentual 3 15 2 2" xfId="14337" xr:uid="{00000000-0005-0000-0000-00006D6A0000}"/>
    <cellStyle name="Porcentual 3 15 2 2 2" xfId="25435" xr:uid="{00000000-0005-0000-0000-00006E6A0000}"/>
    <cellStyle name="Porcentual 3 15 2 3" xfId="19909" xr:uid="{00000000-0005-0000-0000-00006F6A0000}"/>
    <cellStyle name="Porcentual 3 15 3" xfId="11804" xr:uid="{00000000-0005-0000-0000-0000706A0000}"/>
    <cellStyle name="Porcentual 3 15 3 2" xfId="22903" xr:uid="{00000000-0005-0000-0000-0000716A0000}"/>
    <cellStyle name="Porcentual 3 15 4" xfId="17378" xr:uid="{00000000-0005-0000-0000-0000726A0000}"/>
    <cellStyle name="Porcentual 3 16" xfId="7009" xr:uid="{00000000-0005-0000-0000-0000736A0000}"/>
    <cellStyle name="Porcentual 3 16 2" xfId="9663" xr:uid="{00000000-0005-0000-0000-0000746A0000}"/>
    <cellStyle name="Porcentual 3 16 2 2" xfId="15233" xr:uid="{00000000-0005-0000-0000-0000756A0000}"/>
    <cellStyle name="Porcentual 3 16 2 2 2" xfId="26331" xr:uid="{00000000-0005-0000-0000-0000766A0000}"/>
    <cellStyle name="Porcentual 3 16 2 3" xfId="20805" xr:uid="{00000000-0005-0000-0000-0000776A0000}"/>
    <cellStyle name="Porcentual 3 16 3" xfId="12700" xr:uid="{00000000-0005-0000-0000-0000786A0000}"/>
    <cellStyle name="Porcentual 3 16 3 2" xfId="23799" xr:uid="{00000000-0005-0000-0000-0000796A0000}"/>
    <cellStyle name="Porcentual 3 16 4" xfId="18274" xr:uid="{00000000-0005-0000-0000-00007A6A0000}"/>
    <cellStyle name="Porcentual 3 17" xfId="7586" xr:uid="{00000000-0005-0000-0000-00007B6A0000}"/>
    <cellStyle name="Porcentual 3 17 2" xfId="13239" xr:uid="{00000000-0005-0000-0000-00007C6A0000}"/>
    <cellStyle name="Porcentual 3 17 2 2" xfId="24338" xr:uid="{00000000-0005-0000-0000-00007D6A0000}"/>
    <cellStyle name="Porcentual 3 17 3" xfId="18813" xr:uid="{00000000-0005-0000-0000-00007E6A0000}"/>
    <cellStyle name="Porcentual 3 18" xfId="10085" xr:uid="{00000000-0005-0000-0000-00007F6A0000}"/>
    <cellStyle name="Porcentual 3 18 2" xfId="15638" xr:uid="{00000000-0005-0000-0000-0000806A0000}"/>
    <cellStyle name="Porcentual 3 18 2 2" xfId="26736" xr:uid="{00000000-0005-0000-0000-0000816A0000}"/>
    <cellStyle name="Porcentual 3 18 3" xfId="21210" xr:uid="{00000000-0005-0000-0000-0000826A0000}"/>
    <cellStyle name="Porcentual 3 19" xfId="10631" xr:uid="{00000000-0005-0000-0000-0000836A0000}"/>
    <cellStyle name="Porcentual 3 19 2" xfId="21747" xr:uid="{00000000-0005-0000-0000-0000846A0000}"/>
    <cellStyle name="Porcentual 3 2" xfId="674" xr:uid="{00000000-0005-0000-0000-0000856A0000}"/>
    <cellStyle name="Porcentual 3 2 2" xfId="4867" xr:uid="{00000000-0005-0000-0000-0000866A0000}"/>
    <cellStyle name="Porcentual 3 2 3" xfId="4868" xr:uid="{00000000-0005-0000-0000-0000876A0000}"/>
    <cellStyle name="Porcentual 3 20" xfId="16227" xr:uid="{00000000-0005-0000-0000-0000886A0000}"/>
    <cellStyle name="Porcentual 3 21" xfId="27291" xr:uid="{00000000-0005-0000-0000-0000896A0000}"/>
    <cellStyle name="Porcentual 3 3" xfId="675" xr:uid="{00000000-0005-0000-0000-00008A6A0000}"/>
    <cellStyle name="Porcentual 3 3 2" xfId="4869" xr:uid="{00000000-0005-0000-0000-00008B6A0000}"/>
    <cellStyle name="Porcentual 3 3 3" xfId="4870" xr:uid="{00000000-0005-0000-0000-00008C6A0000}"/>
    <cellStyle name="Porcentual 3 4" xfId="676" xr:uid="{00000000-0005-0000-0000-00008D6A0000}"/>
    <cellStyle name="Porcentual 3 4 2" xfId="4871" xr:uid="{00000000-0005-0000-0000-00008E6A0000}"/>
    <cellStyle name="Porcentual 3 4 3" xfId="4872" xr:uid="{00000000-0005-0000-0000-00008F6A0000}"/>
    <cellStyle name="Porcentual 3 5" xfId="677" xr:uid="{00000000-0005-0000-0000-0000906A0000}"/>
    <cellStyle name="Porcentual 3 5 2" xfId="4873" xr:uid="{00000000-0005-0000-0000-0000916A0000}"/>
    <cellStyle name="Porcentual 3 5 3" xfId="4874" xr:uid="{00000000-0005-0000-0000-0000926A0000}"/>
    <cellStyle name="Porcentual 3 6" xfId="678" xr:uid="{00000000-0005-0000-0000-0000936A0000}"/>
    <cellStyle name="Porcentual 3 6 2" xfId="4875" xr:uid="{00000000-0005-0000-0000-0000946A0000}"/>
    <cellStyle name="Porcentual 3 6 3" xfId="4876" xr:uid="{00000000-0005-0000-0000-0000956A0000}"/>
    <cellStyle name="Porcentual 3 7" xfId="679" xr:uid="{00000000-0005-0000-0000-0000966A0000}"/>
    <cellStyle name="Porcentual 3 7 2" xfId="4877" xr:uid="{00000000-0005-0000-0000-0000976A0000}"/>
    <cellStyle name="Porcentual 3 7 3" xfId="4878" xr:uid="{00000000-0005-0000-0000-0000986A0000}"/>
    <cellStyle name="Porcentual 3 8" xfId="799" xr:uid="{00000000-0005-0000-0000-0000996A0000}"/>
    <cellStyle name="Porcentual 3 8 10" xfId="10144" xr:uid="{00000000-0005-0000-0000-00009A6A0000}"/>
    <cellStyle name="Porcentual 3 8 10 2" xfId="15695" xr:uid="{00000000-0005-0000-0000-00009B6A0000}"/>
    <cellStyle name="Porcentual 3 8 10 2 2" xfId="26793" xr:uid="{00000000-0005-0000-0000-00009C6A0000}"/>
    <cellStyle name="Porcentual 3 8 10 3" xfId="21267" xr:uid="{00000000-0005-0000-0000-00009D6A0000}"/>
    <cellStyle name="Porcentual 3 8 11" xfId="10667" xr:uid="{00000000-0005-0000-0000-00009E6A0000}"/>
    <cellStyle name="Porcentual 3 8 11 2" xfId="21783" xr:uid="{00000000-0005-0000-0000-00009F6A0000}"/>
    <cellStyle name="Porcentual 3 8 12" xfId="16263" xr:uid="{00000000-0005-0000-0000-0000A06A0000}"/>
    <cellStyle name="Porcentual 3 8 13" xfId="27328" xr:uid="{00000000-0005-0000-0000-0000A16A0000}"/>
    <cellStyle name="Porcentual 3 8 2" xfId="980" xr:uid="{00000000-0005-0000-0000-0000A26A0000}"/>
    <cellStyle name="Porcentual 3 8 2 2" xfId="5234" xr:uid="{00000000-0005-0000-0000-0000A36A0000}"/>
    <cellStyle name="Porcentual 3 8 2 2 2" xfId="6826" xr:uid="{00000000-0005-0000-0000-0000A46A0000}"/>
    <cellStyle name="Porcentual 3 8 2 2 2 2" xfId="9489" xr:uid="{00000000-0005-0000-0000-0000A56A0000}"/>
    <cellStyle name="Porcentual 3 8 2 2 2 2 2" xfId="15059" xr:uid="{00000000-0005-0000-0000-0000A66A0000}"/>
    <cellStyle name="Porcentual 3 8 2 2 2 2 2 2" xfId="26157" xr:uid="{00000000-0005-0000-0000-0000A76A0000}"/>
    <cellStyle name="Porcentual 3 8 2 2 2 2 3" xfId="20631" xr:uid="{00000000-0005-0000-0000-0000A86A0000}"/>
    <cellStyle name="Porcentual 3 8 2 2 2 3" xfId="12526" xr:uid="{00000000-0005-0000-0000-0000A96A0000}"/>
    <cellStyle name="Porcentual 3 8 2 2 2 3 2" xfId="23625" xr:uid="{00000000-0005-0000-0000-0000AA6A0000}"/>
    <cellStyle name="Porcentual 3 8 2 2 2 4" xfId="18100" xr:uid="{00000000-0005-0000-0000-0000AB6A0000}"/>
    <cellStyle name="Porcentual 3 8 2 2 3" xfId="8467" xr:uid="{00000000-0005-0000-0000-0000AC6A0000}"/>
    <cellStyle name="Porcentual 3 8 2 2 3 2" xfId="14037" xr:uid="{00000000-0005-0000-0000-0000AD6A0000}"/>
    <cellStyle name="Porcentual 3 8 2 2 3 2 2" xfId="25135" xr:uid="{00000000-0005-0000-0000-0000AE6A0000}"/>
    <cellStyle name="Porcentual 3 8 2 2 3 3" xfId="19609" xr:uid="{00000000-0005-0000-0000-0000AF6A0000}"/>
    <cellStyle name="Porcentual 3 8 2 2 4" xfId="11498" xr:uid="{00000000-0005-0000-0000-0000B06A0000}"/>
    <cellStyle name="Porcentual 3 8 2 2 4 2" xfId="22601" xr:uid="{00000000-0005-0000-0000-0000B16A0000}"/>
    <cellStyle name="Porcentual 3 8 2 2 5" xfId="17075" xr:uid="{00000000-0005-0000-0000-0000B26A0000}"/>
    <cellStyle name="Porcentual 3 8 2 3" xfId="6258" xr:uid="{00000000-0005-0000-0000-0000B36A0000}"/>
    <cellStyle name="Porcentual 3 8 2 3 2" xfId="8923" xr:uid="{00000000-0005-0000-0000-0000B46A0000}"/>
    <cellStyle name="Porcentual 3 8 2 3 2 2" xfId="14493" xr:uid="{00000000-0005-0000-0000-0000B56A0000}"/>
    <cellStyle name="Porcentual 3 8 2 3 2 2 2" xfId="25591" xr:uid="{00000000-0005-0000-0000-0000B66A0000}"/>
    <cellStyle name="Porcentual 3 8 2 3 2 3" xfId="20065" xr:uid="{00000000-0005-0000-0000-0000B76A0000}"/>
    <cellStyle name="Porcentual 3 8 2 3 3" xfId="11960" xr:uid="{00000000-0005-0000-0000-0000B86A0000}"/>
    <cellStyle name="Porcentual 3 8 2 3 3 2" xfId="23059" xr:uid="{00000000-0005-0000-0000-0000B96A0000}"/>
    <cellStyle name="Porcentual 3 8 2 3 4" xfId="17534" xr:uid="{00000000-0005-0000-0000-0000BA6A0000}"/>
    <cellStyle name="Porcentual 3 8 2 4" xfId="7297" xr:uid="{00000000-0005-0000-0000-0000BB6A0000}"/>
    <cellStyle name="Porcentual 3 8 2 4 2" xfId="9950" xr:uid="{00000000-0005-0000-0000-0000BC6A0000}"/>
    <cellStyle name="Porcentual 3 8 2 4 2 2" xfId="15520" xr:uid="{00000000-0005-0000-0000-0000BD6A0000}"/>
    <cellStyle name="Porcentual 3 8 2 4 2 2 2" xfId="26618" xr:uid="{00000000-0005-0000-0000-0000BE6A0000}"/>
    <cellStyle name="Porcentual 3 8 2 4 2 3" xfId="21092" xr:uid="{00000000-0005-0000-0000-0000BF6A0000}"/>
    <cellStyle name="Porcentual 3 8 2 4 3" xfId="12987" xr:uid="{00000000-0005-0000-0000-0000C06A0000}"/>
    <cellStyle name="Porcentual 3 8 2 4 3 2" xfId="24086" xr:uid="{00000000-0005-0000-0000-0000C16A0000}"/>
    <cellStyle name="Porcentual 3 8 2 4 4" xfId="18561" xr:uid="{00000000-0005-0000-0000-0000C26A0000}"/>
    <cellStyle name="Porcentual 3 8 2 5" xfId="7985" xr:uid="{00000000-0005-0000-0000-0000C36A0000}"/>
    <cellStyle name="Porcentual 3 8 2 5 2" xfId="13588" xr:uid="{00000000-0005-0000-0000-0000C46A0000}"/>
    <cellStyle name="Porcentual 3 8 2 5 2 2" xfId="24687" xr:uid="{00000000-0005-0000-0000-0000C56A0000}"/>
    <cellStyle name="Porcentual 3 8 2 5 3" xfId="19162" xr:uid="{00000000-0005-0000-0000-0000C66A0000}"/>
    <cellStyle name="Porcentual 3 8 2 6" xfId="10500" xr:uid="{00000000-0005-0000-0000-0000C76A0000}"/>
    <cellStyle name="Porcentual 3 8 2 6 2" xfId="16046" xr:uid="{00000000-0005-0000-0000-0000C86A0000}"/>
    <cellStyle name="Porcentual 3 8 2 6 2 2" xfId="27144" xr:uid="{00000000-0005-0000-0000-0000C96A0000}"/>
    <cellStyle name="Porcentual 3 8 2 6 3" xfId="21618" xr:uid="{00000000-0005-0000-0000-0000CA6A0000}"/>
    <cellStyle name="Porcentual 3 8 2 7" xfId="10776" xr:uid="{00000000-0005-0000-0000-0000CB6A0000}"/>
    <cellStyle name="Porcentual 3 8 2 7 2" xfId="21891" xr:uid="{00000000-0005-0000-0000-0000CC6A0000}"/>
    <cellStyle name="Porcentual 3 8 2 8" xfId="16371" xr:uid="{00000000-0005-0000-0000-0000CD6A0000}"/>
    <cellStyle name="Porcentual 3 8 2 9" xfId="27575" xr:uid="{00000000-0005-0000-0000-0000CE6A0000}"/>
    <cellStyle name="Porcentual 3 8 3" xfId="4879" xr:uid="{00000000-0005-0000-0000-0000CF6A0000}"/>
    <cellStyle name="Porcentual 3 8 3 2" xfId="6717" xr:uid="{00000000-0005-0000-0000-0000D06A0000}"/>
    <cellStyle name="Porcentual 3 8 3 2 2" xfId="9380" xr:uid="{00000000-0005-0000-0000-0000D16A0000}"/>
    <cellStyle name="Porcentual 3 8 3 2 2 2" xfId="14950" xr:uid="{00000000-0005-0000-0000-0000D26A0000}"/>
    <cellStyle name="Porcentual 3 8 3 2 2 2 2" xfId="26048" xr:uid="{00000000-0005-0000-0000-0000D36A0000}"/>
    <cellStyle name="Porcentual 3 8 3 2 2 3" xfId="20522" xr:uid="{00000000-0005-0000-0000-0000D46A0000}"/>
    <cellStyle name="Porcentual 3 8 3 2 3" xfId="12417" xr:uid="{00000000-0005-0000-0000-0000D56A0000}"/>
    <cellStyle name="Porcentual 3 8 3 2 3 2" xfId="23516" xr:uid="{00000000-0005-0000-0000-0000D66A0000}"/>
    <cellStyle name="Porcentual 3 8 3 2 4" xfId="17991" xr:uid="{00000000-0005-0000-0000-0000D76A0000}"/>
    <cellStyle name="Porcentual 3 8 3 3" xfId="7188" xr:uid="{00000000-0005-0000-0000-0000D86A0000}"/>
    <cellStyle name="Porcentual 3 8 3 3 2" xfId="9841" xr:uid="{00000000-0005-0000-0000-0000D96A0000}"/>
    <cellStyle name="Porcentual 3 8 3 3 2 2" xfId="15411" xr:uid="{00000000-0005-0000-0000-0000DA6A0000}"/>
    <cellStyle name="Porcentual 3 8 3 3 2 2 2" xfId="26509" xr:uid="{00000000-0005-0000-0000-0000DB6A0000}"/>
    <cellStyle name="Porcentual 3 8 3 3 2 3" xfId="20983" xr:uid="{00000000-0005-0000-0000-0000DC6A0000}"/>
    <cellStyle name="Porcentual 3 8 3 3 3" xfId="12878" xr:uid="{00000000-0005-0000-0000-0000DD6A0000}"/>
    <cellStyle name="Porcentual 3 8 3 3 3 2" xfId="23977" xr:uid="{00000000-0005-0000-0000-0000DE6A0000}"/>
    <cellStyle name="Porcentual 3 8 3 3 4" xfId="18452" xr:uid="{00000000-0005-0000-0000-0000DF6A0000}"/>
    <cellStyle name="Porcentual 3 8 3 4" xfId="7878" xr:uid="{00000000-0005-0000-0000-0000E06A0000}"/>
    <cellStyle name="Porcentual 3 8 3 4 2" xfId="13481" xr:uid="{00000000-0005-0000-0000-0000E16A0000}"/>
    <cellStyle name="Porcentual 3 8 3 4 2 2" xfId="24580" xr:uid="{00000000-0005-0000-0000-0000E26A0000}"/>
    <cellStyle name="Porcentual 3 8 3 4 3" xfId="19055" xr:uid="{00000000-0005-0000-0000-0000E36A0000}"/>
    <cellStyle name="Porcentual 3 8 3 5" xfId="10391" xr:uid="{00000000-0005-0000-0000-0000E46A0000}"/>
    <cellStyle name="Porcentual 3 8 3 5 2" xfId="15937" xr:uid="{00000000-0005-0000-0000-0000E56A0000}"/>
    <cellStyle name="Porcentual 3 8 3 5 2 2" xfId="27035" xr:uid="{00000000-0005-0000-0000-0000E66A0000}"/>
    <cellStyle name="Porcentual 3 8 3 5 3" xfId="21509" xr:uid="{00000000-0005-0000-0000-0000E76A0000}"/>
    <cellStyle name="Porcentual 3 8 3 6" xfId="11330" xr:uid="{00000000-0005-0000-0000-0000E86A0000}"/>
    <cellStyle name="Porcentual 3 8 3 6 2" xfId="22437" xr:uid="{00000000-0005-0000-0000-0000E96A0000}"/>
    <cellStyle name="Porcentual 3 8 3 7" xfId="16911" xr:uid="{00000000-0005-0000-0000-0000EA6A0000}"/>
    <cellStyle name="Porcentual 3 8 3 8" xfId="27466" xr:uid="{00000000-0005-0000-0000-0000EB6A0000}"/>
    <cellStyle name="Porcentual 3 8 4" xfId="4880" xr:uid="{00000000-0005-0000-0000-0000EC6A0000}"/>
    <cellStyle name="Porcentual 3 8 4 2" xfId="6579" xr:uid="{00000000-0005-0000-0000-0000ED6A0000}"/>
    <cellStyle name="Porcentual 3 8 4 2 2" xfId="9242" xr:uid="{00000000-0005-0000-0000-0000EE6A0000}"/>
    <cellStyle name="Porcentual 3 8 4 2 2 2" xfId="14812" xr:uid="{00000000-0005-0000-0000-0000EF6A0000}"/>
    <cellStyle name="Porcentual 3 8 4 2 2 2 2" xfId="25910" xr:uid="{00000000-0005-0000-0000-0000F06A0000}"/>
    <cellStyle name="Porcentual 3 8 4 2 2 3" xfId="20384" xr:uid="{00000000-0005-0000-0000-0000F16A0000}"/>
    <cellStyle name="Porcentual 3 8 4 2 3" xfId="12279" xr:uid="{00000000-0005-0000-0000-0000F26A0000}"/>
    <cellStyle name="Porcentual 3 8 4 2 3 2" xfId="23378" xr:uid="{00000000-0005-0000-0000-0000F36A0000}"/>
    <cellStyle name="Porcentual 3 8 4 2 4" xfId="17853" xr:uid="{00000000-0005-0000-0000-0000F46A0000}"/>
    <cellStyle name="Porcentual 3 8 4 3" xfId="7754" xr:uid="{00000000-0005-0000-0000-0000F56A0000}"/>
    <cellStyle name="Porcentual 3 8 4 3 2" xfId="13359" xr:uid="{00000000-0005-0000-0000-0000F66A0000}"/>
    <cellStyle name="Porcentual 3 8 4 3 2 2" xfId="24458" xr:uid="{00000000-0005-0000-0000-0000F76A0000}"/>
    <cellStyle name="Porcentual 3 8 4 3 3" xfId="18933" xr:uid="{00000000-0005-0000-0000-0000F86A0000}"/>
    <cellStyle name="Porcentual 3 8 4 4" xfId="10253" xr:uid="{00000000-0005-0000-0000-0000F96A0000}"/>
    <cellStyle name="Porcentual 3 8 4 4 2" xfId="15799" xr:uid="{00000000-0005-0000-0000-0000FA6A0000}"/>
    <cellStyle name="Porcentual 3 8 4 4 2 2" xfId="26897" xr:uid="{00000000-0005-0000-0000-0000FB6A0000}"/>
    <cellStyle name="Porcentual 3 8 4 4 3" xfId="21371" xr:uid="{00000000-0005-0000-0000-0000FC6A0000}"/>
    <cellStyle name="Porcentual 3 8 4 5" xfId="11331" xr:uid="{00000000-0005-0000-0000-0000FD6A0000}"/>
    <cellStyle name="Porcentual 3 8 4 5 2" xfId="22438" xr:uid="{00000000-0005-0000-0000-0000FE6A0000}"/>
    <cellStyle name="Porcentual 3 8 4 6" xfId="16912" xr:uid="{00000000-0005-0000-0000-0000FF6A0000}"/>
    <cellStyle name="Porcentual 3 8 5" xfId="4881" xr:uid="{00000000-0005-0000-0000-0000006B0000}"/>
    <cellStyle name="Porcentual 3 8 5 2" xfId="6487" xr:uid="{00000000-0005-0000-0000-0000016B0000}"/>
    <cellStyle name="Porcentual 3 8 5 2 2" xfId="9150" xr:uid="{00000000-0005-0000-0000-0000026B0000}"/>
    <cellStyle name="Porcentual 3 8 5 2 2 2" xfId="14720" xr:uid="{00000000-0005-0000-0000-0000036B0000}"/>
    <cellStyle name="Porcentual 3 8 5 2 2 2 2" xfId="25818" xr:uid="{00000000-0005-0000-0000-0000046B0000}"/>
    <cellStyle name="Porcentual 3 8 5 2 2 3" xfId="20292" xr:uid="{00000000-0005-0000-0000-0000056B0000}"/>
    <cellStyle name="Porcentual 3 8 5 2 3" xfId="12187" xr:uid="{00000000-0005-0000-0000-0000066B0000}"/>
    <cellStyle name="Porcentual 3 8 5 2 3 2" xfId="23286" xr:uid="{00000000-0005-0000-0000-0000076B0000}"/>
    <cellStyle name="Porcentual 3 8 5 2 4" xfId="17761" xr:uid="{00000000-0005-0000-0000-0000086B0000}"/>
    <cellStyle name="Porcentual 3 8 5 3" xfId="8306" xr:uid="{00000000-0005-0000-0000-0000096B0000}"/>
    <cellStyle name="Porcentual 3 8 5 3 2" xfId="13876" xr:uid="{00000000-0005-0000-0000-00000A6B0000}"/>
    <cellStyle name="Porcentual 3 8 5 3 2 2" xfId="24974" xr:uid="{00000000-0005-0000-0000-00000B6B0000}"/>
    <cellStyle name="Porcentual 3 8 5 3 3" xfId="19448" xr:uid="{00000000-0005-0000-0000-00000C6B0000}"/>
    <cellStyle name="Porcentual 3 8 5 4" xfId="11332" xr:uid="{00000000-0005-0000-0000-00000D6B0000}"/>
    <cellStyle name="Porcentual 3 8 5 4 2" xfId="22439" xr:uid="{00000000-0005-0000-0000-00000E6B0000}"/>
    <cellStyle name="Porcentual 3 8 5 5" xfId="16913" xr:uid="{00000000-0005-0000-0000-00000F6B0000}"/>
    <cellStyle name="Porcentual 3 8 6" xfId="5607" xr:uid="{00000000-0005-0000-0000-0000106B0000}"/>
    <cellStyle name="Porcentual 3 8 6 2" xfId="8625" xr:uid="{00000000-0005-0000-0000-0000116B0000}"/>
    <cellStyle name="Porcentual 3 8 6 2 2" xfId="14195" xr:uid="{00000000-0005-0000-0000-0000126B0000}"/>
    <cellStyle name="Porcentual 3 8 6 2 2 2" xfId="25293" xr:uid="{00000000-0005-0000-0000-0000136B0000}"/>
    <cellStyle name="Porcentual 3 8 6 2 3" xfId="19767" xr:uid="{00000000-0005-0000-0000-0000146B0000}"/>
    <cellStyle name="Porcentual 3 8 6 3" xfId="11656" xr:uid="{00000000-0005-0000-0000-0000156B0000}"/>
    <cellStyle name="Porcentual 3 8 6 3 2" xfId="22759" xr:uid="{00000000-0005-0000-0000-0000166B0000}"/>
    <cellStyle name="Porcentual 3 8 6 4" xfId="17233" xr:uid="{00000000-0005-0000-0000-0000176B0000}"/>
    <cellStyle name="Porcentual 3 8 7" xfId="6138" xr:uid="{00000000-0005-0000-0000-0000186B0000}"/>
    <cellStyle name="Porcentual 3 8 7 2" xfId="8803" xr:uid="{00000000-0005-0000-0000-0000196B0000}"/>
    <cellStyle name="Porcentual 3 8 7 2 2" xfId="14373" xr:uid="{00000000-0005-0000-0000-00001A6B0000}"/>
    <cellStyle name="Porcentual 3 8 7 2 2 2" xfId="25471" xr:uid="{00000000-0005-0000-0000-00001B6B0000}"/>
    <cellStyle name="Porcentual 3 8 7 2 3" xfId="19945" xr:uid="{00000000-0005-0000-0000-00001C6B0000}"/>
    <cellStyle name="Porcentual 3 8 7 3" xfId="11840" xr:uid="{00000000-0005-0000-0000-00001D6B0000}"/>
    <cellStyle name="Porcentual 3 8 7 3 2" xfId="22939" xr:uid="{00000000-0005-0000-0000-00001E6B0000}"/>
    <cellStyle name="Porcentual 3 8 7 4" xfId="17414" xr:uid="{00000000-0005-0000-0000-00001F6B0000}"/>
    <cellStyle name="Porcentual 3 8 8" xfId="7049" xr:uid="{00000000-0005-0000-0000-0000206B0000}"/>
    <cellStyle name="Porcentual 3 8 8 2" xfId="9703" xr:uid="{00000000-0005-0000-0000-0000216B0000}"/>
    <cellStyle name="Porcentual 3 8 8 2 2" xfId="15273" xr:uid="{00000000-0005-0000-0000-0000226B0000}"/>
    <cellStyle name="Porcentual 3 8 8 2 2 2" xfId="26371" xr:uid="{00000000-0005-0000-0000-0000236B0000}"/>
    <cellStyle name="Porcentual 3 8 8 2 3" xfId="20845" xr:uid="{00000000-0005-0000-0000-0000246B0000}"/>
    <cellStyle name="Porcentual 3 8 8 3" xfId="12740" xr:uid="{00000000-0005-0000-0000-0000256B0000}"/>
    <cellStyle name="Porcentual 3 8 8 3 2" xfId="23839" xr:uid="{00000000-0005-0000-0000-0000266B0000}"/>
    <cellStyle name="Porcentual 3 8 8 4" xfId="18314" xr:uid="{00000000-0005-0000-0000-0000276B0000}"/>
    <cellStyle name="Porcentual 3 8 9" xfId="7587" xr:uid="{00000000-0005-0000-0000-0000286B0000}"/>
    <cellStyle name="Porcentual 3 8 9 2" xfId="13240" xr:uid="{00000000-0005-0000-0000-0000296B0000}"/>
    <cellStyle name="Porcentual 3 8 9 2 2" xfId="24339" xr:uid="{00000000-0005-0000-0000-00002A6B0000}"/>
    <cellStyle name="Porcentual 3 8 9 3" xfId="18814" xr:uid="{00000000-0005-0000-0000-00002B6B0000}"/>
    <cellStyle name="Porcentual 3 9" xfId="1030" xr:uid="{00000000-0005-0000-0000-00002C6B0000}"/>
    <cellStyle name="Porcentual 3 9 10" xfId="27625" xr:uid="{00000000-0005-0000-0000-00002D6B0000}"/>
    <cellStyle name="Porcentual 3 9 2" xfId="4882" xr:uid="{00000000-0005-0000-0000-00002E6B0000}"/>
    <cellStyle name="Porcentual 3 9 2 2" xfId="6876" xr:uid="{00000000-0005-0000-0000-00002F6B0000}"/>
    <cellStyle name="Porcentual 3 9 2 2 2" xfId="9539" xr:uid="{00000000-0005-0000-0000-0000306B0000}"/>
    <cellStyle name="Porcentual 3 9 2 2 2 2" xfId="15109" xr:uid="{00000000-0005-0000-0000-0000316B0000}"/>
    <cellStyle name="Porcentual 3 9 2 2 2 2 2" xfId="26207" xr:uid="{00000000-0005-0000-0000-0000326B0000}"/>
    <cellStyle name="Porcentual 3 9 2 2 2 3" xfId="20681" xr:uid="{00000000-0005-0000-0000-0000336B0000}"/>
    <cellStyle name="Porcentual 3 9 2 2 3" xfId="12576" xr:uid="{00000000-0005-0000-0000-0000346B0000}"/>
    <cellStyle name="Porcentual 3 9 2 2 3 2" xfId="23675" xr:uid="{00000000-0005-0000-0000-0000356B0000}"/>
    <cellStyle name="Porcentual 3 9 2 2 4" xfId="18150" xr:uid="{00000000-0005-0000-0000-0000366B0000}"/>
    <cellStyle name="Porcentual 3 9 2 3" xfId="8307" xr:uid="{00000000-0005-0000-0000-0000376B0000}"/>
    <cellStyle name="Porcentual 3 9 2 3 2" xfId="13877" xr:uid="{00000000-0005-0000-0000-0000386B0000}"/>
    <cellStyle name="Porcentual 3 9 2 3 2 2" xfId="24975" xr:uid="{00000000-0005-0000-0000-0000396B0000}"/>
    <cellStyle name="Porcentual 3 9 2 3 3" xfId="19449" xr:uid="{00000000-0005-0000-0000-00003A6B0000}"/>
    <cellStyle name="Porcentual 3 9 2 4" xfId="11333" xr:uid="{00000000-0005-0000-0000-00003B6B0000}"/>
    <cellStyle name="Porcentual 3 9 2 4 2" xfId="22440" xr:uid="{00000000-0005-0000-0000-00003C6B0000}"/>
    <cellStyle name="Porcentual 3 9 2 5" xfId="16914" xr:uid="{00000000-0005-0000-0000-00003D6B0000}"/>
    <cellStyle name="Porcentual 3 9 3" xfId="5261" xr:uid="{00000000-0005-0000-0000-00003E6B0000}"/>
    <cellStyle name="Porcentual 3 9 3 2" xfId="8480" xr:uid="{00000000-0005-0000-0000-00003F6B0000}"/>
    <cellStyle name="Porcentual 3 9 3 2 2" xfId="14050" xr:uid="{00000000-0005-0000-0000-0000406B0000}"/>
    <cellStyle name="Porcentual 3 9 3 2 2 2" xfId="25148" xr:uid="{00000000-0005-0000-0000-0000416B0000}"/>
    <cellStyle name="Porcentual 3 9 3 2 3" xfId="19622" xr:uid="{00000000-0005-0000-0000-0000426B0000}"/>
    <cellStyle name="Porcentual 3 9 3 3" xfId="11511" xr:uid="{00000000-0005-0000-0000-0000436B0000}"/>
    <cellStyle name="Porcentual 3 9 3 3 2" xfId="22614" xr:uid="{00000000-0005-0000-0000-0000446B0000}"/>
    <cellStyle name="Porcentual 3 9 3 4" xfId="17088" xr:uid="{00000000-0005-0000-0000-0000456B0000}"/>
    <cellStyle name="Porcentual 3 9 4" xfId="6308" xr:uid="{00000000-0005-0000-0000-0000466B0000}"/>
    <cellStyle name="Porcentual 3 9 4 2" xfId="8973" xr:uid="{00000000-0005-0000-0000-0000476B0000}"/>
    <cellStyle name="Porcentual 3 9 4 2 2" xfId="14543" xr:uid="{00000000-0005-0000-0000-0000486B0000}"/>
    <cellStyle name="Porcentual 3 9 4 2 2 2" xfId="25641" xr:uid="{00000000-0005-0000-0000-0000496B0000}"/>
    <cellStyle name="Porcentual 3 9 4 2 3" xfId="20115" xr:uid="{00000000-0005-0000-0000-00004A6B0000}"/>
    <cellStyle name="Porcentual 3 9 4 3" xfId="12010" xr:uid="{00000000-0005-0000-0000-00004B6B0000}"/>
    <cellStyle name="Porcentual 3 9 4 3 2" xfId="23109" xr:uid="{00000000-0005-0000-0000-00004C6B0000}"/>
    <cellStyle name="Porcentual 3 9 4 4" xfId="17584" xr:uid="{00000000-0005-0000-0000-00004D6B0000}"/>
    <cellStyle name="Porcentual 3 9 5" xfId="7347" xr:uid="{00000000-0005-0000-0000-00004E6B0000}"/>
    <cellStyle name="Porcentual 3 9 5 2" xfId="10000" xr:uid="{00000000-0005-0000-0000-00004F6B0000}"/>
    <cellStyle name="Porcentual 3 9 5 2 2" xfId="15570" xr:uid="{00000000-0005-0000-0000-0000506B0000}"/>
    <cellStyle name="Porcentual 3 9 5 2 2 2" xfId="26668" xr:uid="{00000000-0005-0000-0000-0000516B0000}"/>
    <cellStyle name="Porcentual 3 9 5 2 3" xfId="21142" xr:uid="{00000000-0005-0000-0000-0000526B0000}"/>
    <cellStyle name="Porcentual 3 9 5 3" xfId="13037" xr:uid="{00000000-0005-0000-0000-0000536B0000}"/>
    <cellStyle name="Porcentual 3 9 5 3 2" xfId="24136" xr:uid="{00000000-0005-0000-0000-0000546B0000}"/>
    <cellStyle name="Porcentual 3 9 5 4" xfId="18611" xr:uid="{00000000-0005-0000-0000-0000556B0000}"/>
    <cellStyle name="Porcentual 3 9 6" xfId="8035" xr:uid="{00000000-0005-0000-0000-0000566B0000}"/>
    <cellStyle name="Porcentual 3 9 6 2" xfId="13638" xr:uid="{00000000-0005-0000-0000-0000576B0000}"/>
    <cellStyle name="Porcentual 3 9 6 2 2" xfId="24737" xr:uid="{00000000-0005-0000-0000-0000586B0000}"/>
    <cellStyle name="Porcentual 3 9 6 3" xfId="19212" xr:uid="{00000000-0005-0000-0000-0000596B0000}"/>
    <cellStyle name="Porcentual 3 9 7" xfId="10550" xr:uid="{00000000-0005-0000-0000-00005A6B0000}"/>
    <cellStyle name="Porcentual 3 9 7 2" xfId="16096" xr:uid="{00000000-0005-0000-0000-00005B6B0000}"/>
    <cellStyle name="Porcentual 3 9 7 2 2" xfId="27194" xr:uid="{00000000-0005-0000-0000-00005C6B0000}"/>
    <cellStyle name="Porcentual 3 9 7 3" xfId="21668" xr:uid="{00000000-0005-0000-0000-00005D6B0000}"/>
    <cellStyle name="Porcentual 3 9 8" xfId="10826" xr:uid="{00000000-0005-0000-0000-00005E6B0000}"/>
    <cellStyle name="Porcentual 3 9 8 2" xfId="21941" xr:uid="{00000000-0005-0000-0000-00005F6B0000}"/>
    <cellStyle name="Porcentual 3 9 9" xfId="16421" xr:uid="{00000000-0005-0000-0000-0000606B0000}"/>
    <cellStyle name="Porcentual 4" xfId="680" xr:uid="{00000000-0005-0000-0000-0000616B0000}"/>
    <cellStyle name="Porcentual 4 2" xfId="4883" xr:uid="{00000000-0005-0000-0000-0000626B0000}"/>
    <cellStyle name="Porcentual 4 3" xfId="4884" xr:uid="{00000000-0005-0000-0000-0000636B0000}"/>
    <cellStyle name="Porcentual 5" xfId="681" xr:uid="{00000000-0005-0000-0000-0000646B0000}"/>
    <cellStyle name="Porcentual 5 2" xfId="4885" xr:uid="{00000000-0005-0000-0000-0000656B0000}"/>
    <cellStyle name="Porcentual 5 3" xfId="4886" xr:uid="{00000000-0005-0000-0000-0000666B0000}"/>
    <cellStyle name="Porcentual 6" xfId="682" xr:uid="{00000000-0005-0000-0000-0000676B0000}"/>
    <cellStyle name="Porcentual 6 2" xfId="4887" xr:uid="{00000000-0005-0000-0000-0000686B0000}"/>
    <cellStyle name="Porcentual 6 3" xfId="4888" xr:uid="{00000000-0005-0000-0000-0000696B0000}"/>
    <cellStyle name="Porcentual 7" xfId="683" xr:uid="{00000000-0005-0000-0000-00006A6B0000}"/>
    <cellStyle name="Porcentual 7 2" xfId="4889" xr:uid="{00000000-0005-0000-0000-00006B6B0000}"/>
    <cellStyle name="Porcentual 7 3" xfId="4890" xr:uid="{00000000-0005-0000-0000-00006C6B0000}"/>
    <cellStyle name="Porcentual 8" xfId="684" xr:uid="{00000000-0005-0000-0000-00006D6B0000}"/>
    <cellStyle name="Porcentual 8 2" xfId="4891" xr:uid="{00000000-0005-0000-0000-00006E6B0000}"/>
    <cellStyle name="Porcentual 8 3" xfId="4892" xr:uid="{00000000-0005-0000-0000-00006F6B0000}"/>
    <cellStyle name="Porcentual 9" xfId="685" xr:uid="{00000000-0005-0000-0000-0000706B0000}"/>
    <cellStyle name="Porcentual 9 2" xfId="4893" xr:uid="{00000000-0005-0000-0000-0000716B0000}"/>
    <cellStyle name="Porcentual 9 3" xfId="4894" xr:uid="{00000000-0005-0000-0000-0000726B0000}"/>
    <cellStyle name="Presentation" xfId="5798" xr:uid="{00000000-0005-0000-0000-0000736B0000}"/>
    <cellStyle name="Punto" xfId="4895" xr:uid="{00000000-0005-0000-0000-0000746B0000}"/>
    <cellStyle name="Punto 2" xfId="5858" xr:uid="{00000000-0005-0000-0000-0000756B0000}"/>
    <cellStyle name="Punto 3" xfId="5799" xr:uid="{00000000-0005-0000-0000-0000766B0000}"/>
    <cellStyle name="Punto0" xfId="4896" xr:uid="{00000000-0005-0000-0000-0000776B0000}"/>
    <cellStyle name="Punto0 2" xfId="5275" xr:uid="{00000000-0005-0000-0000-0000786B0000}"/>
    <cellStyle name="Punto0 2 2" xfId="5521" xr:uid="{00000000-0005-0000-0000-0000796B0000}"/>
    <cellStyle name="Punto0 2 3" xfId="5859" xr:uid="{00000000-0005-0000-0000-00007A6B0000}"/>
    <cellStyle name="Punto0 3" xfId="4964" xr:uid="{00000000-0005-0000-0000-00007B6B0000}"/>
    <cellStyle name="Punto0 4" xfId="5684" xr:uid="{00000000-0005-0000-0000-00007C6B0000}"/>
    <cellStyle name="Punto0 5" xfId="5408" xr:uid="{00000000-0005-0000-0000-00007D6B0000}"/>
    <cellStyle name="Punto0 6" xfId="5800" xr:uid="{00000000-0005-0000-0000-00007E6B0000}"/>
    <cellStyle name="RECUAD - Style4" xfId="686" xr:uid="{00000000-0005-0000-0000-00007F6B0000}"/>
    <cellStyle name="Red Text" xfId="5801" xr:uid="{00000000-0005-0000-0000-0000806B0000}"/>
    <cellStyle name="Resumen" xfId="5802" xr:uid="{00000000-0005-0000-0000-0000816B0000}"/>
    <cellStyle name="Salida" xfId="687" xr:uid="{00000000-0005-0000-0000-0000826B0000}"/>
    <cellStyle name="Salida 2" xfId="4897" xr:uid="{00000000-0005-0000-0000-0000836B0000}"/>
    <cellStyle name="Salida 2 2" xfId="688" xr:uid="{00000000-0005-0000-0000-0000846B0000}"/>
    <cellStyle name="Salida 2 3" xfId="689" xr:uid="{00000000-0005-0000-0000-0000856B0000}"/>
    <cellStyle name="Salida 2 4" xfId="690" xr:uid="{00000000-0005-0000-0000-0000866B0000}"/>
    <cellStyle name="Salida 2 5" xfId="691" xr:uid="{00000000-0005-0000-0000-0000876B0000}"/>
    <cellStyle name="Salida 2 6" xfId="692" xr:uid="{00000000-0005-0000-0000-0000886B0000}"/>
    <cellStyle name="Salida 3" xfId="693" xr:uid="{00000000-0005-0000-0000-0000896B0000}"/>
    <cellStyle name="Salida 4" xfId="694" xr:uid="{00000000-0005-0000-0000-00008A6B0000}"/>
    <cellStyle name="Salida_Coparticipación tributaria 2003-2012" xfId="4898" xr:uid="{00000000-0005-0000-0000-00008B6B0000}"/>
    <cellStyle name="semestre" xfId="5803" xr:uid="{00000000-0005-0000-0000-00008C6B0000}"/>
    <cellStyle name="Separador de milhares 2" xfId="4899" xr:uid="{00000000-0005-0000-0000-00008D6B0000}"/>
    <cellStyle name="Separador de milhares_Governo Geral 2003-2006" xfId="4900" xr:uid="{00000000-0005-0000-0000-00008E6B0000}"/>
    <cellStyle name="Sheet Title" xfId="5407" xr:uid="{00000000-0005-0000-0000-00008F6B0000}"/>
    <cellStyle name="Style 1" xfId="4901" xr:uid="{00000000-0005-0000-0000-0000906B0000}"/>
    <cellStyle name="Style 2" xfId="4902" xr:uid="{00000000-0005-0000-0000-0000916B0000}"/>
    <cellStyle name="Subtitulo de Tabla" xfId="4903" xr:uid="{00000000-0005-0000-0000-0000926B0000}"/>
    <cellStyle name="tête chapitre" xfId="5804" xr:uid="{00000000-0005-0000-0000-0000936B0000}"/>
    <cellStyle name="Text" xfId="5805" xr:uid="{00000000-0005-0000-0000-0000946B0000}"/>
    <cellStyle name="Texto de advertencia" xfId="695" xr:uid="{00000000-0005-0000-0000-0000956B0000}"/>
    <cellStyle name="Texto de advertencia 2" xfId="4904" xr:uid="{00000000-0005-0000-0000-0000966B0000}"/>
    <cellStyle name="Texto de advertencia 2 2" xfId="696" xr:uid="{00000000-0005-0000-0000-0000976B0000}"/>
    <cellStyle name="Texto de advertencia 2 3" xfId="697" xr:uid="{00000000-0005-0000-0000-0000986B0000}"/>
    <cellStyle name="Texto de advertencia 2 4" xfId="698" xr:uid="{00000000-0005-0000-0000-0000996B0000}"/>
    <cellStyle name="Texto de advertencia 2 5" xfId="699" xr:uid="{00000000-0005-0000-0000-00009A6B0000}"/>
    <cellStyle name="Texto de advertencia 2 6" xfId="700" xr:uid="{00000000-0005-0000-0000-00009B6B0000}"/>
    <cellStyle name="Texto de advertencia 3" xfId="701" xr:uid="{00000000-0005-0000-0000-00009C6B0000}"/>
    <cellStyle name="Texto de advertencia 4" xfId="702" xr:uid="{00000000-0005-0000-0000-00009D6B0000}"/>
    <cellStyle name="Texto explicativo" xfId="703" xr:uid="{00000000-0005-0000-0000-00009E6B0000}"/>
    <cellStyle name="Texto explicativo 2" xfId="4905" xr:uid="{00000000-0005-0000-0000-00009F6B0000}"/>
    <cellStyle name="Texto explicativo 2 2" xfId="704" xr:uid="{00000000-0005-0000-0000-0000A06B0000}"/>
    <cellStyle name="Texto explicativo 2 3" xfId="705" xr:uid="{00000000-0005-0000-0000-0000A16B0000}"/>
    <cellStyle name="Texto explicativo 2 4" xfId="706" xr:uid="{00000000-0005-0000-0000-0000A26B0000}"/>
    <cellStyle name="Texto explicativo 2 5" xfId="707" xr:uid="{00000000-0005-0000-0000-0000A36B0000}"/>
    <cellStyle name="Texto explicativo 2 6" xfId="708" xr:uid="{00000000-0005-0000-0000-0000A46B0000}"/>
    <cellStyle name="Texto explicativo 3" xfId="709" xr:uid="{00000000-0005-0000-0000-0000A56B0000}"/>
    <cellStyle name="Texto explicativo 4" xfId="710" xr:uid="{00000000-0005-0000-0000-0000A66B0000}"/>
    <cellStyle name="Title" xfId="815" builtinId="15" customBuiltin="1"/>
    <cellStyle name="Title 2" xfId="711" xr:uid="{00000000-0005-0000-0000-0000A86B0000}"/>
    <cellStyle name="titre" xfId="5806" xr:uid="{00000000-0005-0000-0000-0000A96B0000}"/>
    <cellStyle name="Título" xfId="712" xr:uid="{00000000-0005-0000-0000-0000AA6B0000}"/>
    <cellStyle name="TITULO - Style5" xfId="713" xr:uid="{00000000-0005-0000-0000-0000AB6B0000}"/>
    <cellStyle name="Título 1" xfId="714" xr:uid="{00000000-0005-0000-0000-0000AC6B0000}"/>
    <cellStyle name="Título 1 2" xfId="4906" xr:uid="{00000000-0005-0000-0000-0000AD6B0000}"/>
    <cellStyle name="Título 1 2 2" xfId="715" xr:uid="{00000000-0005-0000-0000-0000AE6B0000}"/>
    <cellStyle name="Título 1 2 3" xfId="716" xr:uid="{00000000-0005-0000-0000-0000AF6B0000}"/>
    <cellStyle name="Título 1 2 4" xfId="717" xr:uid="{00000000-0005-0000-0000-0000B06B0000}"/>
    <cellStyle name="Título 1 2 5" xfId="718" xr:uid="{00000000-0005-0000-0000-0000B16B0000}"/>
    <cellStyle name="Título 1 2 6" xfId="719" xr:uid="{00000000-0005-0000-0000-0000B26B0000}"/>
    <cellStyle name="Título 1 3" xfId="720" xr:uid="{00000000-0005-0000-0000-0000B36B0000}"/>
    <cellStyle name="Título 1 4" xfId="721" xr:uid="{00000000-0005-0000-0000-0000B46B0000}"/>
    <cellStyle name="Título 1_Coparticipación tributaria 2003-2012" xfId="4907" xr:uid="{00000000-0005-0000-0000-0000B56B0000}"/>
    <cellStyle name="Título 10" xfId="5997" xr:uid="{00000000-0005-0000-0000-0000B66B0000}"/>
    <cellStyle name="Título 11" xfId="5966" xr:uid="{00000000-0005-0000-0000-0000B76B0000}"/>
    <cellStyle name="Título 12" xfId="6006" xr:uid="{00000000-0005-0000-0000-0000B86B0000}"/>
    <cellStyle name="Título 13" xfId="6023" xr:uid="{00000000-0005-0000-0000-0000B96B0000}"/>
    <cellStyle name="Título 14" xfId="7526" xr:uid="{00000000-0005-0000-0000-0000BA6B0000}"/>
    <cellStyle name="Título 15" xfId="8086" xr:uid="{00000000-0005-0000-0000-0000BB6B0000}"/>
    <cellStyle name="Título 16" xfId="7699" xr:uid="{00000000-0005-0000-0000-0000BC6B0000}"/>
    <cellStyle name="Título 17" xfId="8076" xr:uid="{00000000-0005-0000-0000-0000BD6B0000}"/>
    <cellStyle name="Título 18" xfId="7485" xr:uid="{00000000-0005-0000-0000-0000BE6B0000}"/>
    <cellStyle name="Título 2" xfId="722" xr:uid="{00000000-0005-0000-0000-0000BF6B0000}"/>
    <cellStyle name="Título 2 2" xfId="4908" xr:uid="{00000000-0005-0000-0000-0000C06B0000}"/>
    <cellStyle name="Título 2 2 2" xfId="723" xr:uid="{00000000-0005-0000-0000-0000C16B0000}"/>
    <cellStyle name="Título 2 2 3" xfId="724" xr:uid="{00000000-0005-0000-0000-0000C26B0000}"/>
    <cellStyle name="Título 2 2 4" xfId="725" xr:uid="{00000000-0005-0000-0000-0000C36B0000}"/>
    <cellStyle name="Título 2 2 5" xfId="726" xr:uid="{00000000-0005-0000-0000-0000C46B0000}"/>
    <cellStyle name="Título 2 2 6" xfId="727" xr:uid="{00000000-0005-0000-0000-0000C56B0000}"/>
    <cellStyle name="Título 2 3" xfId="728" xr:uid="{00000000-0005-0000-0000-0000C66B0000}"/>
    <cellStyle name="Título 2 4" xfId="729" xr:uid="{00000000-0005-0000-0000-0000C76B0000}"/>
    <cellStyle name="Título 2_Coparticipación tributaria 2003-2012" xfId="4909" xr:uid="{00000000-0005-0000-0000-0000C86B0000}"/>
    <cellStyle name="Título 3" xfId="730" xr:uid="{00000000-0005-0000-0000-0000C96B0000}"/>
    <cellStyle name="Título 3 2" xfId="4910" xr:uid="{00000000-0005-0000-0000-0000CA6B0000}"/>
    <cellStyle name="Título 3 2 2" xfId="731" xr:uid="{00000000-0005-0000-0000-0000CB6B0000}"/>
    <cellStyle name="Título 3 2 3" xfId="732" xr:uid="{00000000-0005-0000-0000-0000CC6B0000}"/>
    <cellStyle name="Título 3 2 4" xfId="733" xr:uid="{00000000-0005-0000-0000-0000CD6B0000}"/>
    <cellStyle name="Título 3 2 5" xfId="734" xr:uid="{00000000-0005-0000-0000-0000CE6B0000}"/>
    <cellStyle name="Título 3 2 6" xfId="735" xr:uid="{00000000-0005-0000-0000-0000CF6B0000}"/>
    <cellStyle name="Título 3 3" xfId="736" xr:uid="{00000000-0005-0000-0000-0000D06B0000}"/>
    <cellStyle name="Título 3 4" xfId="737" xr:uid="{00000000-0005-0000-0000-0000D16B0000}"/>
    <cellStyle name="Título 3_Coparticipación tributaria 2003-2012" xfId="4911" xr:uid="{00000000-0005-0000-0000-0000D26B0000}"/>
    <cellStyle name="Título 4" xfId="4912" xr:uid="{00000000-0005-0000-0000-0000D36B0000}"/>
    <cellStyle name="Título 4 2" xfId="738" xr:uid="{00000000-0005-0000-0000-0000D46B0000}"/>
    <cellStyle name="Título 4 3" xfId="739" xr:uid="{00000000-0005-0000-0000-0000D56B0000}"/>
    <cellStyle name="Título 4 4" xfId="740" xr:uid="{00000000-0005-0000-0000-0000D66B0000}"/>
    <cellStyle name="Título 4 5" xfId="741" xr:uid="{00000000-0005-0000-0000-0000D76B0000}"/>
    <cellStyle name="Título 4 6" xfId="742" xr:uid="{00000000-0005-0000-0000-0000D86B0000}"/>
    <cellStyle name="Título 5" xfId="743" xr:uid="{00000000-0005-0000-0000-0000D96B0000}"/>
    <cellStyle name="Título 6" xfId="744" xr:uid="{00000000-0005-0000-0000-0000DA6B0000}"/>
    <cellStyle name="Título 7" xfId="4913" xr:uid="{00000000-0005-0000-0000-0000DB6B0000}"/>
    <cellStyle name="Título 7 2" xfId="6010" xr:uid="{00000000-0005-0000-0000-0000DC6B0000}"/>
    <cellStyle name="Título 8" xfId="5991" xr:uid="{00000000-0005-0000-0000-0000DD6B0000}"/>
    <cellStyle name="Título 9" xfId="6014" xr:uid="{00000000-0005-0000-0000-0000DE6B0000}"/>
    <cellStyle name="Título de hoja" xfId="745" xr:uid="{00000000-0005-0000-0000-0000DF6B0000}"/>
    <cellStyle name="Titulo de Tabla" xfId="4914" xr:uid="{00000000-0005-0000-0000-0000E06B0000}"/>
    <cellStyle name="TopGrey" xfId="5807" xr:uid="{00000000-0005-0000-0000-0000E16B0000}"/>
    <cellStyle name="Total" xfId="830" builtinId="25" customBuiltin="1"/>
    <cellStyle name="Total 2" xfId="746" xr:uid="{00000000-0005-0000-0000-0000E36B0000}"/>
    <cellStyle name="Total 2 2" xfId="747" xr:uid="{00000000-0005-0000-0000-0000E46B0000}"/>
    <cellStyle name="Total 2 2 2" xfId="5575" xr:uid="{00000000-0005-0000-0000-0000E56B0000}"/>
    <cellStyle name="Total 2 3" xfId="748" xr:uid="{00000000-0005-0000-0000-0000E66B0000}"/>
    <cellStyle name="Total 2 4" xfId="749" xr:uid="{00000000-0005-0000-0000-0000E76B0000}"/>
    <cellStyle name="Total 2 5" xfId="750" xr:uid="{00000000-0005-0000-0000-0000E86B0000}"/>
    <cellStyle name="Total 2 6" xfId="751" xr:uid="{00000000-0005-0000-0000-0000E96B0000}"/>
    <cellStyle name="Total 3" xfId="752" xr:uid="{00000000-0005-0000-0000-0000EA6B0000}"/>
    <cellStyle name="Total 4" xfId="753" xr:uid="{00000000-0005-0000-0000-0000EB6B0000}"/>
    <cellStyle name="Total 5" xfId="4915" xr:uid="{00000000-0005-0000-0000-0000EC6B0000}"/>
    <cellStyle name="Währung" xfId="754" xr:uid="{00000000-0005-0000-0000-0000ED6B0000}"/>
    <cellStyle name="Währung 2" xfId="4916" xr:uid="{00000000-0005-0000-0000-0000EE6B0000}"/>
    <cellStyle name="Währung 3" xfId="4917" xr:uid="{00000000-0005-0000-0000-0000EF6B0000}"/>
    <cellStyle name="Warning Text" xfId="828" builtinId="11" customBuiltin="1"/>
    <cellStyle name="Warning Text 2" xfId="755" xr:uid="{00000000-0005-0000-0000-0000F16B0000}"/>
    <cellStyle name="ДАТА" xfId="5808" xr:uid="{00000000-0005-0000-0000-0000F26B0000}"/>
    <cellStyle name="ДЕНЕЖНЫЙ_BOPENGC" xfId="5809" xr:uid="{00000000-0005-0000-0000-0000F36B0000}"/>
    <cellStyle name="ЗАГОЛОВОК1" xfId="5810" xr:uid="{00000000-0005-0000-0000-0000F46B0000}"/>
    <cellStyle name="ЗАГОЛОВОК2" xfId="5811" xr:uid="{00000000-0005-0000-0000-0000F56B0000}"/>
    <cellStyle name="ИТОГОВЫЙ" xfId="5812" xr:uid="{00000000-0005-0000-0000-0000F66B0000}"/>
    <cellStyle name="Обычный_BARNARD" xfId="5813" xr:uid="{00000000-0005-0000-0000-0000F76B0000}"/>
    <cellStyle name="ПРОЦЕНТНЫЙ_BOPENGC" xfId="5814" xr:uid="{00000000-0005-0000-0000-0000F86B0000}"/>
    <cellStyle name="ТЕКСТ" xfId="5815" xr:uid="{00000000-0005-0000-0000-0000F96B0000}"/>
    <cellStyle name="ФИКСИРОВАННЫЙ" xfId="5816" xr:uid="{00000000-0005-0000-0000-0000FA6B0000}"/>
    <cellStyle name="ФИНАНСОВЫЙ_BOPENGC" xfId="5817" xr:uid="{00000000-0005-0000-0000-0000FB6B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onnections" Target="connections.xml"/><Relationship Id="rId53" Type="http://schemas.openxmlformats.org/officeDocument/2006/relationships/customXml" Target="../customXml/item5.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5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a:t>Fiscal Balance: Final and Adjusted</a:t>
            </a:r>
          </a:p>
          <a:p>
            <a:pPr>
              <a:defRPr sz="2000" b="1"/>
            </a:pPr>
            <a:r>
              <a:rPr lang="en-US" sz="2000" b="0"/>
              <a:t>(as % of GDP)</a:t>
            </a:r>
          </a:p>
        </c:rich>
      </c:tx>
      <c:overlay val="0"/>
    </c:title>
    <c:autoTitleDeleted val="0"/>
    <c:plotArea>
      <c:layout>
        <c:manualLayout>
          <c:layoutTarget val="inner"/>
          <c:xMode val="edge"/>
          <c:yMode val="edge"/>
          <c:x val="8.513966634591176E-2"/>
          <c:y val="0.18906878572926866"/>
          <c:w val="0.89558744710130678"/>
          <c:h val="0.55806825038132113"/>
        </c:manualLayout>
      </c:layout>
      <c:lineChart>
        <c:grouping val="standard"/>
        <c:varyColors val="0"/>
        <c:ser>
          <c:idx val="0"/>
          <c:order val="0"/>
          <c:tx>
            <c:strRef>
              <c:f>ARG_D!$D$73</c:f>
              <c:strCache>
                <c:ptCount val="1"/>
                <c:pt idx="0">
                  <c:v>Final</c:v>
                </c:pt>
              </c:strCache>
            </c:strRef>
          </c:tx>
          <c:marker>
            <c:symbol val="none"/>
          </c:marker>
          <c:cat>
            <c:strRef>
              <c:f>ARG_D!$E$71:$AA$71</c:f>
              <c:strCache>
                <c:ptCount val="2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strCache>
            </c:strRef>
          </c:cat>
          <c:val>
            <c:numRef>
              <c:f>ARG_D!$E$73:$AA$73</c:f>
              <c:numCache>
                <c:formatCode>0.0</c:formatCode>
                <c:ptCount val="20"/>
                <c:pt idx="0">
                  <c:v>1.2096480850387583</c:v>
                </c:pt>
                <c:pt idx="1">
                  <c:v>0.3172878585420924</c:v>
                </c:pt>
                <c:pt idx="2">
                  <c:v>-0.20610358838760115</c:v>
                </c:pt>
                <c:pt idx="3">
                  <c:v>-1.0972108033818877</c:v>
                </c:pt>
                <c:pt idx="4">
                  <c:v>0.77965473492137971</c:v>
                </c:pt>
                <c:pt idx="5">
                  <c:v>0.38613607045329273</c:v>
                </c:pt>
                <c:pt idx="6">
                  <c:v>-9.1161619133931809E-2</c:v>
                </c:pt>
                <c:pt idx="7">
                  <c:v>1.0553794682162352</c:v>
                </c:pt>
                <c:pt idx="8">
                  <c:v>1.7875153226682625E-2</c:v>
                </c:pt>
                <c:pt idx="9">
                  <c:v>1.2648802745767362</c:v>
                </c:pt>
                <c:pt idx="10">
                  <c:v>1.7575558256688086</c:v>
                </c:pt>
                <c:pt idx="11">
                  <c:v>2.7090409609053676</c:v>
                </c:pt>
                <c:pt idx="12">
                  <c:v>1.8920923219061394</c:v>
                </c:pt>
                <c:pt idx="13">
                  <c:v>2.2197199332667958</c:v>
                </c:pt>
                <c:pt idx="14">
                  <c:v>2.1628939941236545</c:v>
                </c:pt>
                <c:pt idx="15">
                  <c:v>2.2359367406009452</c:v>
                </c:pt>
                <c:pt idx="16">
                  <c:v>1.1694915434869759</c:v>
                </c:pt>
                <c:pt idx="17">
                  <c:v>1.1967709029748792</c:v>
                </c:pt>
                <c:pt idx="18">
                  <c:v>-8.7617701118809788E-2</c:v>
                </c:pt>
                <c:pt idx="19">
                  <c:v>-4.2764262472002004E-2</c:v>
                </c:pt>
              </c:numCache>
            </c:numRef>
          </c:val>
          <c:smooth val="0"/>
          <c:extLst>
            <c:ext xmlns:c16="http://schemas.microsoft.com/office/drawing/2014/chart" uri="{C3380CC4-5D6E-409C-BE32-E72D297353CC}">
              <c16:uniqueId val="{00000000-2869-4F8B-BB97-B07ECB1D955F}"/>
            </c:ext>
          </c:extLst>
        </c:ser>
        <c:ser>
          <c:idx val="1"/>
          <c:order val="1"/>
          <c:tx>
            <c:strRef>
              <c:f>ARG_D!$D$74</c:f>
              <c:strCache>
                <c:ptCount val="1"/>
                <c:pt idx="0">
                  <c:v>Adjusted</c:v>
                </c:pt>
              </c:strCache>
            </c:strRef>
          </c:tx>
          <c:marker>
            <c:symbol val="none"/>
          </c:marker>
          <c:cat>
            <c:strRef>
              <c:f>ARG_D!$E$71:$AA$71</c:f>
              <c:strCache>
                <c:ptCount val="2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strCache>
            </c:strRef>
          </c:cat>
          <c:val>
            <c:numRef>
              <c:f>ARG_D!$E$74:$AA$74</c:f>
              <c:numCache>
                <c:formatCode>0.0</c:formatCode>
                <c:ptCount val="20"/>
                <c:pt idx="0">
                  <c:v>0.60209612332715057</c:v>
                </c:pt>
                <c:pt idx="1">
                  <c:v>-0.68837483826068213</c:v>
                </c:pt>
                <c:pt idx="2">
                  <c:v>-0.30885467077171419</c:v>
                </c:pt>
                <c:pt idx="3">
                  <c:v>-1.5436805729956917</c:v>
                </c:pt>
                <c:pt idx="4">
                  <c:v>-0.25377253739996369</c:v>
                </c:pt>
                <c:pt idx="5">
                  <c:v>-0.8625322978004295</c:v>
                </c:pt>
                <c:pt idx="6">
                  <c:v>-0.73788028464684075</c:v>
                </c:pt>
                <c:pt idx="7">
                  <c:v>0.66575197215961801</c:v>
                </c:pt>
                <c:pt idx="8">
                  <c:v>0.61601809124988505</c:v>
                </c:pt>
                <c:pt idx="9">
                  <c:v>3.8958112978280801</c:v>
                </c:pt>
                <c:pt idx="10">
                  <c:v>3.8129012979538484</c:v>
                </c:pt>
                <c:pt idx="11">
                  <c:v>4.1135640638246773</c:v>
                </c:pt>
                <c:pt idx="12">
                  <c:v>2.5182825012499155</c:v>
                </c:pt>
                <c:pt idx="13">
                  <c:v>2.2664785241546945</c:v>
                </c:pt>
                <c:pt idx="14">
                  <c:v>1.7037436053551445</c:v>
                </c:pt>
                <c:pt idx="15">
                  <c:v>2.03570194971494</c:v>
                </c:pt>
                <c:pt idx="16">
                  <c:v>1.8072534170604073</c:v>
                </c:pt>
                <c:pt idx="17">
                  <c:v>0.80422557393437233</c:v>
                </c:pt>
                <c:pt idx="18">
                  <c:v>-1.4037867461018585</c:v>
                </c:pt>
                <c:pt idx="19">
                  <c:v>-0.99809536790127706</c:v>
                </c:pt>
              </c:numCache>
            </c:numRef>
          </c:val>
          <c:smooth val="0"/>
          <c:extLst>
            <c:ext xmlns:c16="http://schemas.microsoft.com/office/drawing/2014/chart" uri="{C3380CC4-5D6E-409C-BE32-E72D297353CC}">
              <c16:uniqueId val="{00000001-2869-4F8B-BB97-B07ECB1D955F}"/>
            </c:ext>
          </c:extLst>
        </c:ser>
        <c:dLbls>
          <c:showLegendKey val="0"/>
          <c:showVal val="0"/>
          <c:showCatName val="0"/>
          <c:showSerName val="0"/>
          <c:showPercent val="0"/>
          <c:showBubbleSize val="0"/>
        </c:dLbls>
        <c:smooth val="0"/>
        <c:axId val="937688448"/>
        <c:axId val="937985920"/>
      </c:lineChart>
      <c:catAx>
        <c:axId val="937688448"/>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37985920"/>
        <c:crosses val="autoZero"/>
        <c:auto val="1"/>
        <c:lblAlgn val="ctr"/>
        <c:lblOffset val="100"/>
        <c:noMultiLvlLbl val="0"/>
      </c:catAx>
      <c:valAx>
        <c:axId val="937985920"/>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37688448"/>
        <c:crosses val="autoZero"/>
        <c:crossBetween val="between"/>
      </c:valAx>
    </c:plotArea>
    <c:legend>
      <c:legendPos val="b"/>
      <c:layout>
        <c:manualLayout>
          <c:xMode val="edge"/>
          <c:yMode val="edge"/>
          <c:x val="0.13146343566449725"/>
          <c:y val="0.92194609923893034"/>
          <c:w val="0.71977471278639449"/>
          <c:h val="6.1805179836806175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i="0" baseline="0">
                <a:effectLst/>
              </a:rPr>
              <a:t>Fiscal Impulse vs Change in Output Gap</a:t>
            </a:r>
            <a:endParaRPr lang="en-US" sz="2000">
              <a:effectLst/>
            </a:endParaRPr>
          </a:p>
          <a:p>
            <a:pPr>
              <a:defRPr sz="2000" b="1"/>
            </a:pPr>
            <a:r>
              <a:rPr lang="en-US" sz="1800" b="0" i="0" baseline="0">
                <a:effectLst/>
              </a:rPr>
              <a:t>(as percentage)</a:t>
            </a:r>
            <a:endParaRPr lang="en-US" sz="2000">
              <a:effectLst/>
            </a:endParaRPr>
          </a:p>
        </c:rich>
      </c:tx>
      <c:overlay val="0"/>
    </c:title>
    <c:autoTitleDeleted val="0"/>
    <c:plotArea>
      <c:layout>
        <c:manualLayout>
          <c:layoutTarget val="inner"/>
          <c:xMode val="edge"/>
          <c:yMode val="edge"/>
          <c:x val="8.513966634591176E-2"/>
          <c:y val="0.17014212997919945"/>
          <c:w val="0.89558744710130678"/>
          <c:h val="0.57699492854006329"/>
        </c:manualLayout>
      </c:layout>
      <c:barChart>
        <c:barDir val="col"/>
        <c:grouping val="clustered"/>
        <c:varyColors val="0"/>
        <c:ser>
          <c:idx val="1"/>
          <c:order val="1"/>
          <c:tx>
            <c:strRef>
              <c:f>CHI_D!$D$84</c:f>
              <c:strCache>
                <c:ptCount val="1"/>
                <c:pt idx="0">
                  <c:v>Fiscal Impulse</c:v>
                </c:pt>
              </c:strCache>
            </c:strRef>
          </c:tx>
          <c:invertIfNegative val="0"/>
          <c:cat>
            <c:strRef>
              <c:f>CHI_D!$E$70:$Y$70</c:f>
              <c:strCach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strCache>
            </c:strRef>
          </c:cat>
          <c:val>
            <c:numRef>
              <c:f>CHI_D!$E$84:$Y$84</c:f>
              <c:numCache>
                <c:formatCode>0.0</c:formatCode>
                <c:ptCount val="21"/>
                <c:pt idx="1">
                  <c:v>-1.033720328946508</c:v>
                </c:pt>
                <c:pt idx="2">
                  <c:v>0.96176766382570378</c:v>
                </c:pt>
                <c:pt idx="3">
                  <c:v>0.5827773997356509</c:v>
                </c:pt>
                <c:pt idx="4">
                  <c:v>0.37648504328583421</c:v>
                </c:pt>
                <c:pt idx="5">
                  <c:v>9.4178096908562381E-2</c:v>
                </c:pt>
                <c:pt idx="6">
                  <c:v>0.84870318927031185</c:v>
                </c:pt>
                <c:pt idx="7">
                  <c:v>0.40607581454417629</c:v>
                </c:pt>
                <c:pt idx="8">
                  <c:v>1.0013165686747314</c:v>
                </c:pt>
                <c:pt idx="9">
                  <c:v>1.3375041918362831</c:v>
                </c:pt>
                <c:pt idx="10">
                  <c:v>-1.1537743251644479</c:v>
                </c:pt>
                <c:pt idx="11">
                  <c:v>-0.47760239210570421</c:v>
                </c:pt>
                <c:pt idx="12">
                  <c:v>0.25524330052692612</c:v>
                </c:pt>
                <c:pt idx="13">
                  <c:v>-0.89098729891499406</c:v>
                </c:pt>
                <c:pt idx="14">
                  <c:v>-0.43307939731672107</c:v>
                </c:pt>
                <c:pt idx="15">
                  <c:v>-0.9840162969591022</c:v>
                </c:pt>
                <c:pt idx="16">
                  <c:v>0.29976924536576899</c:v>
                </c:pt>
                <c:pt idx="17">
                  <c:v>-0.94384820429232841</c:v>
                </c:pt>
                <c:pt idx="18">
                  <c:v>2.9253702335502259</c:v>
                </c:pt>
                <c:pt idx="19">
                  <c:v>4.2632024614962569</c:v>
                </c:pt>
                <c:pt idx="20">
                  <c:v>-2.4593956085760333</c:v>
                </c:pt>
              </c:numCache>
            </c:numRef>
          </c:val>
          <c:extLst>
            <c:ext xmlns:c16="http://schemas.microsoft.com/office/drawing/2014/chart" uri="{C3380CC4-5D6E-409C-BE32-E72D297353CC}">
              <c16:uniqueId val="{00000000-7846-4745-80C7-68B85CCACF76}"/>
            </c:ext>
          </c:extLst>
        </c:ser>
        <c:dLbls>
          <c:showLegendKey val="0"/>
          <c:showVal val="0"/>
          <c:showCatName val="0"/>
          <c:showSerName val="0"/>
          <c:showPercent val="0"/>
          <c:showBubbleSize val="0"/>
        </c:dLbls>
        <c:gapWidth val="150"/>
        <c:axId val="953571968"/>
        <c:axId val="953573760"/>
      </c:barChart>
      <c:lineChart>
        <c:grouping val="standard"/>
        <c:varyColors val="0"/>
        <c:ser>
          <c:idx val="0"/>
          <c:order val="0"/>
          <c:tx>
            <c:strRef>
              <c:f>CHI_D!$D$83</c:f>
              <c:strCache>
                <c:ptCount val="1"/>
                <c:pt idx="0">
                  <c:v>Change in Output gap</c:v>
                </c:pt>
              </c:strCache>
            </c:strRef>
          </c:tx>
          <c:marker>
            <c:symbol val="none"/>
          </c:marker>
          <c:cat>
            <c:strRef>
              <c:f>CHI_D!$E$70:$Y$70</c:f>
              <c:strCach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strCache>
            </c:strRef>
          </c:cat>
          <c:val>
            <c:numRef>
              <c:f>CHI_D!$E$83:$Y$83</c:f>
              <c:numCache>
                <c:formatCode>0.0</c:formatCode>
                <c:ptCount val="21"/>
                <c:pt idx="1">
                  <c:v>0.58272999999999975</c:v>
                </c:pt>
                <c:pt idx="2">
                  <c:v>4.46347</c:v>
                </c:pt>
                <c:pt idx="3">
                  <c:v>-9.3469999999999831E-2</c:v>
                </c:pt>
                <c:pt idx="4">
                  <c:v>-0.97253999999999996</c:v>
                </c:pt>
                <c:pt idx="5">
                  <c:v>3.9355799999999999</c:v>
                </c:pt>
                <c:pt idx="6">
                  <c:v>1.4961699999999998</c:v>
                </c:pt>
                <c:pt idx="7">
                  <c:v>1.2456899999999997</c:v>
                </c:pt>
                <c:pt idx="8">
                  <c:v>-1.6871200000000002</c:v>
                </c:pt>
                <c:pt idx="9">
                  <c:v>-5.3148799999999996</c:v>
                </c:pt>
                <c:pt idx="10">
                  <c:v>7.0579999999999976E-2</c:v>
                </c:pt>
                <c:pt idx="11">
                  <c:v>-0.90451999999999988</c:v>
                </c:pt>
                <c:pt idx="12">
                  <c:v>-1.97905</c:v>
                </c:pt>
                <c:pt idx="13">
                  <c:v>-0.8365200000000006</c:v>
                </c:pt>
                <c:pt idx="14">
                  <c:v>2.2658300000000007</c:v>
                </c:pt>
                <c:pt idx="15">
                  <c:v>1.8510899999999997</c:v>
                </c:pt>
                <c:pt idx="16">
                  <c:v>1.4656699999999998</c:v>
                </c:pt>
                <c:pt idx="17">
                  <c:v>0.9657800000000003</c:v>
                </c:pt>
                <c:pt idx="18">
                  <c:v>-0.86271000000000009</c:v>
                </c:pt>
                <c:pt idx="19">
                  <c:v>-4.92225</c:v>
                </c:pt>
                <c:pt idx="20">
                  <c:v>1.6751599999999995</c:v>
                </c:pt>
              </c:numCache>
            </c:numRef>
          </c:val>
          <c:smooth val="1"/>
          <c:extLst>
            <c:ext xmlns:c16="http://schemas.microsoft.com/office/drawing/2014/chart" uri="{C3380CC4-5D6E-409C-BE32-E72D297353CC}">
              <c16:uniqueId val="{00000001-7846-4745-80C7-68B85CCACF76}"/>
            </c:ext>
          </c:extLst>
        </c:ser>
        <c:dLbls>
          <c:showLegendKey val="0"/>
          <c:showVal val="0"/>
          <c:showCatName val="0"/>
          <c:showSerName val="0"/>
          <c:showPercent val="0"/>
          <c:showBubbleSize val="0"/>
        </c:dLbls>
        <c:marker val="1"/>
        <c:smooth val="0"/>
        <c:axId val="953571968"/>
        <c:axId val="953573760"/>
      </c:lineChart>
      <c:catAx>
        <c:axId val="953571968"/>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53573760"/>
        <c:crosses val="autoZero"/>
        <c:auto val="1"/>
        <c:lblAlgn val="ctr"/>
        <c:lblOffset val="100"/>
        <c:noMultiLvlLbl val="0"/>
      </c:catAx>
      <c:valAx>
        <c:axId val="953573760"/>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53571968"/>
        <c:crosses val="autoZero"/>
        <c:crossBetween val="between"/>
      </c:valAx>
    </c:plotArea>
    <c:legend>
      <c:legendPos val="b"/>
      <c:layout>
        <c:manualLayout>
          <c:xMode val="edge"/>
          <c:yMode val="edge"/>
          <c:x val="0.24359659378977103"/>
          <c:y val="0.92194609923893034"/>
          <c:w val="0.51455875505706339"/>
          <c:h val="6.1859572218948174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a:t>Fiscal Balance: Final </a:t>
            </a:r>
            <a:r>
              <a:rPr lang="en-US" sz="2000" b="1" baseline="0"/>
              <a:t>and Adjusted</a:t>
            </a:r>
          </a:p>
          <a:p>
            <a:pPr>
              <a:defRPr sz="2000" b="1"/>
            </a:pPr>
            <a:r>
              <a:rPr lang="en-US" sz="1400" b="0" baseline="0"/>
              <a:t>(as % of GDP)</a:t>
            </a:r>
            <a:endParaRPr lang="en-US" sz="1400" b="0"/>
          </a:p>
        </c:rich>
      </c:tx>
      <c:overlay val="0"/>
    </c:title>
    <c:autoTitleDeleted val="0"/>
    <c:plotArea>
      <c:layout>
        <c:manualLayout>
          <c:layoutTarget val="inner"/>
          <c:xMode val="edge"/>
          <c:yMode val="edge"/>
          <c:x val="8.513966634591176E-2"/>
          <c:y val="0.16333097149828421"/>
          <c:w val="0.89558744710130678"/>
          <c:h val="0.58380597720722127"/>
        </c:manualLayout>
      </c:layout>
      <c:lineChart>
        <c:grouping val="standard"/>
        <c:varyColors val="0"/>
        <c:ser>
          <c:idx val="0"/>
          <c:order val="0"/>
          <c:tx>
            <c:strRef>
              <c:f>'COL_D CG'!$D$72</c:f>
              <c:strCache>
                <c:ptCount val="1"/>
                <c:pt idx="0">
                  <c:v>Final</c:v>
                </c:pt>
              </c:strCache>
            </c:strRef>
          </c:tx>
          <c:marker>
            <c:symbol val="none"/>
          </c:marker>
          <c:cat>
            <c:strRef>
              <c:f>'COL_D CG'!$E$70:$Y$70</c:f>
              <c:strCache>
                <c:ptCount val="1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strCache>
            </c:strRef>
          </c:cat>
          <c:val>
            <c:numRef>
              <c:f>'COL_D CG'!$E$72:$Y$72</c:f>
              <c:numCache>
                <c:formatCode>0.0</c:formatCode>
                <c:ptCount val="17"/>
                <c:pt idx="0" formatCode="0.00">
                  <c:v>-2.1742021276595764E-2</c:v>
                </c:pt>
                <c:pt idx="1">
                  <c:v>-0.64430674163942425</c:v>
                </c:pt>
                <c:pt idx="2">
                  <c:v>-1.2664401024402001</c:v>
                </c:pt>
                <c:pt idx="3">
                  <c:v>-1.340205283941847</c:v>
                </c:pt>
                <c:pt idx="4">
                  <c:v>-1.5835368637872975</c:v>
                </c:pt>
                <c:pt idx="5">
                  <c:v>-2.3050240939104056</c:v>
                </c:pt>
                <c:pt idx="6">
                  <c:v>-1.3432533485649878</c:v>
                </c:pt>
                <c:pt idx="7">
                  <c:v>-1.1454151205583456</c:v>
                </c:pt>
                <c:pt idx="8">
                  <c:v>-0.83920537448320365</c:v>
                </c:pt>
                <c:pt idx="9">
                  <c:v>-0.41514333048083135</c:v>
                </c:pt>
                <c:pt idx="10">
                  <c:v>-0.23884415836213199</c:v>
                </c:pt>
                <c:pt idx="11">
                  <c:v>-1.042124700213813</c:v>
                </c:pt>
                <c:pt idx="12">
                  <c:v>0.53555145046517316</c:v>
                </c:pt>
                <c:pt idx="13">
                  <c:v>0.68196686180223365</c:v>
                </c:pt>
                <c:pt idx="14">
                  <c:v>1.0956601473331309</c:v>
                </c:pt>
                <c:pt idx="15">
                  <c:v>-0.81639211454307781</c:v>
                </c:pt>
                <c:pt idx="16">
                  <c:v>-0.83596768044602587</c:v>
                </c:pt>
              </c:numCache>
            </c:numRef>
          </c:val>
          <c:smooth val="0"/>
          <c:extLst>
            <c:ext xmlns:c16="http://schemas.microsoft.com/office/drawing/2014/chart" uri="{C3380CC4-5D6E-409C-BE32-E72D297353CC}">
              <c16:uniqueId val="{00000000-3DA3-4C1F-85F3-C80FE603E14C}"/>
            </c:ext>
          </c:extLst>
        </c:ser>
        <c:ser>
          <c:idx val="1"/>
          <c:order val="1"/>
          <c:tx>
            <c:strRef>
              <c:f>'COL_D CG'!$D$73</c:f>
              <c:strCache>
                <c:ptCount val="1"/>
                <c:pt idx="0">
                  <c:v>Adjusted</c:v>
                </c:pt>
              </c:strCache>
            </c:strRef>
          </c:tx>
          <c:marker>
            <c:symbol val="none"/>
          </c:marker>
          <c:cat>
            <c:strRef>
              <c:f>'COL_D CG'!$E$70:$Y$70</c:f>
              <c:strCache>
                <c:ptCount val="1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strCache>
            </c:strRef>
          </c:cat>
          <c:val>
            <c:numRef>
              <c:f>'COL_D CG'!$E$73:$Y$73</c:f>
              <c:numCache>
                <c:formatCode>0.0</c:formatCode>
                <c:ptCount val="17"/>
                <c:pt idx="0">
                  <c:v>0.3870988192568941</c:v>
                </c:pt>
                <c:pt idx="1">
                  <c:v>-0.60367616458494266</c:v>
                </c:pt>
                <c:pt idx="2">
                  <c:v>-1.3951467508326347</c:v>
                </c:pt>
                <c:pt idx="3">
                  <c:v>-1.6650651102589342</c:v>
                </c:pt>
                <c:pt idx="4">
                  <c:v>-1.4763321164872978</c:v>
                </c:pt>
                <c:pt idx="5">
                  <c:v>-1.6296279393481155</c:v>
                </c:pt>
                <c:pt idx="6">
                  <c:v>-1.1293719855949993</c:v>
                </c:pt>
                <c:pt idx="7">
                  <c:v>-0.53436461408773883</c:v>
                </c:pt>
                <c:pt idx="8">
                  <c:v>-0.18010622786445496</c:v>
                </c:pt>
                <c:pt idx="9">
                  <c:v>0.29401460855568079</c:v>
                </c:pt>
                <c:pt idx="10">
                  <c:v>0.2605452283267381</c:v>
                </c:pt>
                <c:pt idx="11">
                  <c:v>-0.8249743802795676</c:v>
                </c:pt>
                <c:pt idx="12">
                  <c:v>0.43284835577981284</c:v>
                </c:pt>
                <c:pt idx="13">
                  <c:v>4.6121432301381889E-2</c:v>
                </c:pt>
                <c:pt idx="14">
                  <c:v>0.15578949968390901</c:v>
                </c:pt>
                <c:pt idx="15">
                  <c:v>0.14902336897259499</c:v>
                </c:pt>
                <c:pt idx="16">
                  <c:v>-0.30262469908763834</c:v>
                </c:pt>
              </c:numCache>
            </c:numRef>
          </c:val>
          <c:smooth val="0"/>
          <c:extLst>
            <c:ext xmlns:c16="http://schemas.microsoft.com/office/drawing/2014/chart" uri="{C3380CC4-5D6E-409C-BE32-E72D297353CC}">
              <c16:uniqueId val="{00000001-3DA3-4C1F-85F3-C80FE603E14C}"/>
            </c:ext>
          </c:extLst>
        </c:ser>
        <c:dLbls>
          <c:showLegendKey val="0"/>
          <c:showVal val="0"/>
          <c:showCatName val="0"/>
          <c:showSerName val="0"/>
          <c:showPercent val="0"/>
          <c:showBubbleSize val="0"/>
        </c:dLbls>
        <c:smooth val="0"/>
        <c:axId val="953723136"/>
        <c:axId val="953724928"/>
      </c:lineChart>
      <c:catAx>
        <c:axId val="953723136"/>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53724928"/>
        <c:crosses val="autoZero"/>
        <c:auto val="1"/>
        <c:lblAlgn val="ctr"/>
        <c:lblOffset val="100"/>
        <c:noMultiLvlLbl val="0"/>
      </c:catAx>
      <c:valAx>
        <c:axId val="953724928"/>
        <c:scaling>
          <c:orientation val="minMax"/>
        </c:scaling>
        <c:delete val="0"/>
        <c:axPos val="l"/>
        <c:majorGridlines/>
        <c:numFmt formatCode="0.00" sourceLinked="1"/>
        <c:majorTickMark val="none"/>
        <c:minorTickMark val="none"/>
        <c:tickLblPos val="nextTo"/>
        <c:spPr>
          <a:ln w="9525">
            <a:noFill/>
          </a:ln>
        </c:spPr>
        <c:txPr>
          <a:bodyPr rot="0" vert="horz"/>
          <a:lstStyle/>
          <a:p>
            <a:pPr>
              <a:defRPr/>
            </a:pPr>
            <a:endParaRPr lang="en-US"/>
          </a:p>
        </c:txPr>
        <c:crossAx val="953723136"/>
        <c:crosses val="autoZero"/>
        <c:crossBetween val="between"/>
      </c:valAx>
    </c:plotArea>
    <c:legend>
      <c:legendPos val="b"/>
      <c:layout>
        <c:manualLayout>
          <c:xMode val="edge"/>
          <c:yMode val="edge"/>
          <c:x val="0.24359659378977103"/>
          <c:y val="0.92194609923893034"/>
          <c:w val="0.51455875505706339"/>
          <c:h val="6.1859572218948174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i="0" baseline="0">
                <a:effectLst/>
              </a:rPr>
              <a:t>Fiscal Impulse vs Change in Output Gap</a:t>
            </a:r>
            <a:endParaRPr lang="en-US" sz="2000">
              <a:effectLst/>
            </a:endParaRPr>
          </a:p>
          <a:p>
            <a:pPr>
              <a:defRPr sz="2000" b="1"/>
            </a:pPr>
            <a:r>
              <a:rPr lang="en-US" sz="1800" b="0" i="0" baseline="0">
                <a:effectLst/>
              </a:rPr>
              <a:t>(as percentage)</a:t>
            </a:r>
            <a:endParaRPr lang="en-US" sz="2000">
              <a:effectLst/>
            </a:endParaRPr>
          </a:p>
        </c:rich>
      </c:tx>
      <c:overlay val="0"/>
    </c:title>
    <c:autoTitleDeleted val="0"/>
    <c:plotArea>
      <c:layout>
        <c:manualLayout>
          <c:layoutTarget val="inner"/>
          <c:xMode val="edge"/>
          <c:yMode val="edge"/>
          <c:x val="8.513966634591176E-2"/>
          <c:y val="0.17014212997919945"/>
          <c:w val="0.89558744710130678"/>
          <c:h val="0.57699492854006329"/>
        </c:manualLayout>
      </c:layout>
      <c:barChart>
        <c:barDir val="col"/>
        <c:grouping val="clustered"/>
        <c:varyColors val="0"/>
        <c:ser>
          <c:idx val="1"/>
          <c:order val="1"/>
          <c:tx>
            <c:strRef>
              <c:f>'COL_D CG'!$D$84</c:f>
              <c:strCache>
                <c:ptCount val="1"/>
                <c:pt idx="0">
                  <c:v>Fiscal Impulse</c:v>
                </c:pt>
              </c:strCache>
            </c:strRef>
          </c:tx>
          <c:invertIfNegative val="0"/>
          <c:cat>
            <c:strRef>
              <c:f>'COL_D CG'!$E$70:$Y$70</c:f>
              <c:strCache>
                <c:ptCount val="1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strCache>
            </c:strRef>
          </c:cat>
          <c:val>
            <c:numRef>
              <c:f>'COL_D CG'!$E$84:$Y$84</c:f>
              <c:numCache>
                <c:formatCode>0.0</c:formatCode>
                <c:ptCount val="17"/>
                <c:pt idx="1">
                  <c:v>0.99077498384183671</c:v>
                </c:pt>
                <c:pt idx="2">
                  <c:v>0.79147058624769207</c:v>
                </c:pt>
                <c:pt idx="3">
                  <c:v>0.26991835942629949</c:v>
                </c:pt>
                <c:pt idx="4">
                  <c:v>-0.18873299377163644</c:v>
                </c:pt>
                <c:pt idx="5">
                  <c:v>0.15329582286081767</c:v>
                </c:pt>
                <c:pt idx="6">
                  <c:v>-0.50025595375311616</c:v>
                </c:pt>
                <c:pt idx="7">
                  <c:v>-0.59500737150726046</c:v>
                </c:pt>
                <c:pt idx="8">
                  <c:v>-0.35425838622328387</c:v>
                </c:pt>
                <c:pt idx="9">
                  <c:v>-0.47412083642013575</c:v>
                </c:pt>
                <c:pt idx="10">
                  <c:v>3.3469380228942691E-2</c:v>
                </c:pt>
                <c:pt idx="11">
                  <c:v>1.0855196086063057</c:v>
                </c:pt>
                <c:pt idx="12">
                  <c:v>-1.2578227360593806</c:v>
                </c:pt>
                <c:pt idx="13">
                  <c:v>0.38672692347843096</c:v>
                </c:pt>
                <c:pt idx="14">
                  <c:v>-0.10966806738252713</c:v>
                </c:pt>
                <c:pt idx="15">
                  <c:v>6.7661307113140168E-3</c:v>
                </c:pt>
                <c:pt idx="16">
                  <c:v>0.45164806806023333</c:v>
                </c:pt>
              </c:numCache>
            </c:numRef>
          </c:val>
          <c:extLst>
            <c:ext xmlns:c16="http://schemas.microsoft.com/office/drawing/2014/chart" uri="{C3380CC4-5D6E-409C-BE32-E72D297353CC}">
              <c16:uniqueId val="{00000000-84BA-45EE-88D7-C0A5E73E555F}"/>
            </c:ext>
          </c:extLst>
        </c:ser>
        <c:dLbls>
          <c:showLegendKey val="0"/>
          <c:showVal val="0"/>
          <c:showCatName val="0"/>
          <c:showSerName val="0"/>
          <c:showPercent val="0"/>
          <c:showBubbleSize val="0"/>
        </c:dLbls>
        <c:gapWidth val="150"/>
        <c:axId val="954340480"/>
        <c:axId val="954342016"/>
      </c:barChart>
      <c:lineChart>
        <c:grouping val="standard"/>
        <c:varyColors val="0"/>
        <c:ser>
          <c:idx val="0"/>
          <c:order val="0"/>
          <c:tx>
            <c:strRef>
              <c:f>'COL_D CG'!$D$83</c:f>
              <c:strCache>
                <c:ptCount val="1"/>
                <c:pt idx="0">
                  <c:v>Change in Output gap</c:v>
                </c:pt>
              </c:strCache>
            </c:strRef>
          </c:tx>
          <c:marker>
            <c:symbol val="none"/>
          </c:marker>
          <c:cat>
            <c:strRef>
              <c:f>'COL_D CG'!$E$70:$Y$70</c:f>
              <c:strCache>
                <c:ptCount val="1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strCache>
            </c:strRef>
          </c:cat>
          <c:val>
            <c:numRef>
              <c:f>'COL_D CG'!$E$83:$Y$83</c:f>
              <c:numCache>
                <c:formatCode>0.0</c:formatCode>
                <c:ptCount val="17"/>
                <c:pt idx="0">
                  <c:v>1.8704799999999999</c:v>
                </c:pt>
                <c:pt idx="1">
                  <c:v>2.2308199999999996</c:v>
                </c:pt>
                <c:pt idx="2">
                  <c:v>-0.66521000000000008</c:v>
                </c:pt>
                <c:pt idx="3">
                  <c:v>0.96138000000000012</c:v>
                </c:pt>
                <c:pt idx="4">
                  <c:v>-1.8436499999999993</c:v>
                </c:pt>
                <c:pt idx="5">
                  <c:v>-6.6497399999999995</c:v>
                </c:pt>
                <c:pt idx="6">
                  <c:v>0.38011999999999979</c:v>
                </c:pt>
                <c:pt idx="7">
                  <c:v>-1.0599500000000002</c:v>
                </c:pt>
                <c:pt idx="8">
                  <c:v>-0.59752000000000027</c:v>
                </c:pt>
                <c:pt idx="9">
                  <c:v>0.37162000000000051</c:v>
                </c:pt>
                <c:pt idx="10">
                  <c:v>1.3586999999999998</c:v>
                </c:pt>
                <c:pt idx="11">
                  <c:v>0.52259000000000011</c:v>
                </c:pt>
                <c:pt idx="12">
                  <c:v>2.2074799999999999</c:v>
                </c:pt>
                <c:pt idx="13">
                  <c:v>2.3501300000000001</c:v>
                </c:pt>
                <c:pt idx="14">
                  <c:v>-0.91084000000000009</c:v>
                </c:pt>
                <c:pt idx="15">
                  <c:v>-2.72818</c:v>
                </c:pt>
                <c:pt idx="16">
                  <c:v>-0.41998000000000002</c:v>
                </c:pt>
              </c:numCache>
            </c:numRef>
          </c:val>
          <c:smooth val="1"/>
          <c:extLst>
            <c:ext xmlns:c16="http://schemas.microsoft.com/office/drawing/2014/chart" uri="{C3380CC4-5D6E-409C-BE32-E72D297353CC}">
              <c16:uniqueId val="{00000001-84BA-45EE-88D7-C0A5E73E555F}"/>
            </c:ext>
          </c:extLst>
        </c:ser>
        <c:dLbls>
          <c:showLegendKey val="0"/>
          <c:showVal val="0"/>
          <c:showCatName val="0"/>
          <c:showSerName val="0"/>
          <c:showPercent val="0"/>
          <c:showBubbleSize val="0"/>
        </c:dLbls>
        <c:marker val="1"/>
        <c:smooth val="0"/>
        <c:axId val="954340480"/>
        <c:axId val="954342016"/>
      </c:lineChart>
      <c:catAx>
        <c:axId val="954340480"/>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54342016"/>
        <c:crosses val="autoZero"/>
        <c:auto val="1"/>
        <c:lblAlgn val="ctr"/>
        <c:lblOffset val="100"/>
        <c:noMultiLvlLbl val="0"/>
      </c:catAx>
      <c:valAx>
        <c:axId val="954342016"/>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54340480"/>
        <c:crosses val="autoZero"/>
        <c:crossBetween val="between"/>
      </c:valAx>
    </c:plotArea>
    <c:legend>
      <c:legendPos val="b"/>
      <c:layout>
        <c:manualLayout>
          <c:xMode val="edge"/>
          <c:yMode val="edge"/>
          <c:x val="0.24359659378977103"/>
          <c:y val="0.92194609923893034"/>
          <c:w val="0.51455875505706339"/>
          <c:h val="6.1859572218948174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a:t>Fiscal Balance: Final and Adjusted</a:t>
            </a:r>
          </a:p>
          <a:p>
            <a:pPr>
              <a:defRPr sz="2000" b="1"/>
            </a:pPr>
            <a:r>
              <a:rPr lang="en-US" sz="2000" b="0"/>
              <a:t>(as % of GDP)</a:t>
            </a:r>
          </a:p>
        </c:rich>
      </c:tx>
      <c:overlay val="0"/>
    </c:title>
    <c:autoTitleDeleted val="0"/>
    <c:plotArea>
      <c:layout>
        <c:manualLayout>
          <c:layoutTarget val="inner"/>
          <c:xMode val="edge"/>
          <c:yMode val="edge"/>
          <c:x val="8.513966634591176E-2"/>
          <c:y val="0.18906878572926866"/>
          <c:w val="0.89558744710130678"/>
          <c:h val="0.55806825038132113"/>
        </c:manualLayout>
      </c:layout>
      <c:lineChart>
        <c:grouping val="standard"/>
        <c:varyColors val="0"/>
        <c:ser>
          <c:idx val="0"/>
          <c:order val="0"/>
          <c:tx>
            <c:strRef>
              <c:f>CRI_D!$D$79</c:f>
              <c:strCache>
                <c:ptCount val="1"/>
                <c:pt idx="0">
                  <c:v>Final</c:v>
                </c:pt>
              </c:strCache>
            </c:strRef>
          </c:tx>
          <c:marker>
            <c:symbol val="none"/>
          </c:marker>
          <c:cat>
            <c:strRef>
              <c:f>CRI_D!$E$77:$AA$77</c:f>
              <c:strCache>
                <c:ptCount val="1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strCache>
            </c:strRef>
          </c:cat>
          <c:val>
            <c:numRef>
              <c:f>CRI_D!$E$79:$AA$79</c:f>
              <c:numCache>
                <c:formatCode>0.0</c:formatCode>
                <c:ptCount val="16"/>
                <c:pt idx="0">
                  <c:v>1.769936193457152</c:v>
                </c:pt>
                <c:pt idx="1">
                  <c:v>1.8538007019904463</c:v>
                </c:pt>
                <c:pt idx="2">
                  <c:v>1.8981249403081828</c:v>
                </c:pt>
                <c:pt idx="3">
                  <c:v>1.6281680714628175</c:v>
                </c:pt>
                <c:pt idx="4">
                  <c:v>1.8085103898248875</c:v>
                </c:pt>
                <c:pt idx="5">
                  <c:v>0.82563641901326912</c:v>
                </c:pt>
                <c:pt idx="6">
                  <c:v>1.8162796736372615</c:v>
                </c:pt>
                <c:pt idx="7">
                  <c:v>2.1255238159922922</c:v>
                </c:pt>
                <c:pt idx="8">
                  <c:v>3.3815480679501202</c:v>
                </c:pt>
                <c:pt idx="9">
                  <c:v>4.9975416482198467</c:v>
                </c:pt>
                <c:pt idx="10">
                  <c:v>4.9500061493655769</c:v>
                </c:pt>
                <c:pt idx="11">
                  <c:v>2.8383118054235665</c:v>
                </c:pt>
                <c:pt idx="12">
                  <c:v>-1.3029184406477587</c:v>
                </c:pt>
                <c:pt idx="13">
                  <c:v>-1.8305786482665671</c:v>
                </c:pt>
                <c:pt idx="14">
                  <c:v>-1.2964049680291516</c:v>
                </c:pt>
                <c:pt idx="15">
                  <c:v>-1.7440422390246784</c:v>
                </c:pt>
              </c:numCache>
            </c:numRef>
          </c:val>
          <c:smooth val="0"/>
          <c:extLst>
            <c:ext xmlns:c16="http://schemas.microsoft.com/office/drawing/2014/chart" uri="{C3380CC4-5D6E-409C-BE32-E72D297353CC}">
              <c16:uniqueId val="{00000000-74A5-4E77-BD51-4AA5C5E04088}"/>
            </c:ext>
          </c:extLst>
        </c:ser>
        <c:ser>
          <c:idx val="1"/>
          <c:order val="1"/>
          <c:tx>
            <c:strRef>
              <c:f>CRI_D!$D$80</c:f>
              <c:strCache>
                <c:ptCount val="1"/>
                <c:pt idx="0">
                  <c:v>Adjusted</c:v>
                </c:pt>
              </c:strCache>
            </c:strRef>
          </c:tx>
          <c:marker>
            <c:symbol val="none"/>
          </c:marker>
          <c:cat>
            <c:strRef>
              <c:f>CRI_D!$E$77:$AA$77</c:f>
              <c:strCache>
                <c:ptCount val="1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strCache>
            </c:strRef>
          </c:cat>
          <c:val>
            <c:numRef>
              <c:f>CRI_D!$E$80:$AA$80</c:f>
              <c:numCache>
                <c:formatCode>0.0</c:formatCode>
                <c:ptCount val="16"/>
                <c:pt idx="0">
                  <c:v>2.1258217146782452</c:v>
                </c:pt>
                <c:pt idx="1">
                  <c:v>1.5965777199761018</c:v>
                </c:pt>
                <c:pt idx="2">
                  <c:v>1.0426551569314686</c:v>
                </c:pt>
                <c:pt idx="3">
                  <c:v>1.3098705143798957</c:v>
                </c:pt>
                <c:pt idx="4">
                  <c:v>2.2152675789488403</c:v>
                </c:pt>
                <c:pt idx="5">
                  <c:v>1.6363049435514674</c:v>
                </c:pt>
                <c:pt idx="6">
                  <c:v>2.3028715949247762</c:v>
                </c:pt>
                <c:pt idx="7">
                  <c:v>2.7224504626774242</c:v>
                </c:pt>
                <c:pt idx="8">
                  <c:v>3.7681372029029556</c:v>
                </c:pt>
                <c:pt idx="9">
                  <c:v>4.5662013379545252</c:v>
                </c:pt>
                <c:pt idx="10">
                  <c:v>3.7891084814582552</c:v>
                </c:pt>
                <c:pt idx="11">
                  <c:v>1.9973343311338592</c:v>
                </c:pt>
                <c:pt idx="12">
                  <c:v>-0.89142266473584164</c:v>
                </c:pt>
                <c:pt idx="13">
                  <c:v>-1.5989832348771211</c:v>
                </c:pt>
                <c:pt idx="14">
                  <c:v>-1.1502636353622344</c:v>
                </c:pt>
                <c:pt idx="15">
                  <c:v>-1.8459448210117197</c:v>
                </c:pt>
              </c:numCache>
            </c:numRef>
          </c:val>
          <c:smooth val="0"/>
          <c:extLst>
            <c:ext xmlns:c16="http://schemas.microsoft.com/office/drawing/2014/chart" uri="{C3380CC4-5D6E-409C-BE32-E72D297353CC}">
              <c16:uniqueId val="{00000001-74A5-4E77-BD51-4AA5C5E04088}"/>
            </c:ext>
          </c:extLst>
        </c:ser>
        <c:dLbls>
          <c:showLegendKey val="0"/>
          <c:showVal val="0"/>
          <c:showCatName val="0"/>
          <c:showSerName val="0"/>
          <c:showPercent val="0"/>
          <c:showBubbleSize val="0"/>
        </c:dLbls>
        <c:smooth val="0"/>
        <c:axId val="954537472"/>
        <c:axId val="954539008"/>
      </c:lineChart>
      <c:catAx>
        <c:axId val="954537472"/>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54539008"/>
        <c:crosses val="autoZero"/>
        <c:auto val="1"/>
        <c:lblAlgn val="ctr"/>
        <c:lblOffset val="100"/>
        <c:noMultiLvlLbl val="0"/>
      </c:catAx>
      <c:valAx>
        <c:axId val="954539008"/>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54537472"/>
        <c:crosses val="autoZero"/>
        <c:crossBetween val="between"/>
      </c:valAx>
    </c:plotArea>
    <c:legend>
      <c:legendPos val="b"/>
      <c:layout>
        <c:manualLayout>
          <c:xMode val="edge"/>
          <c:yMode val="edge"/>
          <c:x val="0.13146343566449725"/>
          <c:y val="0.92194609923893034"/>
          <c:w val="0.71977471278639449"/>
          <c:h val="6.1805179836806175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1800" b="1" i="0" baseline="0">
                <a:effectLst/>
              </a:rPr>
              <a:t>Fiscal Impulse vs Change in Output Gap</a:t>
            </a:r>
            <a:endParaRPr lang="en-US" sz="2000">
              <a:effectLst/>
            </a:endParaRPr>
          </a:p>
          <a:p>
            <a:pPr>
              <a:defRPr sz="2000" b="1"/>
            </a:pPr>
            <a:r>
              <a:rPr lang="en-US" sz="1800" b="0" i="0" baseline="0">
                <a:effectLst/>
              </a:rPr>
              <a:t>(as percentage)</a:t>
            </a:r>
            <a:endParaRPr lang="en-US" sz="2000">
              <a:effectLst/>
            </a:endParaRPr>
          </a:p>
        </c:rich>
      </c:tx>
      <c:overlay val="0"/>
    </c:title>
    <c:autoTitleDeleted val="0"/>
    <c:plotArea>
      <c:layout>
        <c:manualLayout>
          <c:layoutTarget val="inner"/>
          <c:xMode val="edge"/>
          <c:yMode val="edge"/>
          <c:x val="8.513966634591176E-2"/>
          <c:y val="0.1755354930000943"/>
          <c:w val="0.89558744710130678"/>
          <c:h val="0.57160156551916852"/>
        </c:manualLayout>
      </c:layout>
      <c:barChart>
        <c:barDir val="col"/>
        <c:grouping val="clustered"/>
        <c:varyColors val="0"/>
        <c:ser>
          <c:idx val="1"/>
          <c:order val="1"/>
          <c:tx>
            <c:strRef>
              <c:f>CRI_D!$D$91</c:f>
              <c:strCache>
                <c:ptCount val="1"/>
                <c:pt idx="0">
                  <c:v>Fiscal Impulse GG</c:v>
                </c:pt>
              </c:strCache>
            </c:strRef>
          </c:tx>
          <c:invertIfNegative val="0"/>
          <c:cat>
            <c:strRef>
              <c:f>CRI_D!$E$77:$AA$77</c:f>
              <c:strCache>
                <c:ptCount val="1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strCache>
            </c:strRef>
          </c:cat>
          <c:val>
            <c:numRef>
              <c:f>CRI_D!$E$91:$AA$91</c:f>
              <c:numCache>
                <c:formatCode>0.0</c:formatCode>
                <c:ptCount val="16"/>
                <c:pt idx="0">
                  <c:v>-2.1258217146782452</c:v>
                </c:pt>
                <c:pt idx="1">
                  <c:v>0.52924399470214345</c:v>
                </c:pt>
                <c:pt idx="2">
                  <c:v>0.55392256304463316</c:v>
                </c:pt>
                <c:pt idx="3">
                  <c:v>-0.26721535744842706</c:v>
                </c:pt>
                <c:pt idx="4">
                  <c:v>-0.90539706456894464</c:v>
                </c:pt>
                <c:pt idx="5">
                  <c:v>0.57896263539737292</c:v>
                </c:pt>
                <c:pt idx="6">
                  <c:v>-0.66656665137330884</c:v>
                </c:pt>
                <c:pt idx="7">
                  <c:v>-0.41957886775264797</c:v>
                </c:pt>
                <c:pt idx="8">
                  <c:v>-1.0456867402255314</c:v>
                </c:pt>
                <c:pt idx="9">
                  <c:v>-0.79806413505156959</c:v>
                </c:pt>
                <c:pt idx="10">
                  <c:v>0.77709285649627002</c:v>
                </c:pt>
                <c:pt idx="11">
                  <c:v>1.791774150324396</c:v>
                </c:pt>
                <c:pt idx="12">
                  <c:v>2.8887569958697008</c:v>
                </c:pt>
                <c:pt idx="13">
                  <c:v>0.70756057014127949</c:v>
                </c:pt>
                <c:pt idx="14">
                  <c:v>-0.44871959951488671</c:v>
                </c:pt>
                <c:pt idx="15">
                  <c:v>0.69568118564948533</c:v>
                </c:pt>
              </c:numCache>
            </c:numRef>
          </c:val>
          <c:extLst>
            <c:ext xmlns:c16="http://schemas.microsoft.com/office/drawing/2014/chart" uri="{C3380CC4-5D6E-409C-BE32-E72D297353CC}">
              <c16:uniqueId val="{00000000-A661-47A3-BF43-4539EEA9D40C}"/>
            </c:ext>
          </c:extLst>
        </c:ser>
        <c:dLbls>
          <c:showLegendKey val="0"/>
          <c:showVal val="0"/>
          <c:showCatName val="0"/>
          <c:showSerName val="0"/>
          <c:showPercent val="0"/>
          <c:showBubbleSize val="0"/>
        </c:dLbls>
        <c:gapWidth val="150"/>
        <c:axId val="954581760"/>
        <c:axId val="954583296"/>
      </c:barChart>
      <c:lineChart>
        <c:grouping val="standard"/>
        <c:varyColors val="0"/>
        <c:ser>
          <c:idx val="0"/>
          <c:order val="0"/>
          <c:tx>
            <c:strRef>
              <c:f>CRI_D!$D$90</c:f>
              <c:strCache>
                <c:ptCount val="1"/>
                <c:pt idx="0">
                  <c:v>Change in Output gap</c:v>
                </c:pt>
              </c:strCache>
            </c:strRef>
          </c:tx>
          <c:marker>
            <c:symbol val="none"/>
          </c:marker>
          <c:cat>
            <c:strRef>
              <c:f>CRI_D!$E$77:$AA$77</c:f>
              <c:strCache>
                <c:ptCount val="1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strCache>
            </c:strRef>
          </c:cat>
          <c:val>
            <c:numRef>
              <c:f>CRI_D!$E$90:$AA$90</c:f>
              <c:numCache>
                <c:formatCode>0.0</c:formatCode>
                <c:ptCount val="16"/>
                <c:pt idx="0">
                  <c:v>0.60562000000000005</c:v>
                </c:pt>
                <c:pt idx="1">
                  <c:v>3.2710499999999998</c:v>
                </c:pt>
                <c:pt idx="2">
                  <c:v>3.2635400000000008</c:v>
                </c:pt>
                <c:pt idx="3">
                  <c:v>-2.9799700000000007</c:v>
                </c:pt>
                <c:pt idx="4">
                  <c:v>-3.5739200000000002</c:v>
                </c:pt>
                <c:pt idx="5">
                  <c:v>-1.7576000000000003</c:v>
                </c:pt>
                <c:pt idx="6">
                  <c:v>1.4564900000000005</c:v>
                </c:pt>
                <c:pt idx="7">
                  <c:v>-0.54186000000000023</c:v>
                </c:pt>
                <c:pt idx="8">
                  <c:v>0.98668</c:v>
                </c:pt>
                <c:pt idx="9">
                  <c:v>3.7816400000000003</c:v>
                </c:pt>
                <c:pt idx="10">
                  <c:v>3.2454399999999999</c:v>
                </c:pt>
                <c:pt idx="11">
                  <c:v>-1.7162399999999995</c:v>
                </c:pt>
                <c:pt idx="12">
                  <c:v>-5.2625299999999999</c:v>
                </c:pt>
                <c:pt idx="13">
                  <c:v>0.72275999999999996</c:v>
                </c:pt>
                <c:pt idx="14">
                  <c:v>0.37643000000000004</c:v>
                </c:pt>
                <c:pt idx="15">
                  <c:v>1.04667</c:v>
                </c:pt>
              </c:numCache>
            </c:numRef>
          </c:val>
          <c:smooth val="1"/>
          <c:extLst>
            <c:ext xmlns:c16="http://schemas.microsoft.com/office/drawing/2014/chart" uri="{C3380CC4-5D6E-409C-BE32-E72D297353CC}">
              <c16:uniqueId val="{00000001-A661-47A3-BF43-4539EEA9D40C}"/>
            </c:ext>
          </c:extLst>
        </c:ser>
        <c:dLbls>
          <c:showLegendKey val="0"/>
          <c:showVal val="0"/>
          <c:showCatName val="0"/>
          <c:showSerName val="0"/>
          <c:showPercent val="0"/>
          <c:showBubbleSize val="0"/>
        </c:dLbls>
        <c:marker val="1"/>
        <c:smooth val="0"/>
        <c:axId val="954581760"/>
        <c:axId val="954583296"/>
      </c:lineChart>
      <c:catAx>
        <c:axId val="954581760"/>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54583296"/>
        <c:crosses val="autoZero"/>
        <c:auto val="1"/>
        <c:lblAlgn val="ctr"/>
        <c:lblOffset val="100"/>
        <c:noMultiLvlLbl val="0"/>
      </c:catAx>
      <c:valAx>
        <c:axId val="954583296"/>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54581760"/>
        <c:crosses val="autoZero"/>
        <c:crossBetween val="between"/>
      </c:valAx>
    </c:plotArea>
    <c:legend>
      <c:legendPos val="b"/>
      <c:layout>
        <c:manualLayout>
          <c:xMode val="edge"/>
          <c:yMode val="edge"/>
          <c:x val="0.24359659378977103"/>
          <c:y val="0.92194609923893034"/>
          <c:w val="0.5699673730340602"/>
          <c:h val="6.1805179836806175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a:t>Fiscal Balance: Final and Adjusted</a:t>
            </a:r>
          </a:p>
          <a:p>
            <a:pPr>
              <a:defRPr sz="2000" b="1"/>
            </a:pPr>
            <a:r>
              <a:rPr lang="en-US" sz="2000" b="0"/>
              <a:t>(as % of GDP)</a:t>
            </a:r>
          </a:p>
        </c:rich>
      </c:tx>
      <c:overlay val="0"/>
    </c:title>
    <c:autoTitleDeleted val="0"/>
    <c:plotArea>
      <c:layout>
        <c:manualLayout>
          <c:layoutTarget val="inner"/>
          <c:xMode val="edge"/>
          <c:yMode val="edge"/>
          <c:x val="8.513966634591176E-2"/>
          <c:y val="0.18906878572926866"/>
          <c:w val="0.89558744710130678"/>
          <c:h val="0.55806825038132113"/>
        </c:manualLayout>
      </c:layout>
      <c:lineChart>
        <c:grouping val="standard"/>
        <c:varyColors val="0"/>
        <c:ser>
          <c:idx val="0"/>
          <c:order val="0"/>
          <c:tx>
            <c:strRef>
              <c:f>DOM_D!$D$79</c:f>
              <c:strCache>
                <c:ptCount val="1"/>
                <c:pt idx="0">
                  <c:v>Final</c:v>
                </c:pt>
              </c:strCache>
            </c:strRef>
          </c:tx>
          <c:marker>
            <c:symbol val="none"/>
          </c:marker>
          <c:cat>
            <c:strRef>
              <c:f>DOM_D!$E$77:$AA$77</c:f>
              <c:strCach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strCache>
            </c:strRef>
          </c:cat>
          <c:val>
            <c:numRef>
              <c:f>DOM_D!$E$79:$AA$79</c:f>
              <c:numCache>
                <c:formatCode>0.0</c:formatCode>
                <c:ptCount val="23"/>
                <c:pt idx="0">
                  <c:v>-0.21805258493829152</c:v>
                </c:pt>
                <c:pt idx="1">
                  <c:v>2.4850657859988901</c:v>
                </c:pt>
                <c:pt idx="2">
                  <c:v>1.3502089189294635</c:v>
                </c:pt>
                <c:pt idx="3">
                  <c:v>-0.10681144558292555</c:v>
                </c:pt>
                <c:pt idx="4">
                  <c:v>-0.78328665237667638</c:v>
                </c:pt>
                <c:pt idx="5">
                  <c:v>0.41687245651251442</c:v>
                </c:pt>
                <c:pt idx="6">
                  <c:v>-0.43248448411433194</c:v>
                </c:pt>
                <c:pt idx="7">
                  <c:v>-0.48620166783987967</c:v>
                </c:pt>
                <c:pt idx="8">
                  <c:v>-0.25645338361434999</c:v>
                </c:pt>
                <c:pt idx="9">
                  <c:v>-0.99887276935579983</c:v>
                </c:pt>
                <c:pt idx="10">
                  <c:v>-9.1519462429091231E-2</c:v>
                </c:pt>
                <c:pt idx="11">
                  <c:v>-1.0148970338924637</c:v>
                </c:pt>
                <c:pt idx="12">
                  <c:v>-1.144514319028046</c:v>
                </c:pt>
                <c:pt idx="13">
                  <c:v>-0.32762458523776705</c:v>
                </c:pt>
                <c:pt idx="14">
                  <c:v>-2.1254500409814425</c:v>
                </c:pt>
                <c:pt idx="15">
                  <c:v>-1.9634521331071921</c:v>
                </c:pt>
                <c:pt idx="16">
                  <c:v>-2.1011523009139204</c:v>
                </c:pt>
                <c:pt idx="17">
                  <c:v>-0.6389256090354023</c:v>
                </c:pt>
                <c:pt idx="18">
                  <c:v>-4.7128223192966212</c:v>
                </c:pt>
                <c:pt idx="19">
                  <c:v>-3.8096327271285575</c:v>
                </c:pt>
                <c:pt idx="20">
                  <c:v>-3.3069677075116899</c:v>
                </c:pt>
                <c:pt idx="21">
                  <c:v>-2.7535536801017368</c:v>
                </c:pt>
                <c:pt idx="22">
                  <c:v>-5.3779563173484775</c:v>
                </c:pt>
              </c:numCache>
            </c:numRef>
          </c:val>
          <c:smooth val="0"/>
          <c:extLst>
            <c:ext xmlns:c16="http://schemas.microsoft.com/office/drawing/2014/chart" uri="{C3380CC4-5D6E-409C-BE32-E72D297353CC}">
              <c16:uniqueId val="{00000000-26F7-48A7-8A8E-91D7942E02EA}"/>
            </c:ext>
          </c:extLst>
        </c:ser>
        <c:ser>
          <c:idx val="1"/>
          <c:order val="1"/>
          <c:tx>
            <c:strRef>
              <c:f>DOM_D!$D$80</c:f>
              <c:strCache>
                <c:ptCount val="1"/>
                <c:pt idx="0">
                  <c:v>Adjusted</c:v>
                </c:pt>
              </c:strCache>
            </c:strRef>
          </c:tx>
          <c:marker>
            <c:symbol val="none"/>
          </c:marker>
          <c:cat>
            <c:strRef>
              <c:f>DOM_D!$E$77:$AA$77</c:f>
              <c:strCach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strCache>
            </c:strRef>
          </c:cat>
          <c:val>
            <c:numRef>
              <c:f>DOM_D!$E$80:$AA$80</c:f>
              <c:numCache>
                <c:formatCode>0.0</c:formatCode>
                <c:ptCount val="23"/>
                <c:pt idx="0">
                  <c:v>2.8995113474395675E-2</c:v>
                </c:pt>
                <c:pt idx="1">
                  <c:v>3.0066688075315229</c:v>
                </c:pt>
                <c:pt idx="2">
                  <c:v>1.7370581674755903</c:v>
                </c:pt>
                <c:pt idx="3">
                  <c:v>3.2932444777054377E-2</c:v>
                </c:pt>
                <c:pt idx="4">
                  <c:v>-0.40753028249311607</c:v>
                </c:pt>
                <c:pt idx="5">
                  <c:v>0.76578309540890488</c:v>
                </c:pt>
                <c:pt idx="6">
                  <c:v>-0.2869791775589865</c:v>
                </c:pt>
                <c:pt idx="7">
                  <c:v>-0.61290327662244048</c:v>
                </c:pt>
                <c:pt idx="8">
                  <c:v>-0.55998159226432898</c:v>
                </c:pt>
                <c:pt idx="9">
                  <c:v>-1.4372668137354541</c:v>
                </c:pt>
                <c:pt idx="10">
                  <c:v>-0.56159035399317814</c:v>
                </c:pt>
                <c:pt idx="11">
                  <c:v>-1.1811154949486442</c:v>
                </c:pt>
                <c:pt idx="12">
                  <c:v>-1.4000954117575155</c:v>
                </c:pt>
                <c:pt idx="13">
                  <c:v>0.13908819053108154</c:v>
                </c:pt>
                <c:pt idx="14">
                  <c:v>-1.1873994424074397</c:v>
                </c:pt>
                <c:pt idx="15">
                  <c:v>-1.4158131125996125</c:v>
                </c:pt>
                <c:pt idx="16">
                  <c:v>-2.3264553571383773</c:v>
                </c:pt>
                <c:pt idx="17">
                  <c:v>-1.4450708244014425</c:v>
                </c:pt>
                <c:pt idx="18">
                  <c:v>-5.1430421587809354</c:v>
                </c:pt>
                <c:pt idx="19">
                  <c:v>-3.5470655119047354</c:v>
                </c:pt>
                <c:pt idx="20">
                  <c:v>-3.5465137204674604</c:v>
                </c:pt>
                <c:pt idx="21">
                  <c:v>-2.682541697322868</c:v>
                </c:pt>
                <c:pt idx="22">
                  <c:v>-4.9250266579747537</c:v>
                </c:pt>
              </c:numCache>
            </c:numRef>
          </c:val>
          <c:smooth val="0"/>
          <c:extLst>
            <c:ext xmlns:c16="http://schemas.microsoft.com/office/drawing/2014/chart" uri="{C3380CC4-5D6E-409C-BE32-E72D297353CC}">
              <c16:uniqueId val="{00000001-26F7-48A7-8A8E-91D7942E02EA}"/>
            </c:ext>
          </c:extLst>
        </c:ser>
        <c:dLbls>
          <c:showLegendKey val="0"/>
          <c:showVal val="0"/>
          <c:showCatName val="0"/>
          <c:showSerName val="0"/>
          <c:showPercent val="0"/>
          <c:showBubbleSize val="0"/>
        </c:dLbls>
        <c:smooth val="0"/>
        <c:axId val="954668544"/>
        <c:axId val="954670080"/>
      </c:lineChart>
      <c:catAx>
        <c:axId val="954668544"/>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54670080"/>
        <c:crosses val="autoZero"/>
        <c:auto val="1"/>
        <c:lblAlgn val="ctr"/>
        <c:lblOffset val="100"/>
        <c:noMultiLvlLbl val="0"/>
      </c:catAx>
      <c:valAx>
        <c:axId val="954670080"/>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54668544"/>
        <c:crosses val="autoZero"/>
        <c:crossBetween val="between"/>
      </c:valAx>
    </c:plotArea>
    <c:legend>
      <c:legendPos val="b"/>
      <c:layout>
        <c:manualLayout>
          <c:xMode val="edge"/>
          <c:yMode val="edge"/>
          <c:x val="0.13146343566449725"/>
          <c:y val="0.92194609923893034"/>
          <c:w val="0.71977471278639449"/>
          <c:h val="6.1805179836806175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1800" b="1" i="0" baseline="0">
                <a:effectLst/>
              </a:rPr>
              <a:t>Fiscal Impulse vs Change in Output Gap</a:t>
            </a:r>
            <a:endParaRPr lang="en-US" sz="2000">
              <a:effectLst/>
            </a:endParaRPr>
          </a:p>
          <a:p>
            <a:pPr>
              <a:defRPr sz="2000" b="1"/>
            </a:pPr>
            <a:r>
              <a:rPr lang="en-US" sz="1800" b="0" i="0" baseline="0">
                <a:effectLst/>
              </a:rPr>
              <a:t>(as percentage)</a:t>
            </a:r>
            <a:endParaRPr lang="en-US" sz="2000">
              <a:effectLst/>
            </a:endParaRPr>
          </a:p>
        </c:rich>
      </c:tx>
      <c:overlay val="0"/>
    </c:title>
    <c:autoTitleDeleted val="0"/>
    <c:plotArea>
      <c:layout>
        <c:manualLayout>
          <c:layoutTarget val="inner"/>
          <c:xMode val="edge"/>
          <c:yMode val="edge"/>
          <c:x val="8.513966634591176E-2"/>
          <c:y val="0.1755354930000943"/>
          <c:w val="0.89558744710130678"/>
          <c:h val="0.57160156551916852"/>
        </c:manualLayout>
      </c:layout>
      <c:barChart>
        <c:barDir val="col"/>
        <c:grouping val="clustered"/>
        <c:varyColors val="0"/>
        <c:ser>
          <c:idx val="1"/>
          <c:order val="1"/>
          <c:tx>
            <c:strRef>
              <c:f>DOM_D!$D$91</c:f>
              <c:strCache>
                <c:ptCount val="1"/>
                <c:pt idx="0">
                  <c:v>Fiscal Impulse GG</c:v>
                </c:pt>
              </c:strCache>
            </c:strRef>
          </c:tx>
          <c:invertIfNegative val="0"/>
          <c:cat>
            <c:strRef>
              <c:f>DOM_D!$E$77:$AA$77</c:f>
              <c:strCach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strCache>
            </c:strRef>
          </c:cat>
          <c:val>
            <c:numRef>
              <c:f>DOM_D!$E$91:$AA$91</c:f>
              <c:numCache>
                <c:formatCode>0.0</c:formatCode>
                <c:ptCount val="23"/>
                <c:pt idx="1">
                  <c:v>-2.9776736940571271</c:v>
                </c:pt>
                <c:pt idx="2">
                  <c:v>1.2696106400559326</c:v>
                </c:pt>
                <c:pt idx="3">
                  <c:v>1.7041257226985358</c:v>
                </c:pt>
                <c:pt idx="4">
                  <c:v>0.44046272727017044</c:v>
                </c:pt>
                <c:pt idx="5">
                  <c:v>-1.1733133779020211</c:v>
                </c:pt>
                <c:pt idx="6">
                  <c:v>1.0527622729678914</c:v>
                </c:pt>
                <c:pt idx="7">
                  <c:v>0.32592409906345399</c:v>
                </c:pt>
                <c:pt idx="8">
                  <c:v>-5.2921684358111509E-2</c:v>
                </c:pt>
                <c:pt idx="9">
                  <c:v>0.87728522147112509</c:v>
                </c:pt>
                <c:pt idx="10">
                  <c:v>-0.87567645974227593</c:v>
                </c:pt>
                <c:pt idx="11">
                  <c:v>0.61952514095546607</c:v>
                </c:pt>
                <c:pt idx="12">
                  <c:v>0.2189799168088713</c:v>
                </c:pt>
                <c:pt idx="13">
                  <c:v>-1.539183602288597</c:v>
                </c:pt>
                <c:pt idx="14">
                  <c:v>1.3264876329385211</c:v>
                </c:pt>
                <c:pt idx="15">
                  <c:v>0.22841367019217285</c:v>
                </c:pt>
                <c:pt idx="16">
                  <c:v>0.91064224453876474</c:v>
                </c:pt>
                <c:pt idx="17">
                  <c:v>-0.88138453273693473</c:v>
                </c:pt>
                <c:pt idx="18">
                  <c:v>3.6979713343794929</c:v>
                </c:pt>
                <c:pt idx="19">
                  <c:v>-1.5959766468762</c:v>
                </c:pt>
                <c:pt idx="20">
                  <c:v>-5.5179143727501767E-4</c:v>
                </c:pt>
                <c:pt idx="21">
                  <c:v>-0.86397202314459243</c:v>
                </c:pt>
                <c:pt idx="22">
                  <c:v>2.2424849606518857</c:v>
                </c:pt>
              </c:numCache>
            </c:numRef>
          </c:val>
          <c:extLst>
            <c:ext xmlns:c16="http://schemas.microsoft.com/office/drawing/2014/chart" uri="{C3380CC4-5D6E-409C-BE32-E72D297353CC}">
              <c16:uniqueId val="{00000000-AF28-43EC-818C-DE98F0F6A7BB}"/>
            </c:ext>
          </c:extLst>
        </c:ser>
        <c:dLbls>
          <c:showLegendKey val="0"/>
          <c:showVal val="0"/>
          <c:showCatName val="0"/>
          <c:showSerName val="0"/>
          <c:showPercent val="0"/>
          <c:showBubbleSize val="0"/>
        </c:dLbls>
        <c:gapWidth val="150"/>
        <c:axId val="954766080"/>
        <c:axId val="954767616"/>
      </c:barChart>
      <c:lineChart>
        <c:grouping val="standard"/>
        <c:varyColors val="0"/>
        <c:ser>
          <c:idx val="0"/>
          <c:order val="0"/>
          <c:tx>
            <c:strRef>
              <c:f>DOM_D!$D$90</c:f>
              <c:strCache>
                <c:ptCount val="1"/>
                <c:pt idx="0">
                  <c:v>Change in Output gap</c:v>
                </c:pt>
              </c:strCache>
            </c:strRef>
          </c:tx>
          <c:marker>
            <c:symbol val="none"/>
          </c:marker>
          <c:cat>
            <c:strRef>
              <c:f>DOM_D!$E$77:$AA$77</c:f>
              <c:strCach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strCache>
            </c:strRef>
          </c:cat>
          <c:val>
            <c:numRef>
              <c:f>DOM_D!$E$90:$AA$90</c:f>
              <c:numCache>
                <c:formatCode>0.0</c:formatCode>
                <c:ptCount val="23"/>
                <c:pt idx="1">
                  <c:v>-2.3237999999999999</c:v>
                </c:pt>
                <c:pt idx="2">
                  <c:v>1.5553299999999997</c:v>
                </c:pt>
                <c:pt idx="3">
                  <c:v>2.7098800000000005</c:v>
                </c:pt>
                <c:pt idx="4">
                  <c:v>-2.2125599999999999</c:v>
                </c:pt>
                <c:pt idx="5">
                  <c:v>0.47550999999999988</c:v>
                </c:pt>
                <c:pt idx="6">
                  <c:v>1.7674899999999998</c:v>
                </c:pt>
                <c:pt idx="7">
                  <c:v>2.50251</c:v>
                </c:pt>
                <c:pt idx="8">
                  <c:v>1.5578900000000002</c:v>
                </c:pt>
                <c:pt idx="9">
                  <c:v>1.3533200000000005</c:v>
                </c:pt>
                <c:pt idx="10">
                  <c:v>0.4224799999999993</c:v>
                </c:pt>
                <c:pt idx="11">
                  <c:v>-3.3245800000000001</c:v>
                </c:pt>
                <c:pt idx="12">
                  <c:v>0.64556999999999998</c:v>
                </c:pt>
                <c:pt idx="13">
                  <c:v>-5.2024099999999995</c:v>
                </c:pt>
                <c:pt idx="14">
                  <c:v>-3.5747300000000015</c:v>
                </c:pt>
                <c:pt idx="15">
                  <c:v>3.4751600000000011</c:v>
                </c:pt>
                <c:pt idx="16">
                  <c:v>4.8909699999999994</c:v>
                </c:pt>
                <c:pt idx="17">
                  <c:v>3.09572</c:v>
                </c:pt>
                <c:pt idx="18">
                  <c:v>-2.0012599999999998</c:v>
                </c:pt>
                <c:pt idx="19">
                  <c:v>-4.0131700000000006</c:v>
                </c:pt>
                <c:pt idx="20">
                  <c:v>3.12785</c:v>
                </c:pt>
                <c:pt idx="21">
                  <c:v>-1.9995700000000001</c:v>
                </c:pt>
                <c:pt idx="22">
                  <c:v>-2.0842900000000002</c:v>
                </c:pt>
              </c:numCache>
            </c:numRef>
          </c:val>
          <c:smooth val="1"/>
          <c:extLst>
            <c:ext xmlns:c16="http://schemas.microsoft.com/office/drawing/2014/chart" uri="{C3380CC4-5D6E-409C-BE32-E72D297353CC}">
              <c16:uniqueId val="{00000001-AF28-43EC-818C-DE98F0F6A7BB}"/>
            </c:ext>
          </c:extLst>
        </c:ser>
        <c:dLbls>
          <c:showLegendKey val="0"/>
          <c:showVal val="0"/>
          <c:showCatName val="0"/>
          <c:showSerName val="0"/>
          <c:showPercent val="0"/>
          <c:showBubbleSize val="0"/>
        </c:dLbls>
        <c:marker val="1"/>
        <c:smooth val="0"/>
        <c:axId val="954766080"/>
        <c:axId val="954767616"/>
      </c:lineChart>
      <c:catAx>
        <c:axId val="954766080"/>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54767616"/>
        <c:crosses val="autoZero"/>
        <c:auto val="1"/>
        <c:lblAlgn val="ctr"/>
        <c:lblOffset val="100"/>
        <c:noMultiLvlLbl val="0"/>
      </c:catAx>
      <c:valAx>
        <c:axId val="954767616"/>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54766080"/>
        <c:crosses val="autoZero"/>
        <c:crossBetween val="between"/>
      </c:valAx>
    </c:plotArea>
    <c:legend>
      <c:legendPos val="b"/>
      <c:layout>
        <c:manualLayout>
          <c:xMode val="edge"/>
          <c:yMode val="edge"/>
          <c:x val="0.24359659378977103"/>
          <c:y val="0.92194609923893034"/>
          <c:w val="0.5699673730340602"/>
          <c:h val="6.1805179836806175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a:t>Fiscal Balance: Final </a:t>
            </a:r>
            <a:r>
              <a:rPr lang="en-US" sz="2000" b="1" baseline="0"/>
              <a:t>and Adjusted</a:t>
            </a:r>
          </a:p>
          <a:p>
            <a:pPr>
              <a:defRPr sz="2000" b="1"/>
            </a:pPr>
            <a:r>
              <a:rPr lang="en-US" sz="1400" b="0" baseline="0"/>
              <a:t>(as % of GDP)</a:t>
            </a:r>
            <a:endParaRPr lang="en-US" sz="1400" b="0"/>
          </a:p>
        </c:rich>
      </c:tx>
      <c:overlay val="0"/>
    </c:title>
    <c:autoTitleDeleted val="0"/>
    <c:plotArea>
      <c:layout>
        <c:manualLayout>
          <c:layoutTarget val="inner"/>
          <c:xMode val="edge"/>
          <c:yMode val="edge"/>
          <c:x val="8.513966634591176E-2"/>
          <c:y val="0.16333097149828421"/>
          <c:w val="0.89558744710130678"/>
          <c:h val="0.58380597720722127"/>
        </c:manualLayout>
      </c:layout>
      <c:lineChart>
        <c:grouping val="standard"/>
        <c:varyColors val="0"/>
        <c:ser>
          <c:idx val="0"/>
          <c:order val="0"/>
          <c:tx>
            <c:strRef>
              <c:f>ECU_D!$D$72</c:f>
              <c:strCache>
                <c:ptCount val="1"/>
                <c:pt idx="0">
                  <c:v>Final</c:v>
                </c:pt>
              </c:strCache>
            </c:strRef>
          </c:tx>
          <c:marker>
            <c:symbol val="none"/>
          </c:marker>
          <c:cat>
            <c:strRef>
              <c:f>ECU_D!$E$70:$Y$70</c:f>
              <c:strCach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strCache>
            </c:strRef>
          </c:cat>
          <c:val>
            <c:numRef>
              <c:f>ECU_D!$E$72:$Y$72</c:f>
              <c:numCache>
                <c:formatCode>0.0</c:formatCode>
                <c:ptCount val="21"/>
                <c:pt idx="0">
                  <c:v>6.0714285714285694</c:v>
                </c:pt>
                <c:pt idx="1">
                  <c:v>3.8987618353969391</c:v>
                </c:pt>
                <c:pt idx="2">
                  <c:v>2.7498001598721022</c:v>
                </c:pt>
                <c:pt idx="3">
                  <c:v>3.2007906147653706</c:v>
                </c:pt>
                <c:pt idx="4">
                  <c:v>2.5853208401897492</c:v>
                </c:pt>
                <c:pt idx="5">
                  <c:v>2.1720535542451365</c:v>
                </c:pt>
                <c:pt idx="6">
                  <c:v>1.7327935776204433</c:v>
                </c:pt>
                <c:pt idx="7">
                  <c:v>2.443524267727303</c:v>
                </c:pt>
                <c:pt idx="8">
                  <c:v>-6.7502790271777607E-2</c:v>
                </c:pt>
                <c:pt idx="9">
                  <c:v>3.2632016318747423</c:v>
                </c:pt>
                <c:pt idx="10">
                  <c:v>5.5831935103093446</c:v>
                </c:pt>
                <c:pt idx="11">
                  <c:v>2.920614113275898</c:v>
                </c:pt>
                <c:pt idx="12">
                  <c:v>2.2512789745068105</c:v>
                </c:pt>
                <c:pt idx="13">
                  <c:v>2.2014976448224042</c:v>
                </c:pt>
                <c:pt idx="14">
                  <c:v>1.305790490998292</c:v>
                </c:pt>
                <c:pt idx="15">
                  <c:v>1.6059948165482181</c:v>
                </c:pt>
                <c:pt idx="16">
                  <c:v>1.7643981772335986</c:v>
                </c:pt>
                <c:pt idx="17">
                  <c:v>1.5254058517916984</c:v>
                </c:pt>
                <c:pt idx="18">
                  <c:v>0.29467246438735045</c:v>
                </c:pt>
                <c:pt idx="19">
                  <c:v>-3.5658617064481826</c:v>
                </c:pt>
                <c:pt idx="20">
                  <c:v>-0.97266079884985779</c:v>
                </c:pt>
              </c:numCache>
            </c:numRef>
          </c:val>
          <c:smooth val="0"/>
          <c:extLst>
            <c:ext xmlns:c16="http://schemas.microsoft.com/office/drawing/2014/chart" uri="{C3380CC4-5D6E-409C-BE32-E72D297353CC}">
              <c16:uniqueId val="{00000000-34E4-447D-ABF9-B26BA1518AE7}"/>
            </c:ext>
          </c:extLst>
        </c:ser>
        <c:ser>
          <c:idx val="1"/>
          <c:order val="1"/>
          <c:tx>
            <c:strRef>
              <c:f>ECU_D!$D$73</c:f>
              <c:strCache>
                <c:ptCount val="1"/>
                <c:pt idx="0">
                  <c:v>Adjusted</c:v>
                </c:pt>
              </c:strCache>
            </c:strRef>
          </c:tx>
          <c:marker>
            <c:symbol val="none"/>
          </c:marker>
          <c:cat>
            <c:strRef>
              <c:f>ECU_D!$E$70:$Y$70</c:f>
              <c:strCach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strCache>
            </c:strRef>
          </c:cat>
          <c:val>
            <c:numRef>
              <c:f>ECU_D!$E$73:$Y$73</c:f>
              <c:numCache>
                <c:formatCode>0.0</c:formatCode>
                <c:ptCount val="21"/>
                <c:pt idx="0">
                  <c:v>13.370751435243674</c:v>
                </c:pt>
                <c:pt idx="1">
                  <c:v>9.4180631401725226</c:v>
                </c:pt>
                <c:pt idx="2">
                  <c:v>8.2333204987363491</c:v>
                </c:pt>
                <c:pt idx="3">
                  <c:v>10.743711847872007</c:v>
                </c:pt>
                <c:pt idx="4">
                  <c:v>9.4425755059544905</c:v>
                </c:pt>
                <c:pt idx="5">
                  <c:v>5.8299169075435762</c:v>
                </c:pt>
                <c:pt idx="6">
                  <c:v>3.8412120222595325</c:v>
                </c:pt>
                <c:pt idx="7">
                  <c:v>3.9366688567234043</c:v>
                </c:pt>
                <c:pt idx="8">
                  <c:v>5.0178610722626864</c:v>
                </c:pt>
                <c:pt idx="9">
                  <c:v>6.5296841124236993</c:v>
                </c:pt>
                <c:pt idx="10">
                  <c:v>6.093537295277093</c:v>
                </c:pt>
                <c:pt idx="11">
                  <c:v>4.6680898865229183</c:v>
                </c:pt>
                <c:pt idx="12">
                  <c:v>3.571511085280938</c:v>
                </c:pt>
                <c:pt idx="13">
                  <c:v>3.6259337413074779</c:v>
                </c:pt>
                <c:pt idx="14">
                  <c:v>1.8266062809700705</c:v>
                </c:pt>
                <c:pt idx="15">
                  <c:v>1.4018338819496692</c:v>
                </c:pt>
                <c:pt idx="16">
                  <c:v>1.4127572517341531</c:v>
                </c:pt>
                <c:pt idx="17">
                  <c:v>1.1955232224919274</c:v>
                </c:pt>
                <c:pt idx="18">
                  <c:v>-2.2622214353358459</c:v>
                </c:pt>
                <c:pt idx="19">
                  <c:v>-1.6600431746155089</c:v>
                </c:pt>
                <c:pt idx="20">
                  <c:v>1.0272186933645866</c:v>
                </c:pt>
              </c:numCache>
            </c:numRef>
          </c:val>
          <c:smooth val="0"/>
          <c:extLst>
            <c:ext xmlns:c16="http://schemas.microsoft.com/office/drawing/2014/chart" uri="{C3380CC4-5D6E-409C-BE32-E72D297353CC}">
              <c16:uniqueId val="{00000001-34E4-447D-ABF9-B26BA1518AE7}"/>
            </c:ext>
          </c:extLst>
        </c:ser>
        <c:dLbls>
          <c:showLegendKey val="0"/>
          <c:showVal val="0"/>
          <c:showCatName val="0"/>
          <c:showSerName val="0"/>
          <c:showPercent val="0"/>
          <c:showBubbleSize val="0"/>
        </c:dLbls>
        <c:smooth val="0"/>
        <c:axId val="954643584"/>
        <c:axId val="954645120"/>
      </c:lineChart>
      <c:catAx>
        <c:axId val="954643584"/>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54645120"/>
        <c:crosses val="autoZero"/>
        <c:auto val="1"/>
        <c:lblAlgn val="ctr"/>
        <c:lblOffset val="100"/>
        <c:noMultiLvlLbl val="0"/>
      </c:catAx>
      <c:valAx>
        <c:axId val="954645120"/>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54643584"/>
        <c:crosses val="autoZero"/>
        <c:crossBetween val="between"/>
      </c:valAx>
    </c:plotArea>
    <c:legend>
      <c:legendPos val="b"/>
      <c:layout>
        <c:manualLayout>
          <c:xMode val="edge"/>
          <c:yMode val="edge"/>
          <c:x val="0.24359659378977103"/>
          <c:y val="0.92194609923893034"/>
          <c:w val="0.51455875505706339"/>
          <c:h val="6.1859572218948174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i="0" baseline="0">
                <a:effectLst/>
              </a:rPr>
              <a:t>Fiscal Impulse vs Change in Output Gap</a:t>
            </a:r>
            <a:endParaRPr lang="en-US" sz="2000">
              <a:effectLst/>
            </a:endParaRPr>
          </a:p>
          <a:p>
            <a:pPr>
              <a:defRPr sz="2000" b="1"/>
            </a:pPr>
            <a:r>
              <a:rPr lang="en-US" sz="1800" b="0" i="0" baseline="0">
                <a:effectLst/>
              </a:rPr>
              <a:t>(as percentage)</a:t>
            </a:r>
            <a:endParaRPr lang="en-US" sz="2000">
              <a:effectLst/>
            </a:endParaRPr>
          </a:p>
        </c:rich>
      </c:tx>
      <c:overlay val="0"/>
    </c:title>
    <c:autoTitleDeleted val="0"/>
    <c:plotArea>
      <c:layout>
        <c:manualLayout>
          <c:layoutTarget val="inner"/>
          <c:xMode val="edge"/>
          <c:yMode val="edge"/>
          <c:x val="8.513966634591176E-2"/>
          <c:y val="0.17014212997919945"/>
          <c:w val="0.89558744710130678"/>
          <c:h val="0.57699492854006329"/>
        </c:manualLayout>
      </c:layout>
      <c:barChart>
        <c:barDir val="col"/>
        <c:grouping val="clustered"/>
        <c:varyColors val="0"/>
        <c:ser>
          <c:idx val="1"/>
          <c:order val="1"/>
          <c:tx>
            <c:strRef>
              <c:f>ECU_D!$D$84</c:f>
              <c:strCache>
                <c:ptCount val="1"/>
                <c:pt idx="0">
                  <c:v>Fiscal Impulse</c:v>
                </c:pt>
              </c:strCache>
            </c:strRef>
          </c:tx>
          <c:invertIfNegative val="0"/>
          <c:cat>
            <c:strRef>
              <c:f>ECU_D!$E$70:$Y$70</c:f>
              <c:strCach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strCache>
            </c:strRef>
          </c:cat>
          <c:val>
            <c:numRef>
              <c:f>ECU_D!$E$84:$Y$84</c:f>
              <c:numCache>
                <c:formatCode>0.0</c:formatCode>
                <c:ptCount val="21"/>
                <c:pt idx="1">
                  <c:v>3.9526882950711517</c:v>
                </c:pt>
                <c:pt idx="2">
                  <c:v>1.1847426414361735</c:v>
                </c:pt>
                <c:pt idx="3">
                  <c:v>-2.5103913491356575</c:v>
                </c:pt>
                <c:pt idx="4">
                  <c:v>1.3011363419175161</c:v>
                </c:pt>
                <c:pt idx="5">
                  <c:v>3.6126585984109143</c:v>
                </c:pt>
                <c:pt idx="6">
                  <c:v>1.9887048852840437</c:v>
                </c:pt>
                <c:pt idx="7">
                  <c:v>-9.5456834463871765E-2</c:v>
                </c:pt>
                <c:pt idx="8">
                  <c:v>-1.0811922155392821</c:v>
                </c:pt>
                <c:pt idx="9">
                  <c:v>-1.5118230401610129</c:v>
                </c:pt>
                <c:pt idx="10">
                  <c:v>0.4361468171466063</c:v>
                </c:pt>
                <c:pt idx="11">
                  <c:v>1.4254474087541746</c:v>
                </c:pt>
                <c:pt idx="12">
                  <c:v>1.0965788012419804</c:v>
                </c:pt>
                <c:pt idx="13">
                  <c:v>-5.4422656026539951E-2</c:v>
                </c:pt>
                <c:pt idx="14">
                  <c:v>1.7993274603374074</c:v>
                </c:pt>
                <c:pt idx="15">
                  <c:v>0.42477239902040131</c:v>
                </c:pt>
                <c:pt idx="16">
                  <c:v>-1.0923369784483938E-2</c:v>
                </c:pt>
                <c:pt idx="17">
                  <c:v>0.21723402924222568</c:v>
                </c:pt>
                <c:pt idx="18">
                  <c:v>3.4577446578277735</c:v>
                </c:pt>
                <c:pt idx="19">
                  <c:v>-0.60217826072033698</c:v>
                </c:pt>
                <c:pt idx="20">
                  <c:v>-2.6872618679800953</c:v>
                </c:pt>
              </c:numCache>
            </c:numRef>
          </c:val>
          <c:extLst>
            <c:ext xmlns:c16="http://schemas.microsoft.com/office/drawing/2014/chart" uri="{C3380CC4-5D6E-409C-BE32-E72D297353CC}">
              <c16:uniqueId val="{00000000-F46D-4008-A74A-81ABCE46D6B0}"/>
            </c:ext>
          </c:extLst>
        </c:ser>
        <c:dLbls>
          <c:showLegendKey val="0"/>
          <c:showVal val="0"/>
          <c:showCatName val="0"/>
          <c:showSerName val="0"/>
          <c:showPercent val="0"/>
          <c:showBubbleSize val="0"/>
        </c:dLbls>
        <c:gapWidth val="150"/>
        <c:axId val="955002880"/>
        <c:axId val="955004416"/>
      </c:barChart>
      <c:lineChart>
        <c:grouping val="standard"/>
        <c:varyColors val="0"/>
        <c:ser>
          <c:idx val="0"/>
          <c:order val="0"/>
          <c:tx>
            <c:strRef>
              <c:f>ECU_D!$D$83</c:f>
              <c:strCache>
                <c:ptCount val="1"/>
                <c:pt idx="0">
                  <c:v>Change in Output gap</c:v>
                </c:pt>
              </c:strCache>
            </c:strRef>
          </c:tx>
          <c:marker>
            <c:symbol val="none"/>
          </c:marker>
          <c:cat>
            <c:strRef>
              <c:f>ECU_D!$E$70:$Y$70</c:f>
              <c:strCach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strCache>
            </c:strRef>
          </c:cat>
          <c:val>
            <c:numRef>
              <c:f>ECU_D!$E$83:$Y$83</c:f>
              <c:numCache>
                <c:formatCode>0.0</c:formatCode>
                <c:ptCount val="21"/>
                <c:pt idx="1">
                  <c:v>2.3555199999999998</c:v>
                </c:pt>
                <c:pt idx="2">
                  <c:v>0.94878999999999991</c:v>
                </c:pt>
                <c:pt idx="3">
                  <c:v>-0.59033000000000002</c:v>
                </c:pt>
                <c:pt idx="4">
                  <c:v>1.6925300000000003</c:v>
                </c:pt>
                <c:pt idx="5">
                  <c:v>-0.21236000000000033</c:v>
                </c:pt>
                <c:pt idx="6">
                  <c:v>-0.68371000000000004</c:v>
                </c:pt>
                <c:pt idx="7">
                  <c:v>1.9068700000000005</c:v>
                </c:pt>
                <c:pt idx="8">
                  <c:v>0.8291299999999997</c:v>
                </c:pt>
                <c:pt idx="9">
                  <c:v>-7.4475300000000004</c:v>
                </c:pt>
                <c:pt idx="10">
                  <c:v>-1.6309200000000001</c:v>
                </c:pt>
                <c:pt idx="11">
                  <c:v>0.81069000000000013</c:v>
                </c:pt>
                <c:pt idx="12">
                  <c:v>0.57815999999999956</c:v>
                </c:pt>
                <c:pt idx="13">
                  <c:v>-0.99127999999999972</c:v>
                </c:pt>
                <c:pt idx="14">
                  <c:v>3.8433899999999999</c:v>
                </c:pt>
                <c:pt idx="15">
                  <c:v>1.0507900000000001</c:v>
                </c:pt>
                <c:pt idx="16">
                  <c:v>0.14344000000000001</c:v>
                </c:pt>
                <c:pt idx="17">
                  <c:v>-1.9938700000000003</c:v>
                </c:pt>
                <c:pt idx="18">
                  <c:v>2.0479500000000002</c:v>
                </c:pt>
                <c:pt idx="19">
                  <c:v>-3.4066799999999997</c:v>
                </c:pt>
                <c:pt idx="20">
                  <c:v>-0.38338000000000028</c:v>
                </c:pt>
              </c:numCache>
            </c:numRef>
          </c:val>
          <c:smooth val="1"/>
          <c:extLst>
            <c:ext xmlns:c16="http://schemas.microsoft.com/office/drawing/2014/chart" uri="{C3380CC4-5D6E-409C-BE32-E72D297353CC}">
              <c16:uniqueId val="{00000001-F46D-4008-A74A-81ABCE46D6B0}"/>
            </c:ext>
          </c:extLst>
        </c:ser>
        <c:dLbls>
          <c:showLegendKey val="0"/>
          <c:showVal val="0"/>
          <c:showCatName val="0"/>
          <c:showSerName val="0"/>
          <c:showPercent val="0"/>
          <c:showBubbleSize val="0"/>
        </c:dLbls>
        <c:marker val="1"/>
        <c:smooth val="0"/>
        <c:axId val="955002880"/>
        <c:axId val="955004416"/>
      </c:lineChart>
      <c:catAx>
        <c:axId val="955002880"/>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55004416"/>
        <c:crosses val="autoZero"/>
        <c:auto val="1"/>
        <c:lblAlgn val="ctr"/>
        <c:lblOffset val="100"/>
        <c:noMultiLvlLbl val="0"/>
      </c:catAx>
      <c:valAx>
        <c:axId val="955004416"/>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55002880"/>
        <c:crosses val="autoZero"/>
        <c:crossBetween val="between"/>
      </c:valAx>
    </c:plotArea>
    <c:legend>
      <c:legendPos val="b"/>
      <c:layout>
        <c:manualLayout>
          <c:xMode val="edge"/>
          <c:yMode val="edge"/>
          <c:x val="0.24359659378977103"/>
          <c:y val="0.92194609923893034"/>
          <c:w val="0.51455875505706339"/>
          <c:h val="6.1859572218948174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a:t>Fiscal Balance: Final and Adjusted</a:t>
            </a:r>
          </a:p>
          <a:p>
            <a:pPr>
              <a:defRPr sz="2000" b="1"/>
            </a:pPr>
            <a:r>
              <a:rPr lang="en-US" sz="2000" b="0"/>
              <a:t>(as % of GDP)</a:t>
            </a:r>
          </a:p>
        </c:rich>
      </c:tx>
      <c:overlay val="0"/>
    </c:title>
    <c:autoTitleDeleted val="0"/>
    <c:plotArea>
      <c:layout>
        <c:manualLayout>
          <c:layoutTarget val="inner"/>
          <c:xMode val="edge"/>
          <c:yMode val="edge"/>
          <c:x val="8.513966634591176E-2"/>
          <c:y val="0.18906878572926866"/>
          <c:w val="0.89558744710130678"/>
          <c:h val="0.55806825038132113"/>
        </c:manualLayout>
      </c:layout>
      <c:lineChart>
        <c:grouping val="standard"/>
        <c:varyColors val="0"/>
        <c:ser>
          <c:idx val="0"/>
          <c:order val="0"/>
          <c:tx>
            <c:strRef>
              <c:f>GTM_D!$D$73</c:f>
              <c:strCache>
                <c:ptCount val="1"/>
                <c:pt idx="0">
                  <c:v>Final</c:v>
                </c:pt>
              </c:strCache>
            </c:strRef>
          </c:tx>
          <c:marker>
            <c:symbol val="none"/>
          </c:marker>
          <c:cat>
            <c:strRef>
              <c:f>GTM_D!$E$71:$AA$71</c:f>
              <c:strCach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strCache>
            </c:strRef>
          </c:cat>
          <c:val>
            <c:numRef>
              <c:f>GTM_D!$E$73:$AA$73</c:f>
              <c:numCache>
                <c:formatCode>0.0</c:formatCode>
                <c:ptCount val="18"/>
                <c:pt idx="0">
                  <c:v>0.55950032120420889</c:v>
                </c:pt>
                <c:pt idx="1">
                  <c:v>0.69444516490768349</c:v>
                </c:pt>
                <c:pt idx="2">
                  <c:v>-1.0011764340198479</c:v>
                </c:pt>
                <c:pt idx="3">
                  <c:v>-1.2334404488879753</c:v>
                </c:pt>
                <c:pt idx="4">
                  <c:v>-1.6572090656343401</c:v>
                </c:pt>
                <c:pt idx="5">
                  <c:v>-0.60844685558395151</c:v>
                </c:pt>
                <c:pt idx="6">
                  <c:v>-0.55463003847514725</c:v>
                </c:pt>
                <c:pt idx="7">
                  <c:v>0.30752263014516101</c:v>
                </c:pt>
                <c:pt idx="8">
                  <c:v>-1.2975930708096799</c:v>
                </c:pt>
                <c:pt idx="9">
                  <c:v>0.27368125023629231</c:v>
                </c:pt>
                <c:pt idx="10">
                  <c:v>-0.32277419945698277</c:v>
                </c:pt>
                <c:pt idx="11">
                  <c:v>-0.56074922891975587</c:v>
                </c:pt>
                <c:pt idx="12">
                  <c:v>4.5804476757337773E-2</c:v>
                </c:pt>
                <c:pt idx="13">
                  <c:v>-0.25398333272496104</c:v>
                </c:pt>
                <c:pt idx="14">
                  <c:v>-1.7201440456087835</c:v>
                </c:pt>
                <c:pt idx="15">
                  <c:v>-1.807500391338154</c:v>
                </c:pt>
                <c:pt idx="16">
                  <c:v>-1.3156708915776278</c:v>
                </c:pt>
                <c:pt idx="17">
                  <c:v>-0.86729734322296725</c:v>
                </c:pt>
              </c:numCache>
            </c:numRef>
          </c:val>
          <c:smooth val="0"/>
          <c:extLst>
            <c:ext xmlns:c16="http://schemas.microsoft.com/office/drawing/2014/chart" uri="{C3380CC4-5D6E-409C-BE32-E72D297353CC}">
              <c16:uniqueId val="{00000000-FD99-45A9-9A42-23B1289B7B0C}"/>
            </c:ext>
          </c:extLst>
        </c:ser>
        <c:ser>
          <c:idx val="1"/>
          <c:order val="1"/>
          <c:tx>
            <c:strRef>
              <c:f>GTM_D!$D$74</c:f>
              <c:strCache>
                <c:ptCount val="1"/>
                <c:pt idx="0">
                  <c:v>Adjusted</c:v>
                </c:pt>
              </c:strCache>
            </c:strRef>
          </c:tx>
          <c:marker>
            <c:symbol val="none"/>
          </c:marker>
          <c:cat>
            <c:strRef>
              <c:f>GTM_D!$E$71:$AA$71</c:f>
              <c:strCach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strCache>
            </c:strRef>
          </c:cat>
          <c:val>
            <c:numRef>
              <c:f>GTM_D!$E$74:$AA$74</c:f>
              <c:numCache>
                <c:formatCode>0.0</c:formatCode>
                <c:ptCount val="18"/>
                <c:pt idx="0">
                  <c:v>0.4247204964814551</c:v>
                </c:pt>
                <c:pt idx="1">
                  <c:v>0.65303691852646828</c:v>
                </c:pt>
                <c:pt idx="2">
                  <c:v>-1.1016730217689195</c:v>
                </c:pt>
                <c:pt idx="3">
                  <c:v>-1.47037406734533</c:v>
                </c:pt>
                <c:pt idx="4">
                  <c:v>-1.9093671946722162</c:v>
                </c:pt>
                <c:pt idx="5">
                  <c:v>-0.67680098175934034</c:v>
                </c:pt>
                <c:pt idx="6">
                  <c:v>-0.41679376399091889</c:v>
                </c:pt>
                <c:pt idx="7">
                  <c:v>0.44538140481235838</c:v>
                </c:pt>
                <c:pt idx="8">
                  <c:v>-0.94270065405853298</c:v>
                </c:pt>
                <c:pt idx="9">
                  <c:v>0.78515787947131366</c:v>
                </c:pt>
                <c:pt idx="10">
                  <c:v>0.27875351131513226</c:v>
                </c:pt>
                <c:pt idx="11">
                  <c:v>-0.10761213435695306</c:v>
                </c:pt>
                <c:pt idx="12">
                  <c:v>0.10547626831811528</c:v>
                </c:pt>
                <c:pt idx="13">
                  <c:v>-9.6180838250407727E-2</c:v>
                </c:pt>
                <c:pt idx="14">
                  <c:v>-1.054658427373786</c:v>
                </c:pt>
                <c:pt idx="15">
                  <c:v>-1.0416126904532312</c:v>
                </c:pt>
                <c:pt idx="16">
                  <c:v>-0.72722980469129506</c:v>
                </c:pt>
                <c:pt idx="17">
                  <c:v>-0.37359536391176867</c:v>
                </c:pt>
              </c:numCache>
            </c:numRef>
          </c:val>
          <c:smooth val="0"/>
          <c:extLst>
            <c:ext xmlns:c16="http://schemas.microsoft.com/office/drawing/2014/chart" uri="{C3380CC4-5D6E-409C-BE32-E72D297353CC}">
              <c16:uniqueId val="{00000001-FD99-45A9-9A42-23B1289B7B0C}"/>
            </c:ext>
          </c:extLst>
        </c:ser>
        <c:dLbls>
          <c:showLegendKey val="0"/>
          <c:showVal val="0"/>
          <c:showCatName val="0"/>
          <c:showSerName val="0"/>
          <c:showPercent val="0"/>
          <c:showBubbleSize val="0"/>
        </c:dLbls>
        <c:smooth val="0"/>
        <c:axId val="963764992"/>
        <c:axId val="963766528"/>
      </c:lineChart>
      <c:catAx>
        <c:axId val="963764992"/>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63766528"/>
        <c:crosses val="autoZero"/>
        <c:auto val="1"/>
        <c:lblAlgn val="ctr"/>
        <c:lblOffset val="100"/>
        <c:noMultiLvlLbl val="0"/>
      </c:catAx>
      <c:valAx>
        <c:axId val="963766528"/>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63764992"/>
        <c:crosses val="autoZero"/>
        <c:crossBetween val="between"/>
      </c:valAx>
    </c:plotArea>
    <c:legend>
      <c:legendPos val="b"/>
      <c:layout>
        <c:manualLayout>
          <c:xMode val="edge"/>
          <c:yMode val="edge"/>
          <c:x val="0.13146343566449725"/>
          <c:y val="0.92194609923893034"/>
          <c:w val="0.71977471278639449"/>
          <c:h val="6.1805179836806175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1800" b="1" i="0" baseline="0">
                <a:effectLst/>
              </a:rPr>
              <a:t>Fiscal Impulse vs Change in Output Gap</a:t>
            </a:r>
            <a:endParaRPr lang="en-US" sz="2000">
              <a:effectLst/>
            </a:endParaRPr>
          </a:p>
          <a:p>
            <a:pPr>
              <a:defRPr sz="2000" b="1"/>
            </a:pPr>
            <a:r>
              <a:rPr lang="en-US" sz="1800" b="0" i="0" baseline="0">
                <a:effectLst/>
              </a:rPr>
              <a:t>(as percentage)</a:t>
            </a:r>
            <a:endParaRPr lang="en-US" sz="2000">
              <a:effectLst/>
            </a:endParaRPr>
          </a:p>
        </c:rich>
      </c:tx>
      <c:overlay val="0"/>
    </c:title>
    <c:autoTitleDeleted val="0"/>
    <c:plotArea>
      <c:layout>
        <c:manualLayout>
          <c:layoutTarget val="inner"/>
          <c:xMode val="edge"/>
          <c:yMode val="edge"/>
          <c:x val="8.513966634591176E-2"/>
          <c:y val="0.1755354930000943"/>
          <c:w val="0.89558744710130678"/>
          <c:h val="0.57160156551916852"/>
        </c:manualLayout>
      </c:layout>
      <c:barChart>
        <c:barDir val="col"/>
        <c:grouping val="clustered"/>
        <c:varyColors val="0"/>
        <c:ser>
          <c:idx val="1"/>
          <c:order val="1"/>
          <c:tx>
            <c:strRef>
              <c:f>ARG_D!$D$85</c:f>
              <c:strCache>
                <c:ptCount val="1"/>
                <c:pt idx="0">
                  <c:v>Fiscal Impulse GG</c:v>
                </c:pt>
              </c:strCache>
            </c:strRef>
          </c:tx>
          <c:invertIfNegative val="0"/>
          <c:cat>
            <c:strRef>
              <c:f>ARG_D!$E$71:$AA$71</c:f>
              <c:strCache>
                <c:ptCount val="2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strCache>
            </c:strRef>
          </c:cat>
          <c:val>
            <c:numRef>
              <c:f>ARG_D!$E$85:$AA$85</c:f>
              <c:numCache>
                <c:formatCode>0.0</c:formatCode>
                <c:ptCount val="20"/>
                <c:pt idx="0">
                  <c:v>-0.60209612332715057</c:v>
                </c:pt>
                <c:pt idx="1">
                  <c:v>1.2904709615878327</c:v>
                </c:pt>
                <c:pt idx="2">
                  <c:v>-0.37952016748896794</c:v>
                </c:pt>
                <c:pt idx="3">
                  <c:v>1.2348259022239776</c:v>
                </c:pt>
                <c:pt idx="4">
                  <c:v>-1.289908035595728</c:v>
                </c:pt>
                <c:pt idx="5">
                  <c:v>0.60875976040046575</c:v>
                </c:pt>
                <c:pt idx="6">
                  <c:v>-0.12465201315358876</c:v>
                </c:pt>
                <c:pt idx="7">
                  <c:v>-1.4036322568064588</c:v>
                </c:pt>
                <c:pt idx="8">
                  <c:v>4.9733880909732964E-2</c:v>
                </c:pt>
                <c:pt idx="9">
                  <c:v>-3.2797932065781952</c:v>
                </c:pt>
                <c:pt idx="10">
                  <c:v>8.2909999874231755E-2</c:v>
                </c:pt>
                <c:pt idx="11">
                  <c:v>-0.30066276587082896</c:v>
                </c:pt>
                <c:pt idx="12">
                  <c:v>1.5952815625747618</c:v>
                </c:pt>
                <c:pt idx="13">
                  <c:v>0.25180397709522095</c:v>
                </c:pt>
                <c:pt idx="14">
                  <c:v>0.56273491879955007</c:v>
                </c:pt>
                <c:pt idx="15">
                  <c:v>-0.33195834435979554</c:v>
                </c:pt>
                <c:pt idx="16">
                  <c:v>0.22844853265453269</c:v>
                </c:pt>
                <c:pt idx="17">
                  <c:v>1.0030278431260351</c:v>
                </c:pt>
                <c:pt idx="18">
                  <c:v>2.2080123200362309</c:v>
                </c:pt>
                <c:pt idx="19">
                  <c:v>-0.40569137820058143</c:v>
                </c:pt>
              </c:numCache>
            </c:numRef>
          </c:val>
          <c:extLst>
            <c:ext xmlns:c16="http://schemas.microsoft.com/office/drawing/2014/chart" uri="{C3380CC4-5D6E-409C-BE32-E72D297353CC}">
              <c16:uniqueId val="{00000000-AC56-4F01-BCD2-FFCA544C7984}"/>
            </c:ext>
          </c:extLst>
        </c:ser>
        <c:dLbls>
          <c:showLegendKey val="0"/>
          <c:showVal val="0"/>
          <c:showCatName val="0"/>
          <c:showSerName val="0"/>
          <c:showPercent val="0"/>
          <c:showBubbleSize val="0"/>
        </c:dLbls>
        <c:gapWidth val="150"/>
        <c:axId val="977451648"/>
        <c:axId val="979698816"/>
      </c:barChart>
      <c:lineChart>
        <c:grouping val="standard"/>
        <c:varyColors val="0"/>
        <c:ser>
          <c:idx val="0"/>
          <c:order val="0"/>
          <c:tx>
            <c:strRef>
              <c:f>ARG_D!$D$84</c:f>
              <c:strCache>
                <c:ptCount val="1"/>
                <c:pt idx="0">
                  <c:v>Change in Output gap</c:v>
                </c:pt>
              </c:strCache>
            </c:strRef>
          </c:tx>
          <c:marker>
            <c:symbol val="none"/>
          </c:marker>
          <c:cat>
            <c:strRef>
              <c:f>ARG_D!$E$71:$AA$71</c:f>
              <c:strCache>
                <c:ptCount val="2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strCache>
            </c:strRef>
          </c:cat>
          <c:val>
            <c:numRef>
              <c:f>ARG_D!$E$84:$AA$84</c:f>
              <c:numCache>
                <c:formatCode>0.0</c:formatCode>
                <c:ptCount val="20"/>
                <c:pt idx="0">
                  <c:v>3.0066800000000002</c:v>
                </c:pt>
                <c:pt idx="1">
                  <c:v>2.7622599999999999</c:v>
                </c:pt>
                <c:pt idx="2">
                  <c:v>-5.9449800000000002</c:v>
                </c:pt>
                <c:pt idx="3">
                  <c:v>2.8281899999999998</c:v>
                </c:pt>
                <c:pt idx="4">
                  <c:v>5.8134300000000021</c:v>
                </c:pt>
                <c:pt idx="5">
                  <c:v>1.8901999999999983</c:v>
                </c:pt>
                <c:pt idx="6">
                  <c:v>-5.7703699999999998</c:v>
                </c:pt>
                <c:pt idx="7">
                  <c:v>-2.7951700000000002</c:v>
                </c:pt>
                <c:pt idx="8">
                  <c:v>-6.5984800000000003</c:v>
                </c:pt>
                <c:pt idx="9">
                  <c:v>-12.669909999999998</c:v>
                </c:pt>
                <c:pt idx="10">
                  <c:v>4.4653599999999987</c:v>
                </c:pt>
                <c:pt idx="11">
                  <c:v>4.2934799999999997</c:v>
                </c:pt>
                <c:pt idx="12">
                  <c:v>4.2170200000000007</c:v>
                </c:pt>
                <c:pt idx="13">
                  <c:v>3.3536299999999999</c:v>
                </c:pt>
                <c:pt idx="14">
                  <c:v>3.0180500000000001</c:v>
                </c:pt>
                <c:pt idx="15">
                  <c:v>-1.56532</c:v>
                </c:pt>
                <c:pt idx="16">
                  <c:v>-4.2310799999999995</c:v>
                </c:pt>
                <c:pt idx="17">
                  <c:v>5.0143899999999997</c:v>
                </c:pt>
                <c:pt idx="18">
                  <c:v>4.6990300000000005</c:v>
                </c:pt>
                <c:pt idx="19">
                  <c:v>-2.3549300000000004</c:v>
                </c:pt>
              </c:numCache>
            </c:numRef>
          </c:val>
          <c:smooth val="1"/>
          <c:extLst>
            <c:ext xmlns:c16="http://schemas.microsoft.com/office/drawing/2014/chart" uri="{C3380CC4-5D6E-409C-BE32-E72D297353CC}">
              <c16:uniqueId val="{00000001-AC56-4F01-BCD2-FFCA544C7984}"/>
            </c:ext>
          </c:extLst>
        </c:ser>
        <c:dLbls>
          <c:showLegendKey val="0"/>
          <c:showVal val="0"/>
          <c:showCatName val="0"/>
          <c:showSerName val="0"/>
          <c:showPercent val="0"/>
          <c:showBubbleSize val="0"/>
        </c:dLbls>
        <c:marker val="1"/>
        <c:smooth val="0"/>
        <c:axId val="977451648"/>
        <c:axId val="979698816"/>
      </c:lineChart>
      <c:catAx>
        <c:axId val="977451648"/>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79698816"/>
        <c:crosses val="autoZero"/>
        <c:auto val="1"/>
        <c:lblAlgn val="ctr"/>
        <c:lblOffset val="100"/>
        <c:noMultiLvlLbl val="0"/>
      </c:catAx>
      <c:valAx>
        <c:axId val="979698816"/>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77451648"/>
        <c:crosses val="autoZero"/>
        <c:crossBetween val="between"/>
      </c:valAx>
    </c:plotArea>
    <c:legend>
      <c:legendPos val="b"/>
      <c:layout>
        <c:manualLayout>
          <c:xMode val="edge"/>
          <c:yMode val="edge"/>
          <c:x val="0.24359659378977103"/>
          <c:y val="0.92194609923893034"/>
          <c:w val="0.5699673730340602"/>
          <c:h val="6.1805179836806175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1800" b="1" i="0" baseline="0">
                <a:effectLst/>
              </a:rPr>
              <a:t>Fiscal Impulse vs Change in Output Gap</a:t>
            </a:r>
            <a:endParaRPr lang="en-US" sz="2000">
              <a:effectLst/>
            </a:endParaRPr>
          </a:p>
          <a:p>
            <a:pPr>
              <a:defRPr sz="2000" b="1"/>
            </a:pPr>
            <a:r>
              <a:rPr lang="en-US" sz="1800" b="0" i="0" baseline="0">
                <a:effectLst/>
              </a:rPr>
              <a:t>(as percentage)</a:t>
            </a:r>
            <a:endParaRPr lang="en-US" sz="2000">
              <a:effectLst/>
            </a:endParaRPr>
          </a:p>
        </c:rich>
      </c:tx>
      <c:overlay val="0"/>
    </c:title>
    <c:autoTitleDeleted val="0"/>
    <c:plotArea>
      <c:layout>
        <c:manualLayout>
          <c:layoutTarget val="inner"/>
          <c:xMode val="edge"/>
          <c:yMode val="edge"/>
          <c:x val="8.513966634591176E-2"/>
          <c:y val="0.1755354930000943"/>
          <c:w val="0.89558744710130678"/>
          <c:h val="0.57160156551916852"/>
        </c:manualLayout>
      </c:layout>
      <c:barChart>
        <c:barDir val="col"/>
        <c:grouping val="clustered"/>
        <c:varyColors val="0"/>
        <c:ser>
          <c:idx val="1"/>
          <c:order val="1"/>
          <c:tx>
            <c:strRef>
              <c:f>GTM_D!$D$85</c:f>
              <c:strCache>
                <c:ptCount val="1"/>
                <c:pt idx="0">
                  <c:v>Fiscal Impulse GG</c:v>
                </c:pt>
              </c:strCache>
            </c:strRef>
          </c:tx>
          <c:invertIfNegative val="0"/>
          <c:cat>
            <c:strRef>
              <c:f>GTM_D!$E$71:$AA$71</c:f>
              <c:strCach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strCache>
            </c:strRef>
          </c:cat>
          <c:val>
            <c:numRef>
              <c:f>GTM_D!$E$85:$AA$85</c:f>
              <c:numCache>
                <c:formatCode>0.0</c:formatCode>
                <c:ptCount val="18"/>
                <c:pt idx="0">
                  <c:v>-0.4247204964814551</c:v>
                </c:pt>
                <c:pt idx="1">
                  <c:v>-0.22831642204501318</c:v>
                </c:pt>
                <c:pt idx="2">
                  <c:v>1.7547099402953878</c:v>
                </c:pt>
                <c:pt idx="3">
                  <c:v>0.36870104557641059</c:v>
                </c:pt>
                <c:pt idx="4">
                  <c:v>0.43899312732688611</c:v>
                </c:pt>
                <c:pt idx="5">
                  <c:v>-1.2325662129128758</c:v>
                </c:pt>
                <c:pt idx="6">
                  <c:v>-0.26000721776842145</c:v>
                </c:pt>
                <c:pt idx="7">
                  <c:v>-0.86217516880327727</c:v>
                </c:pt>
                <c:pt idx="8">
                  <c:v>1.3880820588708913</c:v>
                </c:pt>
                <c:pt idx="9">
                  <c:v>-1.7278585335298466</c:v>
                </c:pt>
                <c:pt idx="10">
                  <c:v>0.50640436815618139</c:v>
                </c:pt>
                <c:pt idx="11">
                  <c:v>0.38636564567208531</c:v>
                </c:pt>
                <c:pt idx="12">
                  <c:v>-0.21308840267506834</c:v>
                </c:pt>
                <c:pt idx="13">
                  <c:v>0.20165710656852301</c:v>
                </c:pt>
                <c:pt idx="14">
                  <c:v>0.95847758912337833</c:v>
                </c:pt>
                <c:pt idx="15">
                  <c:v>-1.3045736920554774E-2</c:v>
                </c:pt>
                <c:pt idx="16">
                  <c:v>-0.31438288576193618</c:v>
                </c:pt>
                <c:pt idx="17">
                  <c:v>-0.35363444077952638</c:v>
                </c:pt>
              </c:numCache>
            </c:numRef>
          </c:val>
          <c:extLst>
            <c:ext xmlns:c16="http://schemas.microsoft.com/office/drawing/2014/chart" uri="{C3380CC4-5D6E-409C-BE32-E72D297353CC}">
              <c16:uniqueId val="{00000000-E2AB-4FDA-8ED5-65D0FE5986EC}"/>
            </c:ext>
          </c:extLst>
        </c:ser>
        <c:dLbls>
          <c:showLegendKey val="0"/>
          <c:showVal val="0"/>
          <c:showCatName val="0"/>
          <c:showSerName val="0"/>
          <c:showPercent val="0"/>
          <c:showBubbleSize val="0"/>
        </c:dLbls>
        <c:gapWidth val="150"/>
        <c:axId val="965165056"/>
        <c:axId val="965166592"/>
      </c:barChart>
      <c:lineChart>
        <c:grouping val="standard"/>
        <c:varyColors val="0"/>
        <c:ser>
          <c:idx val="0"/>
          <c:order val="0"/>
          <c:tx>
            <c:strRef>
              <c:f>GTM_D!$D$84</c:f>
              <c:strCache>
                <c:ptCount val="1"/>
                <c:pt idx="0">
                  <c:v>Change in Output gap</c:v>
                </c:pt>
              </c:strCache>
            </c:strRef>
          </c:tx>
          <c:marker>
            <c:symbol val="none"/>
          </c:marker>
          <c:cat>
            <c:strRef>
              <c:f>GTM_D!$E$71:$AA$71</c:f>
              <c:strCach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strCache>
            </c:strRef>
          </c:cat>
          <c:val>
            <c:numRef>
              <c:f>GTM_D!$E$84:$AA$84</c:f>
              <c:numCache>
                <c:formatCode>0.0</c:formatCode>
                <c:ptCount val="18"/>
                <c:pt idx="0">
                  <c:v>0.74320000000000008</c:v>
                </c:pt>
                <c:pt idx="1">
                  <c:v>-0.84330000000000016</c:v>
                </c:pt>
                <c:pt idx="2">
                  <c:v>0.40506000000000003</c:v>
                </c:pt>
                <c:pt idx="3">
                  <c:v>0.88747999999999994</c:v>
                </c:pt>
                <c:pt idx="4">
                  <c:v>9.520000000000195E-3</c:v>
                </c:pt>
                <c:pt idx="5">
                  <c:v>-1.1818600000000001</c:v>
                </c:pt>
                <c:pt idx="6">
                  <c:v>-1.3059400000000001</c:v>
                </c:pt>
                <c:pt idx="7">
                  <c:v>4.5749999999999957E-2</c:v>
                </c:pt>
                <c:pt idx="8">
                  <c:v>-1.30864</c:v>
                </c:pt>
                <c:pt idx="9">
                  <c:v>-0.78568999999999978</c:v>
                </c:pt>
                <c:pt idx="10">
                  <c:v>-0.73972000000000016</c:v>
                </c:pt>
                <c:pt idx="11">
                  <c:v>1.2088799999999997</c:v>
                </c:pt>
                <c:pt idx="12">
                  <c:v>2.1426800000000004</c:v>
                </c:pt>
                <c:pt idx="13">
                  <c:v>-0.57261999999999991</c:v>
                </c:pt>
                <c:pt idx="14">
                  <c:v>-2.9956800000000001</c:v>
                </c:pt>
                <c:pt idx="15">
                  <c:v>-0.4622799999999998</c:v>
                </c:pt>
                <c:pt idx="16">
                  <c:v>1.1058299999999996</c:v>
                </c:pt>
                <c:pt idx="17">
                  <c:v>0.49782000000000037</c:v>
                </c:pt>
              </c:numCache>
            </c:numRef>
          </c:val>
          <c:smooth val="1"/>
          <c:extLst>
            <c:ext xmlns:c16="http://schemas.microsoft.com/office/drawing/2014/chart" uri="{C3380CC4-5D6E-409C-BE32-E72D297353CC}">
              <c16:uniqueId val="{00000001-E2AB-4FDA-8ED5-65D0FE5986EC}"/>
            </c:ext>
          </c:extLst>
        </c:ser>
        <c:dLbls>
          <c:showLegendKey val="0"/>
          <c:showVal val="0"/>
          <c:showCatName val="0"/>
          <c:showSerName val="0"/>
          <c:showPercent val="0"/>
          <c:showBubbleSize val="0"/>
        </c:dLbls>
        <c:marker val="1"/>
        <c:smooth val="0"/>
        <c:axId val="965165056"/>
        <c:axId val="965166592"/>
      </c:lineChart>
      <c:catAx>
        <c:axId val="965165056"/>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65166592"/>
        <c:crosses val="autoZero"/>
        <c:auto val="1"/>
        <c:lblAlgn val="ctr"/>
        <c:lblOffset val="100"/>
        <c:noMultiLvlLbl val="0"/>
      </c:catAx>
      <c:valAx>
        <c:axId val="965166592"/>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65165056"/>
        <c:crosses val="autoZero"/>
        <c:crossBetween val="between"/>
      </c:valAx>
    </c:plotArea>
    <c:legend>
      <c:legendPos val="b"/>
      <c:layout>
        <c:manualLayout>
          <c:xMode val="edge"/>
          <c:yMode val="edge"/>
          <c:x val="0.24359659378977103"/>
          <c:y val="0.92194609923893034"/>
          <c:w val="0.5699673730340602"/>
          <c:h val="6.1805179836806175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a:t>Fiscal Balance: Final </a:t>
            </a:r>
            <a:r>
              <a:rPr lang="en-US" sz="2000" b="1" baseline="0"/>
              <a:t>and Adjusted</a:t>
            </a:r>
          </a:p>
          <a:p>
            <a:pPr>
              <a:defRPr sz="2000" b="1"/>
            </a:pPr>
            <a:r>
              <a:rPr lang="en-US" sz="1400" b="0" baseline="0"/>
              <a:t>(as % of GDP)</a:t>
            </a:r>
            <a:endParaRPr lang="en-US" sz="1400" b="0"/>
          </a:p>
        </c:rich>
      </c:tx>
      <c:overlay val="0"/>
    </c:title>
    <c:autoTitleDeleted val="0"/>
    <c:plotArea>
      <c:layout>
        <c:manualLayout>
          <c:layoutTarget val="inner"/>
          <c:xMode val="edge"/>
          <c:yMode val="edge"/>
          <c:x val="8.513966634591176E-2"/>
          <c:y val="0.16333097149828421"/>
          <c:w val="0.89558744710130678"/>
          <c:h val="0.58380597720722127"/>
        </c:manualLayout>
      </c:layout>
      <c:lineChart>
        <c:grouping val="standard"/>
        <c:varyColors val="0"/>
        <c:ser>
          <c:idx val="0"/>
          <c:order val="0"/>
          <c:tx>
            <c:strRef>
              <c:f>GUY_D!$D$72</c:f>
              <c:strCache>
                <c:ptCount val="1"/>
                <c:pt idx="0">
                  <c:v>Final</c:v>
                </c:pt>
              </c:strCache>
            </c:strRef>
          </c:tx>
          <c:marker>
            <c:symbol val="none"/>
          </c:marker>
          <c:cat>
            <c:strRef>
              <c:f>GUY_D!$E$70:$Y$70</c:f>
              <c:strCache>
                <c:ptCount val="19"/>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strCache>
            </c:strRef>
          </c:cat>
          <c:val>
            <c:numRef>
              <c:f>GUY_D!$E$72:$Y$72</c:f>
              <c:numCache>
                <c:formatCode>0.0</c:formatCode>
                <c:ptCount val="19"/>
                <c:pt idx="0">
                  <c:v>-0.51132937597985606</c:v>
                </c:pt>
                <c:pt idx="1">
                  <c:v>6.2520652678638928</c:v>
                </c:pt>
                <c:pt idx="2">
                  <c:v>2.4430919152427428</c:v>
                </c:pt>
                <c:pt idx="3">
                  <c:v>4.1523289074840974</c:v>
                </c:pt>
                <c:pt idx="4">
                  <c:v>3.602277426126784</c:v>
                </c:pt>
                <c:pt idx="5">
                  <c:v>1.6843739301861644</c:v>
                </c:pt>
                <c:pt idx="6">
                  <c:v>3.2246771980438362</c:v>
                </c:pt>
                <c:pt idx="7">
                  <c:v>2.2161449853467889</c:v>
                </c:pt>
                <c:pt idx="8">
                  <c:v>1.9528877232153801</c:v>
                </c:pt>
                <c:pt idx="9">
                  <c:v>-2.2477331652265389</c:v>
                </c:pt>
                <c:pt idx="10">
                  <c:v>1.284478353089088</c:v>
                </c:pt>
                <c:pt idx="11">
                  <c:v>-1.8682303048661772</c:v>
                </c:pt>
                <c:pt idx="12">
                  <c:v>-1.2419954783772198</c:v>
                </c:pt>
                <c:pt idx="13">
                  <c:v>-6.2481982840800763</c:v>
                </c:pt>
                <c:pt idx="14">
                  <c:v>-5.8342466879478314</c:v>
                </c:pt>
                <c:pt idx="15">
                  <c:v>-2.787724584056273</c:v>
                </c:pt>
                <c:pt idx="16">
                  <c:v>-2.1384091176125035</c:v>
                </c:pt>
                <c:pt idx="17">
                  <c:v>-2.0990331966478997</c:v>
                </c:pt>
                <c:pt idx="18">
                  <c:v>-1.2343720113373511</c:v>
                </c:pt>
              </c:numCache>
            </c:numRef>
          </c:val>
          <c:smooth val="0"/>
          <c:extLst>
            <c:ext xmlns:c16="http://schemas.microsoft.com/office/drawing/2014/chart" uri="{C3380CC4-5D6E-409C-BE32-E72D297353CC}">
              <c16:uniqueId val="{00000000-0D1C-4F75-A0B1-20CEC16E88C3}"/>
            </c:ext>
          </c:extLst>
        </c:ser>
        <c:ser>
          <c:idx val="1"/>
          <c:order val="1"/>
          <c:tx>
            <c:strRef>
              <c:f>GUY_D!$D$73</c:f>
              <c:strCache>
                <c:ptCount val="1"/>
                <c:pt idx="0">
                  <c:v>Adjusted</c:v>
                </c:pt>
              </c:strCache>
            </c:strRef>
          </c:tx>
          <c:marker>
            <c:symbol val="none"/>
          </c:marker>
          <c:cat>
            <c:strRef>
              <c:f>GUY_D!$E$70:$Y$70</c:f>
              <c:strCache>
                <c:ptCount val="19"/>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strCache>
            </c:strRef>
          </c:cat>
          <c:val>
            <c:numRef>
              <c:f>GUY_D!$E$73:$Y$73</c:f>
              <c:numCache>
                <c:formatCode>0.0</c:formatCode>
                <c:ptCount val="19"/>
                <c:pt idx="0">
                  <c:v>0.96683275687786641</c:v>
                </c:pt>
                <c:pt idx="1">
                  <c:v>6.6942670005331637</c:v>
                </c:pt>
                <c:pt idx="2">
                  <c:v>1.9109375584461221</c:v>
                </c:pt>
                <c:pt idx="3">
                  <c:v>3.2476405558848342</c:v>
                </c:pt>
                <c:pt idx="4">
                  <c:v>1.9077323802519506</c:v>
                </c:pt>
                <c:pt idx="5">
                  <c:v>-0.41806271352388746</c:v>
                </c:pt>
                <c:pt idx="6">
                  <c:v>2.1555970947355685</c:v>
                </c:pt>
                <c:pt idx="7">
                  <c:v>1.115908363340302</c:v>
                </c:pt>
                <c:pt idx="8">
                  <c:v>1.5261061141618479</c:v>
                </c:pt>
                <c:pt idx="9">
                  <c:v>-2.7113995831773718</c:v>
                </c:pt>
                <c:pt idx="10">
                  <c:v>0.9649748378280294</c:v>
                </c:pt>
                <c:pt idx="11">
                  <c:v>-1.541738157919863</c:v>
                </c:pt>
                <c:pt idx="12">
                  <c:v>-0.74606842105705007</c:v>
                </c:pt>
                <c:pt idx="13">
                  <c:v>-4.3973922667300798</c:v>
                </c:pt>
                <c:pt idx="14">
                  <c:v>-4.8181918911365402</c:v>
                </c:pt>
                <c:pt idx="15">
                  <c:v>-2.9333004189595413</c:v>
                </c:pt>
                <c:pt idx="16">
                  <c:v>-1.9682106024814763</c:v>
                </c:pt>
                <c:pt idx="17">
                  <c:v>-1.6335421877005591</c:v>
                </c:pt>
                <c:pt idx="18">
                  <c:v>-1.1033797728538652</c:v>
                </c:pt>
              </c:numCache>
            </c:numRef>
          </c:val>
          <c:smooth val="0"/>
          <c:extLst>
            <c:ext xmlns:c16="http://schemas.microsoft.com/office/drawing/2014/chart" uri="{C3380CC4-5D6E-409C-BE32-E72D297353CC}">
              <c16:uniqueId val="{00000001-0D1C-4F75-A0B1-20CEC16E88C3}"/>
            </c:ext>
          </c:extLst>
        </c:ser>
        <c:dLbls>
          <c:showLegendKey val="0"/>
          <c:showVal val="0"/>
          <c:showCatName val="0"/>
          <c:showSerName val="0"/>
          <c:showPercent val="0"/>
          <c:showBubbleSize val="0"/>
        </c:dLbls>
        <c:smooth val="0"/>
        <c:axId val="955047296"/>
        <c:axId val="965231744"/>
      </c:lineChart>
      <c:catAx>
        <c:axId val="955047296"/>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65231744"/>
        <c:crosses val="autoZero"/>
        <c:auto val="1"/>
        <c:lblAlgn val="ctr"/>
        <c:lblOffset val="100"/>
        <c:noMultiLvlLbl val="0"/>
      </c:catAx>
      <c:valAx>
        <c:axId val="965231744"/>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55047296"/>
        <c:crosses val="autoZero"/>
        <c:crossBetween val="between"/>
      </c:valAx>
    </c:plotArea>
    <c:legend>
      <c:legendPos val="b"/>
      <c:layout>
        <c:manualLayout>
          <c:xMode val="edge"/>
          <c:yMode val="edge"/>
          <c:x val="0.24359659378977103"/>
          <c:y val="0.92194609923893034"/>
          <c:w val="0.51455875505706339"/>
          <c:h val="6.1859572218948174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i="0" baseline="0">
                <a:effectLst/>
              </a:rPr>
              <a:t>Fiscal Impulse vs Change in Output Gap</a:t>
            </a:r>
            <a:endParaRPr lang="en-US" sz="2000">
              <a:effectLst/>
            </a:endParaRPr>
          </a:p>
          <a:p>
            <a:pPr>
              <a:defRPr sz="2000" b="1"/>
            </a:pPr>
            <a:r>
              <a:rPr lang="en-US" sz="1800" b="0" i="0" baseline="0">
                <a:effectLst/>
              </a:rPr>
              <a:t>(as percentage)</a:t>
            </a:r>
            <a:endParaRPr lang="en-US" sz="2000">
              <a:effectLst/>
            </a:endParaRPr>
          </a:p>
        </c:rich>
      </c:tx>
      <c:overlay val="0"/>
    </c:title>
    <c:autoTitleDeleted val="0"/>
    <c:plotArea>
      <c:layout>
        <c:manualLayout>
          <c:layoutTarget val="inner"/>
          <c:xMode val="edge"/>
          <c:yMode val="edge"/>
          <c:x val="8.513966634591176E-2"/>
          <c:y val="0.17014212997919945"/>
          <c:w val="0.89558744710130678"/>
          <c:h val="0.57699492854006329"/>
        </c:manualLayout>
      </c:layout>
      <c:barChart>
        <c:barDir val="col"/>
        <c:grouping val="clustered"/>
        <c:varyColors val="0"/>
        <c:ser>
          <c:idx val="1"/>
          <c:order val="1"/>
          <c:tx>
            <c:strRef>
              <c:f>GUY_D!$D$84</c:f>
              <c:strCache>
                <c:ptCount val="1"/>
                <c:pt idx="0">
                  <c:v>Fiscal Impulse</c:v>
                </c:pt>
              </c:strCache>
            </c:strRef>
          </c:tx>
          <c:invertIfNegative val="0"/>
          <c:cat>
            <c:strRef>
              <c:f>GUY_D!$E$70:$Y$70</c:f>
              <c:strCache>
                <c:ptCount val="19"/>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strCache>
            </c:strRef>
          </c:cat>
          <c:val>
            <c:numRef>
              <c:f>GUY_D!$E$84:$Y$84</c:f>
              <c:numCache>
                <c:formatCode>0.0</c:formatCode>
                <c:ptCount val="19"/>
                <c:pt idx="1">
                  <c:v>-5.7274342436552974</c:v>
                </c:pt>
                <c:pt idx="2">
                  <c:v>4.7833294420870418</c:v>
                </c:pt>
                <c:pt idx="3">
                  <c:v>-1.3367029974387121</c:v>
                </c:pt>
                <c:pt idx="4">
                  <c:v>1.3399081756328837</c:v>
                </c:pt>
                <c:pt idx="5">
                  <c:v>2.325795093775838</c:v>
                </c:pt>
                <c:pt idx="6">
                  <c:v>-2.573659808259456</c:v>
                </c:pt>
                <c:pt idx="7">
                  <c:v>1.0396887313952665</c:v>
                </c:pt>
                <c:pt idx="8">
                  <c:v>-0.41019775082154597</c:v>
                </c:pt>
                <c:pt idx="9">
                  <c:v>4.2375056973392198</c:v>
                </c:pt>
                <c:pt idx="10">
                  <c:v>-3.6763744210054012</c:v>
                </c:pt>
                <c:pt idx="11">
                  <c:v>2.5067129957478924</c:v>
                </c:pt>
                <c:pt idx="12">
                  <c:v>-0.79566973686281295</c:v>
                </c:pt>
                <c:pt idx="13">
                  <c:v>3.6513238456730299</c:v>
                </c:pt>
                <c:pt idx="14">
                  <c:v>0.42079962440646046</c:v>
                </c:pt>
                <c:pt idx="15">
                  <c:v>-1.8848914721769989</c:v>
                </c:pt>
                <c:pt idx="16">
                  <c:v>-0.96508981647806502</c:v>
                </c:pt>
                <c:pt idx="17">
                  <c:v>-0.33466841478091713</c:v>
                </c:pt>
                <c:pt idx="18">
                  <c:v>-0.53016241484669391</c:v>
                </c:pt>
              </c:numCache>
            </c:numRef>
          </c:val>
          <c:extLst>
            <c:ext xmlns:c16="http://schemas.microsoft.com/office/drawing/2014/chart" uri="{C3380CC4-5D6E-409C-BE32-E72D297353CC}">
              <c16:uniqueId val="{00000000-3582-4852-8185-53E7225D3957}"/>
            </c:ext>
          </c:extLst>
        </c:ser>
        <c:dLbls>
          <c:showLegendKey val="0"/>
          <c:showVal val="0"/>
          <c:showCatName val="0"/>
          <c:showSerName val="0"/>
          <c:showPercent val="0"/>
          <c:showBubbleSize val="0"/>
        </c:dLbls>
        <c:gapWidth val="150"/>
        <c:axId val="975059200"/>
        <c:axId val="975065088"/>
      </c:barChart>
      <c:lineChart>
        <c:grouping val="standard"/>
        <c:varyColors val="0"/>
        <c:ser>
          <c:idx val="0"/>
          <c:order val="0"/>
          <c:tx>
            <c:strRef>
              <c:f>GUY_D!$D$83</c:f>
              <c:strCache>
                <c:ptCount val="1"/>
                <c:pt idx="0">
                  <c:v>Change in Output gap</c:v>
                </c:pt>
              </c:strCache>
            </c:strRef>
          </c:tx>
          <c:marker>
            <c:symbol val="none"/>
          </c:marker>
          <c:cat>
            <c:strRef>
              <c:f>GUY_D!$E$70:$Y$70</c:f>
              <c:strCache>
                <c:ptCount val="19"/>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strCache>
            </c:strRef>
          </c:cat>
          <c:val>
            <c:numRef>
              <c:f>GUY_D!$E$83:$Y$83</c:f>
              <c:numCache>
                <c:formatCode>0.0</c:formatCode>
                <c:ptCount val="19"/>
                <c:pt idx="0">
                  <c:v>3.9394500000000008</c:v>
                </c:pt>
                <c:pt idx="1">
                  <c:v>3.9597600000000002</c:v>
                </c:pt>
                <c:pt idx="2">
                  <c:v>4.1158799999999998</c:v>
                </c:pt>
                <c:pt idx="3">
                  <c:v>0.93228999999999962</c:v>
                </c:pt>
                <c:pt idx="4">
                  <c:v>4.055200000000001</c:v>
                </c:pt>
                <c:pt idx="5">
                  <c:v>2.8027600000000001</c:v>
                </c:pt>
                <c:pt idx="6">
                  <c:v>-5.04779</c:v>
                </c:pt>
                <c:pt idx="7">
                  <c:v>0.40185999999999922</c:v>
                </c:pt>
                <c:pt idx="8">
                  <c:v>-3.6995899999999997</c:v>
                </c:pt>
                <c:pt idx="9">
                  <c:v>0.24575999999999976</c:v>
                </c:pt>
                <c:pt idx="10">
                  <c:v>-0.75962999999999981</c:v>
                </c:pt>
                <c:pt idx="11">
                  <c:v>-2.5704799999999999</c:v>
                </c:pt>
                <c:pt idx="12">
                  <c:v>-0.51751999999999998</c:v>
                </c:pt>
                <c:pt idx="13">
                  <c:v>-4.1379099999999998</c:v>
                </c:pt>
                <c:pt idx="14">
                  <c:v>2.1898999999999997</c:v>
                </c:pt>
                <c:pt idx="15">
                  <c:v>3.6580900000000001</c:v>
                </c:pt>
                <c:pt idx="16">
                  <c:v>-1.4015900000000001</c:v>
                </c:pt>
                <c:pt idx="17">
                  <c:v>-0.38446999999999987</c:v>
                </c:pt>
                <c:pt idx="18">
                  <c:v>0.38129000000000013</c:v>
                </c:pt>
              </c:numCache>
            </c:numRef>
          </c:val>
          <c:smooth val="1"/>
          <c:extLst>
            <c:ext xmlns:c16="http://schemas.microsoft.com/office/drawing/2014/chart" uri="{C3380CC4-5D6E-409C-BE32-E72D297353CC}">
              <c16:uniqueId val="{00000001-3582-4852-8185-53E7225D3957}"/>
            </c:ext>
          </c:extLst>
        </c:ser>
        <c:dLbls>
          <c:showLegendKey val="0"/>
          <c:showVal val="0"/>
          <c:showCatName val="0"/>
          <c:showSerName val="0"/>
          <c:showPercent val="0"/>
          <c:showBubbleSize val="0"/>
        </c:dLbls>
        <c:marker val="1"/>
        <c:smooth val="0"/>
        <c:axId val="975059200"/>
        <c:axId val="975065088"/>
      </c:lineChart>
      <c:catAx>
        <c:axId val="975059200"/>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75065088"/>
        <c:crosses val="autoZero"/>
        <c:auto val="1"/>
        <c:lblAlgn val="ctr"/>
        <c:lblOffset val="100"/>
        <c:noMultiLvlLbl val="0"/>
      </c:catAx>
      <c:valAx>
        <c:axId val="975065088"/>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75059200"/>
        <c:crosses val="autoZero"/>
        <c:crossBetween val="between"/>
      </c:valAx>
    </c:plotArea>
    <c:legend>
      <c:legendPos val="b"/>
      <c:layout>
        <c:manualLayout>
          <c:xMode val="edge"/>
          <c:yMode val="edge"/>
          <c:x val="0.24359659378977103"/>
          <c:y val="0.92194609923893034"/>
          <c:w val="0.51455875505706339"/>
          <c:h val="6.1859572218948174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a:t>Fiscal Balance: Final and Adjusted</a:t>
            </a:r>
          </a:p>
          <a:p>
            <a:pPr>
              <a:defRPr sz="2000" b="1"/>
            </a:pPr>
            <a:r>
              <a:rPr lang="en-US" sz="2000" b="0"/>
              <a:t>(as % of GDP)</a:t>
            </a:r>
          </a:p>
        </c:rich>
      </c:tx>
      <c:overlay val="0"/>
    </c:title>
    <c:autoTitleDeleted val="0"/>
    <c:plotArea>
      <c:layout>
        <c:manualLayout>
          <c:layoutTarget val="inner"/>
          <c:xMode val="edge"/>
          <c:yMode val="edge"/>
          <c:x val="8.513966634591176E-2"/>
          <c:y val="0.18906878572926866"/>
          <c:w val="0.89558744710130678"/>
          <c:h val="0.55806825038132113"/>
        </c:manualLayout>
      </c:layout>
      <c:lineChart>
        <c:grouping val="standard"/>
        <c:varyColors val="0"/>
        <c:ser>
          <c:idx val="0"/>
          <c:order val="0"/>
          <c:tx>
            <c:strRef>
              <c:f>HND_D!$D$74</c:f>
              <c:strCache>
                <c:ptCount val="1"/>
                <c:pt idx="0">
                  <c:v>Final</c:v>
                </c:pt>
              </c:strCache>
            </c:strRef>
          </c:tx>
          <c:marker>
            <c:symbol val="none"/>
          </c:marker>
          <c:cat>
            <c:strRef>
              <c:f>HND_D!$E$72:$AA$72</c:f>
              <c:strCach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strCache>
            </c:strRef>
          </c:cat>
          <c:val>
            <c:numRef>
              <c:f>HND_D!$E$74:$AA$74</c:f>
              <c:numCache>
                <c:formatCode>0.0</c:formatCode>
                <c:ptCount val="23"/>
                <c:pt idx="0">
                  <c:v>-0.82550609649379059</c:v>
                </c:pt>
                <c:pt idx="1">
                  <c:v>1.1669505962521274</c:v>
                </c:pt>
                <c:pt idx="2">
                  <c:v>0.3586850807235949</c:v>
                </c:pt>
                <c:pt idx="3">
                  <c:v>-3.4262781252014674</c:v>
                </c:pt>
                <c:pt idx="4">
                  <c:v>-1.1056205970300568</c:v>
                </c:pt>
                <c:pt idx="5">
                  <c:v>0.9477009477009456</c:v>
                </c:pt>
                <c:pt idx="6">
                  <c:v>0.27062481780196224</c:v>
                </c:pt>
                <c:pt idx="7">
                  <c:v>0.63624193099426118</c:v>
                </c:pt>
                <c:pt idx="8">
                  <c:v>1.3512761020881665</c:v>
                </c:pt>
                <c:pt idx="9">
                  <c:v>-1.1508126195028703</c:v>
                </c:pt>
                <c:pt idx="10">
                  <c:v>-2.8550265344009618</c:v>
                </c:pt>
                <c:pt idx="11">
                  <c:v>-3.5822861775435699</c:v>
                </c:pt>
                <c:pt idx="12">
                  <c:v>-3.0300308902428652</c:v>
                </c:pt>
                <c:pt idx="13">
                  <c:v>-3.7500875239815672</c:v>
                </c:pt>
                <c:pt idx="14">
                  <c:v>-1.5336082423161681</c:v>
                </c:pt>
                <c:pt idx="15">
                  <c:v>-1.1466309654035145</c:v>
                </c:pt>
                <c:pt idx="16">
                  <c:v>-0.11872236872721845</c:v>
                </c:pt>
                <c:pt idx="17">
                  <c:v>-2.2482084369795383</c:v>
                </c:pt>
                <c:pt idx="18">
                  <c:v>-1.8190570732841229</c:v>
                </c:pt>
                <c:pt idx="19">
                  <c:v>-5.3164364079642406</c:v>
                </c:pt>
                <c:pt idx="20">
                  <c:v>-3.7020909765241266</c:v>
                </c:pt>
                <c:pt idx="21">
                  <c:v>-3.2170385758802267</c:v>
                </c:pt>
                <c:pt idx="22">
                  <c:v>-4.2566566359852551</c:v>
                </c:pt>
              </c:numCache>
            </c:numRef>
          </c:val>
          <c:smooth val="0"/>
          <c:extLst>
            <c:ext xmlns:c16="http://schemas.microsoft.com/office/drawing/2014/chart" uri="{C3380CC4-5D6E-409C-BE32-E72D297353CC}">
              <c16:uniqueId val="{00000000-1F43-439F-92F3-6DE1E4F53E93}"/>
            </c:ext>
          </c:extLst>
        </c:ser>
        <c:ser>
          <c:idx val="1"/>
          <c:order val="1"/>
          <c:tx>
            <c:strRef>
              <c:f>HND_D!$D$75</c:f>
              <c:strCache>
                <c:ptCount val="1"/>
                <c:pt idx="0">
                  <c:v>Adjusted</c:v>
                </c:pt>
              </c:strCache>
            </c:strRef>
          </c:tx>
          <c:marker>
            <c:symbol val="none"/>
          </c:marker>
          <c:cat>
            <c:strRef>
              <c:f>HND_D!$E$72:$AA$72</c:f>
              <c:strCach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strCache>
            </c:strRef>
          </c:cat>
          <c:val>
            <c:numRef>
              <c:f>HND_D!$E$75:$AA$75</c:f>
              <c:numCache>
                <c:formatCode>0.0</c:formatCode>
                <c:ptCount val="23"/>
                <c:pt idx="0">
                  <c:v>-0.65359698544034739</c:v>
                </c:pt>
                <c:pt idx="1">
                  <c:v>1.3601467970853127</c:v>
                </c:pt>
                <c:pt idx="2">
                  <c:v>0.16003833561610778</c:v>
                </c:pt>
                <c:pt idx="3">
                  <c:v>-4.0739066585576458</c:v>
                </c:pt>
                <c:pt idx="4">
                  <c:v>-1.0067391608960325</c:v>
                </c:pt>
                <c:pt idx="5">
                  <c:v>0.91394554920402604</c:v>
                </c:pt>
                <c:pt idx="6">
                  <c:v>0.20098859858990742</c:v>
                </c:pt>
                <c:pt idx="7">
                  <c:v>0.28662950260557968</c:v>
                </c:pt>
                <c:pt idx="8">
                  <c:v>1.03521884236489</c:v>
                </c:pt>
                <c:pt idx="9">
                  <c:v>0.37217918260548399</c:v>
                </c:pt>
                <c:pt idx="10">
                  <c:v>-2.4835499226960911</c:v>
                </c:pt>
                <c:pt idx="11">
                  <c:v>-2.8133220438591211</c:v>
                </c:pt>
                <c:pt idx="12">
                  <c:v>-2.081770983247921</c:v>
                </c:pt>
                <c:pt idx="13">
                  <c:v>-2.791440268692829</c:v>
                </c:pt>
                <c:pt idx="14">
                  <c:v>-1.147199897293149</c:v>
                </c:pt>
                <c:pt idx="15">
                  <c:v>-1.2802193047598376</c:v>
                </c:pt>
                <c:pt idx="16">
                  <c:v>-0.9709433091786327</c:v>
                </c:pt>
                <c:pt idx="17">
                  <c:v>-3.8030064258831033</c:v>
                </c:pt>
                <c:pt idx="18">
                  <c:v>-3.4508467854694578</c:v>
                </c:pt>
                <c:pt idx="19">
                  <c:v>-4.9176683359168694</c:v>
                </c:pt>
                <c:pt idx="20">
                  <c:v>-3.3470273219036941</c:v>
                </c:pt>
                <c:pt idx="21">
                  <c:v>-2.9640226654409765</c:v>
                </c:pt>
                <c:pt idx="22">
                  <c:v>-4.2170346019430962</c:v>
                </c:pt>
              </c:numCache>
            </c:numRef>
          </c:val>
          <c:smooth val="0"/>
          <c:extLst>
            <c:ext xmlns:c16="http://schemas.microsoft.com/office/drawing/2014/chart" uri="{C3380CC4-5D6E-409C-BE32-E72D297353CC}">
              <c16:uniqueId val="{00000001-1F43-439F-92F3-6DE1E4F53E93}"/>
            </c:ext>
          </c:extLst>
        </c:ser>
        <c:dLbls>
          <c:showLegendKey val="0"/>
          <c:showVal val="0"/>
          <c:showCatName val="0"/>
          <c:showSerName val="0"/>
          <c:showPercent val="0"/>
          <c:showBubbleSize val="0"/>
        </c:dLbls>
        <c:smooth val="0"/>
        <c:axId val="977381632"/>
        <c:axId val="977383424"/>
      </c:lineChart>
      <c:catAx>
        <c:axId val="977381632"/>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77383424"/>
        <c:crosses val="autoZero"/>
        <c:auto val="1"/>
        <c:lblAlgn val="ctr"/>
        <c:lblOffset val="100"/>
        <c:noMultiLvlLbl val="0"/>
      </c:catAx>
      <c:valAx>
        <c:axId val="977383424"/>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77381632"/>
        <c:crosses val="autoZero"/>
        <c:crossBetween val="between"/>
      </c:valAx>
    </c:plotArea>
    <c:legend>
      <c:legendPos val="b"/>
      <c:layout>
        <c:manualLayout>
          <c:xMode val="edge"/>
          <c:yMode val="edge"/>
          <c:x val="0.13146343566449725"/>
          <c:y val="0.92194609923893034"/>
          <c:w val="0.71977471278639449"/>
          <c:h val="6.1805179836806175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1800" b="1" i="0" baseline="0">
                <a:effectLst/>
              </a:rPr>
              <a:t>Fiscal Impulse vs Change in Output Gap</a:t>
            </a:r>
            <a:endParaRPr lang="en-US" sz="2000">
              <a:effectLst/>
            </a:endParaRPr>
          </a:p>
          <a:p>
            <a:pPr>
              <a:defRPr sz="2000" b="1"/>
            </a:pPr>
            <a:r>
              <a:rPr lang="en-US" sz="1800" b="0" i="0" baseline="0">
                <a:effectLst/>
              </a:rPr>
              <a:t>(as percentage)</a:t>
            </a:r>
            <a:endParaRPr lang="en-US" sz="2000">
              <a:effectLst/>
            </a:endParaRPr>
          </a:p>
        </c:rich>
      </c:tx>
      <c:overlay val="0"/>
    </c:title>
    <c:autoTitleDeleted val="0"/>
    <c:plotArea>
      <c:layout>
        <c:manualLayout>
          <c:layoutTarget val="inner"/>
          <c:xMode val="edge"/>
          <c:yMode val="edge"/>
          <c:x val="8.513966634591176E-2"/>
          <c:y val="0.1755354930000943"/>
          <c:w val="0.89558744710130678"/>
          <c:h val="0.57160156551916852"/>
        </c:manualLayout>
      </c:layout>
      <c:barChart>
        <c:barDir val="col"/>
        <c:grouping val="clustered"/>
        <c:varyColors val="0"/>
        <c:ser>
          <c:idx val="1"/>
          <c:order val="1"/>
          <c:tx>
            <c:strRef>
              <c:f>HND_D!$D$86</c:f>
              <c:strCache>
                <c:ptCount val="1"/>
                <c:pt idx="0">
                  <c:v>Fiscal Impulse GG</c:v>
                </c:pt>
              </c:strCache>
            </c:strRef>
          </c:tx>
          <c:invertIfNegative val="0"/>
          <c:cat>
            <c:strRef>
              <c:f>HND_D!$E$72:$AA$72</c:f>
              <c:strCach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strCache>
            </c:strRef>
          </c:cat>
          <c:val>
            <c:numRef>
              <c:f>HND_D!$E$86:$AA$86</c:f>
              <c:numCache>
                <c:formatCode>0.0</c:formatCode>
                <c:ptCount val="23"/>
                <c:pt idx="1">
                  <c:v>-2.0137437825256601</c:v>
                </c:pt>
                <c:pt idx="2">
                  <c:v>1.200108461469205</c:v>
                </c:pt>
                <c:pt idx="3">
                  <c:v>4.2339449941737533</c:v>
                </c:pt>
                <c:pt idx="4">
                  <c:v>-3.0671674976616132</c:v>
                </c:pt>
                <c:pt idx="5">
                  <c:v>-1.9206847101000586</c:v>
                </c:pt>
                <c:pt idx="6">
                  <c:v>0.71295695061411868</c:v>
                </c:pt>
                <c:pt idx="7">
                  <c:v>-8.5640904015672259E-2</c:v>
                </c:pt>
                <c:pt idx="8">
                  <c:v>-0.74858933975931041</c:v>
                </c:pt>
                <c:pt idx="9">
                  <c:v>0.66303965975940604</c:v>
                </c:pt>
                <c:pt idx="10">
                  <c:v>2.8557291053015752</c:v>
                </c:pt>
                <c:pt idx="11">
                  <c:v>0.32977212116303001</c:v>
                </c:pt>
                <c:pt idx="12">
                  <c:v>-0.73155106061120012</c:v>
                </c:pt>
                <c:pt idx="13">
                  <c:v>0.70966928544490804</c:v>
                </c:pt>
                <c:pt idx="14">
                  <c:v>-1.64424037139968</c:v>
                </c:pt>
                <c:pt idx="15">
                  <c:v>0.13301940746668861</c:v>
                </c:pt>
                <c:pt idx="16">
                  <c:v>-0.30927599558120489</c:v>
                </c:pt>
                <c:pt idx="17">
                  <c:v>2.8320631167044708</c:v>
                </c:pt>
                <c:pt idx="18">
                  <c:v>-0.35215964041364556</c:v>
                </c:pt>
                <c:pt idx="19">
                  <c:v>1.4668215504474116</c:v>
                </c:pt>
                <c:pt idx="20">
                  <c:v>-1.5706410140131752</c:v>
                </c:pt>
                <c:pt idx="21">
                  <c:v>-0.38300465646271764</c:v>
                </c:pt>
                <c:pt idx="22">
                  <c:v>1.2530119365021197</c:v>
                </c:pt>
              </c:numCache>
            </c:numRef>
          </c:val>
          <c:extLst>
            <c:ext xmlns:c16="http://schemas.microsoft.com/office/drawing/2014/chart" uri="{C3380CC4-5D6E-409C-BE32-E72D297353CC}">
              <c16:uniqueId val="{00000000-4A64-4A17-B973-83BD1D636C3F}"/>
            </c:ext>
          </c:extLst>
        </c:ser>
        <c:dLbls>
          <c:showLegendKey val="0"/>
          <c:showVal val="0"/>
          <c:showCatName val="0"/>
          <c:showSerName val="0"/>
          <c:showPercent val="0"/>
          <c:showBubbleSize val="0"/>
        </c:dLbls>
        <c:gapWidth val="150"/>
        <c:axId val="977442304"/>
        <c:axId val="977443840"/>
      </c:barChart>
      <c:lineChart>
        <c:grouping val="standard"/>
        <c:varyColors val="0"/>
        <c:ser>
          <c:idx val="0"/>
          <c:order val="0"/>
          <c:tx>
            <c:strRef>
              <c:f>HND_D!$D$85</c:f>
              <c:strCache>
                <c:ptCount val="1"/>
                <c:pt idx="0">
                  <c:v>Change in Output gap</c:v>
                </c:pt>
              </c:strCache>
            </c:strRef>
          </c:tx>
          <c:marker>
            <c:symbol val="none"/>
          </c:marker>
          <c:cat>
            <c:strRef>
              <c:f>HND_D!$E$72:$AA$72</c:f>
              <c:strCach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strCache>
            </c:strRef>
          </c:cat>
          <c:val>
            <c:numRef>
              <c:f>HND_D!$E$85:$AA$85</c:f>
              <c:numCache>
                <c:formatCode>0.0</c:formatCode>
                <c:ptCount val="23"/>
                <c:pt idx="1">
                  <c:v>6.6199999999998482E-3</c:v>
                </c:pt>
                <c:pt idx="2">
                  <c:v>2.2571599999999998</c:v>
                </c:pt>
                <c:pt idx="3">
                  <c:v>2.8960499999999998</c:v>
                </c:pt>
                <c:pt idx="4">
                  <c:v>-4.6136200000000001</c:v>
                </c:pt>
                <c:pt idx="5">
                  <c:v>0.73813999999999991</c:v>
                </c:pt>
                <c:pt idx="6">
                  <c:v>0.19402999999999998</c:v>
                </c:pt>
                <c:pt idx="7">
                  <c:v>1.4815</c:v>
                </c:pt>
                <c:pt idx="8">
                  <c:v>-0.66518999999999995</c:v>
                </c:pt>
                <c:pt idx="9">
                  <c:v>-5.4794499999999999</c:v>
                </c:pt>
                <c:pt idx="10">
                  <c:v>3.1068800000000003</c:v>
                </c:pt>
                <c:pt idx="11">
                  <c:v>-1.3076200000000004</c:v>
                </c:pt>
                <c:pt idx="12">
                  <c:v>-0.47702999999999962</c:v>
                </c:pt>
                <c:pt idx="13">
                  <c:v>0.15249999999999986</c:v>
                </c:pt>
                <c:pt idx="14">
                  <c:v>1.67228</c:v>
                </c:pt>
                <c:pt idx="15">
                  <c:v>1.5617000000000001</c:v>
                </c:pt>
                <c:pt idx="16">
                  <c:v>2.1962200000000003</c:v>
                </c:pt>
                <c:pt idx="17">
                  <c:v>2.0533200000000003</c:v>
                </c:pt>
                <c:pt idx="18">
                  <c:v>0.33776000000000028</c:v>
                </c:pt>
                <c:pt idx="19">
                  <c:v>-6.2158900000000008</c:v>
                </c:pt>
                <c:pt idx="20">
                  <c:v>0.13922000000000012</c:v>
                </c:pt>
                <c:pt idx="21">
                  <c:v>0.31211</c:v>
                </c:pt>
                <c:pt idx="22">
                  <c:v>0.63950000000000007</c:v>
                </c:pt>
              </c:numCache>
            </c:numRef>
          </c:val>
          <c:smooth val="1"/>
          <c:extLst>
            <c:ext xmlns:c16="http://schemas.microsoft.com/office/drawing/2014/chart" uri="{C3380CC4-5D6E-409C-BE32-E72D297353CC}">
              <c16:uniqueId val="{00000001-4A64-4A17-B973-83BD1D636C3F}"/>
            </c:ext>
          </c:extLst>
        </c:ser>
        <c:dLbls>
          <c:showLegendKey val="0"/>
          <c:showVal val="0"/>
          <c:showCatName val="0"/>
          <c:showSerName val="0"/>
          <c:showPercent val="0"/>
          <c:showBubbleSize val="0"/>
        </c:dLbls>
        <c:marker val="1"/>
        <c:smooth val="0"/>
        <c:axId val="977442304"/>
        <c:axId val="977443840"/>
      </c:lineChart>
      <c:catAx>
        <c:axId val="977442304"/>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77443840"/>
        <c:crosses val="autoZero"/>
        <c:auto val="1"/>
        <c:lblAlgn val="ctr"/>
        <c:lblOffset val="100"/>
        <c:noMultiLvlLbl val="0"/>
      </c:catAx>
      <c:valAx>
        <c:axId val="977443840"/>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77442304"/>
        <c:crosses val="autoZero"/>
        <c:crossBetween val="between"/>
      </c:valAx>
    </c:plotArea>
    <c:legend>
      <c:legendPos val="b"/>
      <c:layout>
        <c:manualLayout>
          <c:xMode val="edge"/>
          <c:yMode val="edge"/>
          <c:x val="0.24359659378977103"/>
          <c:y val="0.92194609923893034"/>
          <c:w val="0.5699673730340602"/>
          <c:h val="6.1805179836806175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a:t>Fiscal Balance: Final </a:t>
            </a:r>
            <a:r>
              <a:rPr lang="en-US" sz="2000" b="1" baseline="0"/>
              <a:t>and Adjusted</a:t>
            </a:r>
          </a:p>
          <a:p>
            <a:pPr>
              <a:defRPr sz="2000" b="1"/>
            </a:pPr>
            <a:r>
              <a:rPr lang="en-US" sz="1400" b="0" baseline="0"/>
              <a:t>(as % of GDP)</a:t>
            </a:r>
            <a:endParaRPr lang="en-US" sz="1400" b="0"/>
          </a:p>
        </c:rich>
      </c:tx>
      <c:overlay val="0"/>
    </c:title>
    <c:autoTitleDeleted val="0"/>
    <c:plotArea>
      <c:layout>
        <c:manualLayout>
          <c:layoutTarget val="inner"/>
          <c:xMode val="edge"/>
          <c:yMode val="edge"/>
          <c:x val="8.513966634591176E-2"/>
          <c:y val="0.16333097149828421"/>
          <c:w val="0.89558744710130678"/>
          <c:h val="0.58380597720722127"/>
        </c:manualLayout>
      </c:layout>
      <c:lineChart>
        <c:grouping val="standard"/>
        <c:varyColors val="0"/>
        <c:ser>
          <c:idx val="0"/>
          <c:order val="0"/>
          <c:tx>
            <c:strRef>
              <c:f>MEX_D!$D$72</c:f>
              <c:strCache>
                <c:ptCount val="1"/>
                <c:pt idx="0">
                  <c:v>Final</c:v>
                </c:pt>
              </c:strCache>
            </c:strRef>
          </c:tx>
          <c:marker>
            <c:symbol val="none"/>
          </c:marker>
          <c:cat>
            <c:strRef>
              <c:f>MEX_D!$E$70:$Y$70</c:f>
              <c:strCach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strCache>
            </c:strRef>
          </c:cat>
          <c:val>
            <c:numRef>
              <c:f>MEX_D!$E$72:$Y$72</c:f>
              <c:numCache>
                <c:formatCode>0.0</c:formatCode>
                <c:ptCount val="21"/>
                <c:pt idx="0">
                  <c:v>4.9553001581851897</c:v>
                </c:pt>
                <c:pt idx="1">
                  <c:v>6.6288830791602829</c:v>
                </c:pt>
                <c:pt idx="2">
                  <c:v>6.5136247534474503</c:v>
                </c:pt>
                <c:pt idx="3">
                  <c:v>2.2472465953824701</c:v>
                </c:pt>
                <c:pt idx="4">
                  <c:v>1.4841290425530722</c:v>
                </c:pt>
                <c:pt idx="5">
                  <c:v>2.0008265279166708</c:v>
                </c:pt>
                <c:pt idx="6">
                  <c:v>2.2581474771964443</c:v>
                </c:pt>
                <c:pt idx="7">
                  <c:v>1.3597923617549577</c:v>
                </c:pt>
                <c:pt idx="8">
                  <c:v>0.85077560316817125</c:v>
                </c:pt>
                <c:pt idx="9">
                  <c:v>1.0067790989890388</c:v>
                </c:pt>
                <c:pt idx="10">
                  <c:v>1.1313533000159983</c:v>
                </c:pt>
                <c:pt idx="11">
                  <c:v>1.4884198092933385</c:v>
                </c:pt>
                <c:pt idx="12">
                  <c:v>-0.3263198742620258</c:v>
                </c:pt>
                <c:pt idx="13">
                  <c:v>-1.2952304669077276E-2</c:v>
                </c:pt>
                <c:pt idx="14">
                  <c:v>-3.9184070994623899E-2</c:v>
                </c:pt>
                <c:pt idx="15">
                  <c:v>-7.0021956605780519E-2</c:v>
                </c:pt>
                <c:pt idx="16">
                  <c:v>-1.3219386745162629</c:v>
                </c:pt>
                <c:pt idx="17">
                  <c:v>-1.5999729288011668</c:v>
                </c:pt>
                <c:pt idx="18">
                  <c:v>-1.7076387620307072</c:v>
                </c:pt>
                <c:pt idx="19">
                  <c:v>-1.5425783140081484</c:v>
                </c:pt>
                <c:pt idx="20">
                  <c:v>-1.3364410951056482</c:v>
                </c:pt>
              </c:numCache>
            </c:numRef>
          </c:val>
          <c:smooth val="0"/>
          <c:extLst>
            <c:ext xmlns:c16="http://schemas.microsoft.com/office/drawing/2014/chart" uri="{C3380CC4-5D6E-409C-BE32-E72D297353CC}">
              <c16:uniqueId val="{00000000-5F0E-4C57-8EF7-52A17C99F2C0}"/>
            </c:ext>
          </c:extLst>
        </c:ser>
        <c:ser>
          <c:idx val="1"/>
          <c:order val="1"/>
          <c:tx>
            <c:strRef>
              <c:f>MEX_D!$D$73</c:f>
              <c:strCache>
                <c:ptCount val="1"/>
                <c:pt idx="0">
                  <c:v>Adjusted</c:v>
                </c:pt>
              </c:strCache>
            </c:strRef>
          </c:tx>
          <c:marker>
            <c:symbol val="none"/>
          </c:marker>
          <c:cat>
            <c:strRef>
              <c:f>MEX_D!$E$70:$Y$70</c:f>
              <c:strCach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strCache>
            </c:strRef>
          </c:cat>
          <c:val>
            <c:numRef>
              <c:f>MEX_D!$E$73:$Y$73</c:f>
              <c:numCache>
                <c:formatCode>0.0</c:formatCode>
                <c:ptCount val="21"/>
                <c:pt idx="0">
                  <c:v>7.8603677962601619</c:v>
                </c:pt>
                <c:pt idx="1">
                  <c:v>9.2237416486549328</c:v>
                </c:pt>
                <c:pt idx="2">
                  <c:v>8.8333936379094489</c:v>
                </c:pt>
                <c:pt idx="3">
                  <c:v>4.8594181993066003</c:v>
                </c:pt>
                <c:pt idx="4">
                  <c:v>3.3876685847185626</c:v>
                </c:pt>
                <c:pt idx="5">
                  <c:v>5.519601008038129</c:v>
                </c:pt>
                <c:pt idx="6">
                  <c:v>4.2551275219039404</c:v>
                </c:pt>
                <c:pt idx="7">
                  <c:v>2.1184860860534571</c:v>
                </c:pt>
                <c:pt idx="8">
                  <c:v>3.2281966221097016</c:v>
                </c:pt>
                <c:pt idx="9">
                  <c:v>1.9467244116113565</c:v>
                </c:pt>
                <c:pt idx="10">
                  <c:v>0.37237707283939681</c:v>
                </c:pt>
                <c:pt idx="11">
                  <c:v>1.8762809723450662</c:v>
                </c:pt>
                <c:pt idx="12">
                  <c:v>0.34414088329361897</c:v>
                </c:pt>
                <c:pt idx="13">
                  <c:v>1.333340085702597</c:v>
                </c:pt>
                <c:pt idx="14">
                  <c:v>1.0576887643640551</c:v>
                </c:pt>
                <c:pt idx="15">
                  <c:v>3.2207604577231097E-2</c:v>
                </c:pt>
                <c:pt idx="16">
                  <c:v>-1.8891239362698893</c:v>
                </c:pt>
                <c:pt idx="17">
                  <c:v>-3.0603647347637777</c:v>
                </c:pt>
                <c:pt idx="18">
                  <c:v>-4.2116044044479395</c:v>
                </c:pt>
                <c:pt idx="19">
                  <c:v>0.65646056673771258</c:v>
                </c:pt>
                <c:pt idx="20">
                  <c:v>0.13182575787487411</c:v>
                </c:pt>
              </c:numCache>
            </c:numRef>
          </c:val>
          <c:smooth val="0"/>
          <c:extLst>
            <c:ext xmlns:c16="http://schemas.microsoft.com/office/drawing/2014/chart" uri="{C3380CC4-5D6E-409C-BE32-E72D297353CC}">
              <c16:uniqueId val="{00000001-5F0E-4C57-8EF7-52A17C99F2C0}"/>
            </c:ext>
          </c:extLst>
        </c:ser>
        <c:dLbls>
          <c:showLegendKey val="0"/>
          <c:showVal val="0"/>
          <c:showCatName val="0"/>
          <c:showSerName val="0"/>
          <c:showPercent val="0"/>
          <c:showBubbleSize val="0"/>
        </c:dLbls>
        <c:smooth val="0"/>
        <c:axId val="977987072"/>
        <c:axId val="977988608"/>
      </c:lineChart>
      <c:catAx>
        <c:axId val="977987072"/>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77988608"/>
        <c:crosses val="autoZero"/>
        <c:auto val="1"/>
        <c:lblAlgn val="ctr"/>
        <c:lblOffset val="100"/>
        <c:noMultiLvlLbl val="0"/>
      </c:catAx>
      <c:valAx>
        <c:axId val="977988608"/>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77987072"/>
        <c:crosses val="autoZero"/>
        <c:crossBetween val="between"/>
      </c:valAx>
    </c:plotArea>
    <c:legend>
      <c:legendPos val="b"/>
      <c:layout>
        <c:manualLayout>
          <c:xMode val="edge"/>
          <c:yMode val="edge"/>
          <c:x val="0.24359659378977103"/>
          <c:y val="0.92194609923893034"/>
          <c:w val="0.51455875505706339"/>
          <c:h val="6.1859572218948174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i="0" baseline="0">
                <a:effectLst/>
              </a:rPr>
              <a:t>Fiscal Impulse vs Change in Output Gap</a:t>
            </a:r>
            <a:endParaRPr lang="en-US" sz="2000">
              <a:effectLst/>
            </a:endParaRPr>
          </a:p>
          <a:p>
            <a:pPr>
              <a:defRPr sz="2000" b="1"/>
            </a:pPr>
            <a:r>
              <a:rPr lang="en-US" sz="1800" b="0" i="0" baseline="0">
                <a:effectLst/>
              </a:rPr>
              <a:t>(as percentage)</a:t>
            </a:r>
            <a:endParaRPr lang="en-US" sz="2000">
              <a:effectLst/>
            </a:endParaRPr>
          </a:p>
        </c:rich>
      </c:tx>
      <c:overlay val="0"/>
    </c:title>
    <c:autoTitleDeleted val="0"/>
    <c:plotArea>
      <c:layout>
        <c:manualLayout>
          <c:layoutTarget val="inner"/>
          <c:xMode val="edge"/>
          <c:yMode val="edge"/>
          <c:x val="8.513966634591176E-2"/>
          <c:y val="0.17014212997919945"/>
          <c:w val="0.89558744710130678"/>
          <c:h val="0.57699492854006329"/>
        </c:manualLayout>
      </c:layout>
      <c:barChart>
        <c:barDir val="col"/>
        <c:grouping val="clustered"/>
        <c:varyColors val="0"/>
        <c:ser>
          <c:idx val="1"/>
          <c:order val="1"/>
          <c:tx>
            <c:strRef>
              <c:f>MEX_D!$D$84</c:f>
              <c:strCache>
                <c:ptCount val="1"/>
                <c:pt idx="0">
                  <c:v>Fiscal Impulse</c:v>
                </c:pt>
              </c:strCache>
            </c:strRef>
          </c:tx>
          <c:invertIfNegative val="0"/>
          <c:cat>
            <c:strRef>
              <c:f>MEX_D!$E$70:$Y$70</c:f>
              <c:strCach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strCache>
            </c:strRef>
          </c:cat>
          <c:val>
            <c:numRef>
              <c:f>MEX_D!$E$84:$Y$84</c:f>
              <c:numCache>
                <c:formatCode>0.0</c:formatCode>
                <c:ptCount val="21"/>
                <c:pt idx="1">
                  <c:v>-1.3633738523947709</c:v>
                </c:pt>
                <c:pt idx="2">
                  <c:v>0.39034801074548398</c:v>
                </c:pt>
                <c:pt idx="3">
                  <c:v>3.9739754386028485</c:v>
                </c:pt>
                <c:pt idx="4">
                  <c:v>1.4717496145880378</c:v>
                </c:pt>
                <c:pt idx="5">
                  <c:v>-2.1319324233195664</c:v>
                </c:pt>
                <c:pt idx="6">
                  <c:v>1.2644734861341886</c:v>
                </c:pt>
                <c:pt idx="7">
                  <c:v>2.1366414358504833</c:v>
                </c:pt>
                <c:pt idx="8">
                  <c:v>-1.1097105360562445</c:v>
                </c:pt>
                <c:pt idx="9">
                  <c:v>1.2814722104983451</c:v>
                </c:pt>
                <c:pt idx="10">
                  <c:v>1.5743473387719598</c:v>
                </c:pt>
                <c:pt idx="11">
                  <c:v>-1.5039038995056693</c:v>
                </c:pt>
                <c:pt idx="12">
                  <c:v>1.5321400890514472</c:v>
                </c:pt>
                <c:pt idx="13">
                  <c:v>-0.98919920240897796</c:v>
                </c:pt>
                <c:pt idx="14">
                  <c:v>0.27565132133854187</c:v>
                </c:pt>
                <c:pt idx="15">
                  <c:v>1.0254811597868241</c:v>
                </c:pt>
                <c:pt idx="16">
                  <c:v>1.9213315408471203</c:v>
                </c:pt>
                <c:pt idx="17">
                  <c:v>1.1712407984938884</c:v>
                </c:pt>
                <c:pt idx="18">
                  <c:v>1.1512396696841618</c:v>
                </c:pt>
                <c:pt idx="19">
                  <c:v>-4.8680649711856523</c:v>
                </c:pt>
                <c:pt idx="20">
                  <c:v>0.52463480886283853</c:v>
                </c:pt>
              </c:numCache>
            </c:numRef>
          </c:val>
          <c:extLst>
            <c:ext xmlns:c16="http://schemas.microsoft.com/office/drawing/2014/chart" uri="{C3380CC4-5D6E-409C-BE32-E72D297353CC}">
              <c16:uniqueId val="{00000000-26CF-4E85-BAD1-A1F9997DA7D6}"/>
            </c:ext>
          </c:extLst>
        </c:ser>
        <c:dLbls>
          <c:showLegendKey val="0"/>
          <c:showVal val="0"/>
          <c:showCatName val="0"/>
          <c:showSerName val="0"/>
          <c:showPercent val="0"/>
          <c:showBubbleSize val="0"/>
        </c:dLbls>
        <c:gapWidth val="150"/>
        <c:axId val="978268544"/>
        <c:axId val="978270080"/>
      </c:barChart>
      <c:lineChart>
        <c:grouping val="standard"/>
        <c:varyColors val="0"/>
        <c:ser>
          <c:idx val="0"/>
          <c:order val="0"/>
          <c:tx>
            <c:strRef>
              <c:f>MEX_D!$D$83</c:f>
              <c:strCache>
                <c:ptCount val="1"/>
                <c:pt idx="0">
                  <c:v>Change in Output gap</c:v>
                </c:pt>
              </c:strCache>
            </c:strRef>
          </c:tx>
          <c:marker>
            <c:symbol val="none"/>
          </c:marker>
          <c:cat>
            <c:strRef>
              <c:f>MEX_D!$E$70:$Y$70</c:f>
              <c:strCach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strCache>
            </c:strRef>
          </c:cat>
          <c:val>
            <c:numRef>
              <c:f>MEX_D!$E$83:$Y$83</c:f>
              <c:numCache>
                <c:formatCode>0.0</c:formatCode>
                <c:ptCount val="21"/>
                <c:pt idx="1">
                  <c:v>1.4767299999999999</c:v>
                </c:pt>
                <c:pt idx="2">
                  <c:v>0.74468999999999996</c:v>
                </c:pt>
                <c:pt idx="3">
                  <c:v>-0.58652999999999988</c:v>
                </c:pt>
                <c:pt idx="4">
                  <c:v>1.8000499999999997</c:v>
                </c:pt>
                <c:pt idx="5">
                  <c:v>-8.6781399999999991</c:v>
                </c:pt>
                <c:pt idx="6">
                  <c:v>2.62113</c:v>
                </c:pt>
                <c:pt idx="7">
                  <c:v>3.68682</c:v>
                </c:pt>
                <c:pt idx="8">
                  <c:v>1.66157</c:v>
                </c:pt>
                <c:pt idx="9">
                  <c:v>-0.23543000000000003</c:v>
                </c:pt>
                <c:pt idx="10">
                  <c:v>2.4890299999999996</c:v>
                </c:pt>
                <c:pt idx="11">
                  <c:v>-3.3100799999999997</c:v>
                </c:pt>
                <c:pt idx="12">
                  <c:v>-2.3875099999999998</c:v>
                </c:pt>
                <c:pt idx="13">
                  <c:v>-1.0371299999999997</c:v>
                </c:pt>
                <c:pt idx="14">
                  <c:v>1.7403299999999997</c:v>
                </c:pt>
                <c:pt idx="15">
                  <c:v>0.58384000000000003</c:v>
                </c:pt>
                <c:pt idx="16">
                  <c:v>2.5543200000000001</c:v>
                </c:pt>
                <c:pt idx="17">
                  <c:v>0.82447999999999988</c:v>
                </c:pt>
                <c:pt idx="18">
                  <c:v>-0.88840999999999992</c:v>
                </c:pt>
                <c:pt idx="19">
                  <c:v>-6.9863499999999998</c:v>
                </c:pt>
                <c:pt idx="20">
                  <c:v>2.5766000000000004</c:v>
                </c:pt>
              </c:numCache>
            </c:numRef>
          </c:val>
          <c:smooth val="1"/>
          <c:extLst>
            <c:ext xmlns:c16="http://schemas.microsoft.com/office/drawing/2014/chart" uri="{C3380CC4-5D6E-409C-BE32-E72D297353CC}">
              <c16:uniqueId val="{00000001-26CF-4E85-BAD1-A1F9997DA7D6}"/>
            </c:ext>
          </c:extLst>
        </c:ser>
        <c:dLbls>
          <c:showLegendKey val="0"/>
          <c:showVal val="0"/>
          <c:showCatName val="0"/>
          <c:showSerName val="0"/>
          <c:showPercent val="0"/>
          <c:showBubbleSize val="0"/>
        </c:dLbls>
        <c:marker val="1"/>
        <c:smooth val="0"/>
        <c:axId val="978268544"/>
        <c:axId val="978270080"/>
      </c:lineChart>
      <c:catAx>
        <c:axId val="978268544"/>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78270080"/>
        <c:crosses val="autoZero"/>
        <c:auto val="1"/>
        <c:lblAlgn val="ctr"/>
        <c:lblOffset val="100"/>
        <c:noMultiLvlLbl val="0"/>
      </c:catAx>
      <c:valAx>
        <c:axId val="978270080"/>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78268544"/>
        <c:crosses val="autoZero"/>
        <c:crossBetween val="between"/>
      </c:valAx>
    </c:plotArea>
    <c:legend>
      <c:legendPos val="b"/>
      <c:layout>
        <c:manualLayout>
          <c:xMode val="edge"/>
          <c:yMode val="edge"/>
          <c:x val="0.24359659378977103"/>
          <c:y val="0.92194609923893034"/>
          <c:w val="0.51455875505706339"/>
          <c:h val="6.1859572218948174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a:t>Fiscal Balance: Final and Adjusted</a:t>
            </a:r>
          </a:p>
          <a:p>
            <a:pPr>
              <a:defRPr sz="2000" b="1"/>
            </a:pPr>
            <a:r>
              <a:rPr lang="en-US" sz="2000" b="0"/>
              <a:t>(as % of GDP)</a:t>
            </a:r>
          </a:p>
        </c:rich>
      </c:tx>
      <c:overlay val="0"/>
    </c:title>
    <c:autoTitleDeleted val="0"/>
    <c:plotArea>
      <c:layout>
        <c:manualLayout>
          <c:layoutTarget val="inner"/>
          <c:xMode val="edge"/>
          <c:yMode val="edge"/>
          <c:x val="8.513966634591176E-2"/>
          <c:y val="0.18906878572926866"/>
          <c:w val="0.89558744710130678"/>
          <c:h val="0.55806825038132113"/>
        </c:manualLayout>
      </c:layout>
      <c:lineChart>
        <c:grouping val="standard"/>
        <c:varyColors val="0"/>
        <c:ser>
          <c:idx val="0"/>
          <c:order val="0"/>
          <c:tx>
            <c:strRef>
              <c:f>PAN_D!$D$73</c:f>
              <c:strCache>
                <c:ptCount val="1"/>
                <c:pt idx="0">
                  <c:v>Final</c:v>
                </c:pt>
              </c:strCache>
            </c:strRef>
          </c:tx>
          <c:marker>
            <c:symbol val="none"/>
          </c:marker>
          <c:cat>
            <c:strRef>
              <c:f>PAN_D!$E$71:$AA$71</c:f>
              <c:strCach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strCache>
            </c:strRef>
          </c:cat>
          <c:val>
            <c:numRef>
              <c:f>PAN_D!$E$73:$AA$73</c:f>
              <c:numCache>
                <c:formatCode>0.0</c:formatCode>
                <c:ptCount val="23"/>
                <c:pt idx="0">
                  <c:v>3.8632787502352763</c:v>
                </c:pt>
                <c:pt idx="1">
                  <c:v>9.0019342690859325</c:v>
                </c:pt>
                <c:pt idx="2">
                  <c:v>7.6224363800632426</c:v>
                </c:pt>
                <c:pt idx="3">
                  <c:v>4.1054322349372692</c:v>
                </c:pt>
                <c:pt idx="4">
                  <c:v>4.4715541763641049</c:v>
                </c:pt>
                <c:pt idx="5">
                  <c:v>7.0239691373640305</c:v>
                </c:pt>
                <c:pt idx="6">
                  <c:v>8.8183973396266904</c:v>
                </c:pt>
                <c:pt idx="7">
                  <c:v>12.122580325267753</c:v>
                </c:pt>
                <c:pt idx="8">
                  <c:v>7.5228299643281868</c:v>
                </c:pt>
                <c:pt idx="9">
                  <c:v>7.7236208100558592</c:v>
                </c:pt>
                <c:pt idx="10">
                  <c:v>6.5960502538507884</c:v>
                </c:pt>
                <c:pt idx="11">
                  <c:v>6.6989329268292668</c:v>
                </c:pt>
                <c:pt idx="12">
                  <c:v>9.1252118644067757</c:v>
                </c:pt>
                <c:pt idx="13">
                  <c:v>7.4082811412665279</c:v>
                </c:pt>
                <c:pt idx="14">
                  <c:v>6.4673108117638778</c:v>
                </c:pt>
                <c:pt idx="15">
                  <c:v>8.1247268024571628</c:v>
                </c:pt>
                <c:pt idx="16">
                  <c:v>6.1255528972398858</c:v>
                </c:pt>
                <c:pt idx="17">
                  <c:v>6.4197282004647844</c:v>
                </c:pt>
                <c:pt idx="18">
                  <c:v>5.2643537659334108</c:v>
                </c:pt>
                <c:pt idx="19">
                  <c:v>8.7435504613913881</c:v>
                </c:pt>
                <c:pt idx="20">
                  <c:v>2.2275292695819378</c:v>
                </c:pt>
                <c:pt idx="21">
                  <c:v>3.5404473652618131</c:v>
                </c:pt>
                <c:pt idx="22">
                  <c:v>5.1958663556402707</c:v>
                </c:pt>
              </c:numCache>
            </c:numRef>
          </c:val>
          <c:smooth val="0"/>
          <c:extLst>
            <c:ext xmlns:c16="http://schemas.microsoft.com/office/drawing/2014/chart" uri="{C3380CC4-5D6E-409C-BE32-E72D297353CC}">
              <c16:uniqueId val="{00000000-F6A4-4FB4-854D-190C7A890429}"/>
            </c:ext>
          </c:extLst>
        </c:ser>
        <c:ser>
          <c:idx val="1"/>
          <c:order val="1"/>
          <c:tx>
            <c:strRef>
              <c:f>PAN_D!$D$74</c:f>
              <c:strCache>
                <c:ptCount val="1"/>
                <c:pt idx="0">
                  <c:v>Adjusted</c:v>
                </c:pt>
              </c:strCache>
            </c:strRef>
          </c:tx>
          <c:marker>
            <c:symbol val="none"/>
          </c:marker>
          <c:cat>
            <c:strRef>
              <c:f>PAN_D!$E$71:$AA$71</c:f>
              <c:strCach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strCache>
            </c:strRef>
          </c:cat>
          <c:val>
            <c:numRef>
              <c:f>PAN_D!$E$74:$AA$74</c:f>
              <c:numCache>
                <c:formatCode>0.0</c:formatCode>
                <c:ptCount val="23"/>
                <c:pt idx="0">
                  <c:v>4.4516944690945106</c:v>
                </c:pt>
                <c:pt idx="1">
                  <c:v>9.1985974646984783</c:v>
                </c:pt>
                <c:pt idx="2">
                  <c:v>7.4902864647141607</c:v>
                </c:pt>
                <c:pt idx="3">
                  <c:v>3.9081830017769317</c:v>
                </c:pt>
                <c:pt idx="4">
                  <c:v>4.3548696305310113</c:v>
                </c:pt>
                <c:pt idx="5">
                  <c:v>7.0661315131379441</c:v>
                </c:pt>
                <c:pt idx="6">
                  <c:v>8.6931924085874712</c:v>
                </c:pt>
                <c:pt idx="7">
                  <c:v>11.86789553605491</c:v>
                </c:pt>
                <c:pt idx="8">
                  <c:v>7.1521540530847778</c:v>
                </c:pt>
                <c:pt idx="9">
                  <c:v>7.3297438890725886</c:v>
                </c:pt>
                <c:pt idx="10">
                  <c:v>6.3392081886858858</c:v>
                </c:pt>
                <c:pt idx="11">
                  <c:v>6.7107603959380118</c:v>
                </c:pt>
                <c:pt idx="12">
                  <c:v>9.317611356880672</c:v>
                </c:pt>
                <c:pt idx="13">
                  <c:v>7.685493682036161</c:v>
                </c:pt>
                <c:pt idx="14">
                  <c:v>6.7033015247618692</c:v>
                </c:pt>
                <c:pt idx="15">
                  <c:v>8.3758553150834256</c:v>
                </c:pt>
                <c:pt idx="16">
                  <c:v>6.4052064916304801</c:v>
                </c:pt>
                <c:pt idx="17">
                  <c:v>6.4342872375927413</c:v>
                </c:pt>
                <c:pt idx="18">
                  <c:v>5.1646530942633797</c:v>
                </c:pt>
                <c:pt idx="19">
                  <c:v>8.9535710675481823</c:v>
                </c:pt>
                <c:pt idx="20">
                  <c:v>2.483997171479579</c:v>
                </c:pt>
                <c:pt idx="21">
                  <c:v>3.6141474776135838</c:v>
                </c:pt>
                <c:pt idx="22">
                  <c:v>5.0845596234174248</c:v>
                </c:pt>
              </c:numCache>
            </c:numRef>
          </c:val>
          <c:smooth val="0"/>
          <c:extLst>
            <c:ext xmlns:c16="http://schemas.microsoft.com/office/drawing/2014/chart" uri="{C3380CC4-5D6E-409C-BE32-E72D297353CC}">
              <c16:uniqueId val="{00000001-F6A4-4FB4-854D-190C7A890429}"/>
            </c:ext>
          </c:extLst>
        </c:ser>
        <c:dLbls>
          <c:showLegendKey val="0"/>
          <c:showVal val="0"/>
          <c:showCatName val="0"/>
          <c:showSerName val="0"/>
          <c:showPercent val="0"/>
          <c:showBubbleSize val="0"/>
        </c:dLbls>
        <c:smooth val="0"/>
        <c:axId val="978801408"/>
        <c:axId val="978802944"/>
      </c:lineChart>
      <c:catAx>
        <c:axId val="978801408"/>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78802944"/>
        <c:crosses val="autoZero"/>
        <c:auto val="1"/>
        <c:lblAlgn val="ctr"/>
        <c:lblOffset val="100"/>
        <c:noMultiLvlLbl val="0"/>
      </c:catAx>
      <c:valAx>
        <c:axId val="978802944"/>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78801408"/>
        <c:crosses val="autoZero"/>
        <c:crossBetween val="between"/>
      </c:valAx>
    </c:plotArea>
    <c:legend>
      <c:legendPos val="b"/>
      <c:layout>
        <c:manualLayout>
          <c:xMode val="edge"/>
          <c:yMode val="edge"/>
          <c:x val="0.13146343566449725"/>
          <c:y val="0.92194609923893034"/>
          <c:w val="0.71977471278639449"/>
          <c:h val="6.1805179836806175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1800" b="1" i="0" baseline="0">
                <a:effectLst/>
              </a:rPr>
              <a:t>Fiscal Impulse vs Change in Output Gap</a:t>
            </a:r>
            <a:endParaRPr lang="en-US" sz="2000">
              <a:effectLst/>
            </a:endParaRPr>
          </a:p>
          <a:p>
            <a:pPr>
              <a:defRPr sz="2000" b="1"/>
            </a:pPr>
            <a:r>
              <a:rPr lang="en-US" sz="1800" b="0" i="0" baseline="0">
                <a:effectLst/>
              </a:rPr>
              <a:t>(as percentage)</a:t>
            </a:r>
            <a:endParaRPr lang="en-US" sz="2000">
              <a:effectLst/>
            </a:endParaRPr>
          </a:p>
        </c:rich>
      </c:tx>
      <c:overlay val="0"/>
    </c:title>
    <c:autoTitleDeleted val="0"/>
    <c:plotArea>
      <c:layout>
        <c:manualLayout>
          <c:layoutTarget val="inner"/>
          <c:xMode val="edge"/>
          <c:yMode val="edge"/>
          <c:x val="8.513966634591176E-2"/>
          <c:y val="0.1755354930000943"/>
          <c:w val="0.89558744710130678"/>
          <c:h val="0.57160156551916852"/>
        </c:manualLayout>
      </c:layout>
      <c:barChart>
        <c:barDir val="col"/>
        <c:grouping val="clustered"/>
        <c:varyColors val="0"/>
        <c:ser>
          <c:idx val="1"/>
          <c:order val="1"/>
          <c:tx>
            <c:strRef>
              <c:f>PAN_D!$D$85</c:f>
              <c:strCache>
                <c:ptCount val="1"/>
                <c:pt idx="0">
                  <c:v>Fiscal Impulse GG</c:v>
                </c:pt>
              </c:strCache>
            </c:strRef>
          </c:tx>
          <c:invertIfNegative val="0"/>
          <c:cat>
            <c:strRef>
              <c:f>PAN_D!$E$71:$AA$71</c:f>
              <c:strCach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strCache>
            </c:strRef>
          </c:cat>
          <c:val>
            <c:numRef>
              <c:f>PAN_D!$E$85:$AA$85</c:f>
              <c:numCache>
                <c:formatCode>0.0</c:formatCode>
                <c:ptCount val="23"/>
                <c:pt idx="1">
                  <c:v>-4.7469029956039677</c:v>
                </c:pt>
                <c:pt idx="2">
                  <c:v>1.7083109999843176</c:v>
                </c:pt>
                <c:pt idx="3">
                  <c:v>3.582103462937229</c:v>
                </c:pt>
                <c:pt idx="4">
                  <c:v>-0.44668662875407961</c:v>
                </c:pt>
                <c:pt idx="5">
                  <c:v>-2.7112618826069328</c:v>
                </c:pt>
                <c:pt idx="6">
                  <c:v>-1.6270608954495271</c:v>
                </c:pt>
                <c:pt idx="7">
                  <c:v>-3.1747031274674384</c:v>
                </c:pt>
                <c:pt idx="8">
                  <c:v>4.7157414829701318</c:v>
                </c:pt>
                <c:pt idx="9">
                  <c:v>-0.17758983598781075</c:v>
                </c:pt>
                <c:pt idx="10">
                  <c:v>0.9905357003867028</c:v>
                </c:pt>
                <c:pt idx="11">
                  <c:v>-0.37155220725212601</c:v>
                </c:pt>
                <c:pt idx="12">
                  <c:v>-2.6068509609426602</c:v>
                </c:pt>
                <c:pt idx="13">
                  <c:v>1.632117674844511</c:v>
                </c:pt>
                <c:pt idx="14">
                  <c:v>0.98219215727429177</c:v>
                </c:pt>
                <c:pt idx="15">
                  <c:v>-1.6725537903215564</c:v>
                </c:pt>
                <c:pt idx="16">
                  <c:v>1.9706488234529456</c:v>
                </c:pt>
                <c:pt idx="17">
                  <c:v>-2.908074596226129E-2</c:v>
                </c:pt>
                <c:pt idx="18">
                  <c:v>1.2696341433293616</c:v>
                </c:pt>
                <c:pt idx="19">
                  <c:v>-3.7889179732848026</c:v>
                </c:pt>
                <c:pt idx="20">
                  <c:v>6.4695738960686029</c:v>
                </c:pt>
                <c:pt idx="21">
                  <c:v>-1.1301503061340048</c:v>
                </c:pt>
                <c:pt idx="22">
                  <c:v>-1.4704121458038411</c:v>
                </c:pt>
              </c:numCache>
            </c:numRef>
          </c:val>
          <c:extLst>
            <c:ext xmlns:c16="http://schemas.microsoft.com/office/drawing/2014/chart" uri="{C3380CC4-5D6E-409C-BE32-E72D297353CC}">
              <c16:uniqueId val="{00000000-944A-4767-A8AA-DE423B1C010E}"/>
            </c:ext>
          </c:extLst>
        </c:ser>
        <c:dLbls>
          <c:showLegendKey val="0"/>
          <c:showVal val="0"/>
          <c:showCatName val="0"/>
          <c:showSerName val="0"/>
          <c:showPercent val="0"/>
          <c:showBubbleSize val="0"/>
        </c:dLbls>
        <c:gapWidth val="150"/>
        <c:axId val="978923520"/>
        <c:axId val="978925056"/>
      </c:barChart>
      <c:lineChart>
        <c:grouping val="standard"/>
        <c:varyColors val="0"/>
        <c:ser>
          <c:idx val="0"/>
          <c:order val="0"/>
          <c:tx>
            <c:strRef>
              <c:f>PAN_D!$D$84</c:f>
              <c:strCache>
                <c:ptCount val="1"/>
                <c:pt idx="0">
                  <c:v>Change in Output gap</c:v>
                </c:pt>
              </c:strCache>
            </c:strRef>
          </c:tx>
          <c:marker>
            <c:symbol val="none"/>
          </c:marker>
          <c:cat>
            <c:strRef>
              <c:f>PAN_D!$E$71:$AA$71</c:f>
              <c:strCach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strCache>
            </c:strRef>
          </c:cat>
          <c:val>
            <c:numRef>
              <c:f>PAN_D!$E$84:$AA$84</c:f>
              <c:numCache>
                <c:formatCode>0.0</c:formatCode>
                <c:ptCount val="23"/>
                <c:pt idx="1">
                  <c:v>5.41913</c:v>
                </c:pt>
                <c:pt idx="2">
                  <c:v>4.1941600000000001</c:v>
                </c:pt>
                <c:pt idx="3">
                  <c:v>1.41479</c:v>
                </c:pt>
                <c:pt idx="4">
                  <c:v>-1.3115600000000001</c:v>
                </c:pt>
                <c:pt idx="5">
                  <c:v>-2.4952800000000002</c:v>
                </c:pt>
                <c:pt idx="6">
                  <c:v>2.8384300000000002</c:v>
                </c:pt>
                <c:pt idx="7">
                  <c:v>1.9660099999999994</c:v>
                </c:pt>
                <c:pt idx="8">
                  <c:v>2.8361200000000002</c:v>
                </c:pt>
                <c:pt idx="9">
                  <c:v>-0.68937999999999988</c:v>
                </c:pt>
                <c:pt idx="10">
                  <c:v>-2.0804999999999998</c:v>
                </c:pt>
                <c:pt idx="11">
                  <c:v>-4.4789000000000003</c:v>
                </c:pt>
                <c:pt idx="12">
                  <c:v>-3.1384699999999999</c:v>
                </c:pt>
                <c:pt idx="13">
                  <c:v>-1.74065</c:v>
                </c:pt>
                <c:pt idx="14">
                  <c:v>0.70522999999999936</c:v>
                </c:pt>
                <c:pt idx="15">
                  <c:v>-8.8350000000000151E-2</c:v>
                </c:pt>
                <c:pt idx="16">
                  <c:v>0.68480000000000052</c:v>
                </c:pt>
                <c:pt idx="17">
                  <c:v>3.57165</c:v>
                </c:pt>
                <c:pt idx="18">
                  <c:v>1.6974600000000002</c:v>
                </c:pt>
                <c:pt idx="19">
                  <c:v>-4.2025300000000003</c:v>
                </c:pt>
                <c:pt idx="20">
                  <c:v>-0.77928000000000042</c:v>
                </c:pt>
                <c:pt idx="21">
                  <c:v>2.3658700000000001</c:v>
                </c:pt>
                <c:pt idx="22">
                  <c:v>2.5489800000000002</c:v>
                </c:pt>
              </c:numCache>
            </c:numRef>
          </c:val>
          <c:smooth val="1"/>
          <c:extLst>
            <c:ext xmlns:c16="http://schemas.microsoft.com/office/drawing/2014/chart" uri="{C3380CC4-5D6E-409C-BE32-E72D297353CC}">
              <c16:uniqueId val="{00000001-944A-4767-A8AA-DE423B1C010E}"/>
            </c:ext>
          </c:extLst>
        </c:ser>
        <c:dLbls>
          <c:showLegendKey val="0"/>
          <c:showVal val="0"/>
          <c:showCatName val="0"/>
          <c:showSerName val="0"/>
          <c:showPercent val="0"/>
          <c:showBubbleSize val="0"/>
        </c:dLbls>
        <c:marker val="1"/>
        <c:smooth val="0"/>
        <c:axId val="978923520"/>
        <c:axId val="978925056"/>
      </c:lineChart>
      <c:catAx>
        <c:axId val="978923520"/>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78925056"/>
        <c:crosses val="autoZero"/>
        <c:auto val="1"/>
        <c:lblAlgn val="ctr"/>
        <c:lblOffset val="100"/>
        <c:noMultiLvlLbl val="0"/>
      </c:catAx>
      <c:valAx>
        <c:axId val="978925056"/>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78923520"/>
        <c:crosses val="autoZero"/>
        <c:crossBetween val="between"/>
      </c:valAx>
    </c:plotArea>
    <c:legend>
      <c:legendPos val="b"/>
      <c:layout>
        <c:manualLayout>
          <c:xMode val="edge"/>
          <c:yMode val="edge"/>
          <c:x val="0.24359659378977103"/>
          <c:y val="0.92194609923893034"/>
          <c:w val="0.5699673730340602"/>
          <c:h val="6.1805179836806175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a:t>Fiscal Balance: Final and Adjusted</a:t>
            </a:r>
          </a:p>
          <a:p>
            <a:pPr>
              <a:defRPr sz="2000" b="1"/>
            </a:pPr>
            <a:r>
              <a:rPr lang="en-US" sz="2000" b="0"/>
              <a:t>(as % of GDP)</a:t>
            </a:r>
          </a:p>
        </c:rich>
      </c:tx>
      <c:overlay val="0"/>
    </c:title>
    <c:autoTitleDeleted val="0"/>
    <c:plotArea>
      <c:layout>
        <c:manualLayout>
          <c:layoutTarget val="inner"/>
          <c:xMode val="edge"/>
          <c:yMode val="edge"/>
          <c:x val="8.513966634591176E-2"/>
          <c:y val="0.18906878572926866"/>
          <c:w val="0.89558744710130678"/>
          <c:h val="0.55806825038132113"/>
        </c:manualLayout>
      </c:layout>
      <c:lineChart>
        <c:grouping val="standard"/>
        <c:varyColors val="0"/>
        <c:ser>
          <c:idx val="0"/>
          <c:order val="0"/>
          <c:tx>
            <c:strRef>
              <c:f>PAR_D!$D$85</c:f>
              <c:strCache>
                <c:ptCount val="1"/>
                <c:pt idx="0">
                  <c:v>Final</c:v>
                </c:pt>
              </c:strCache>
            </c:strRef>
          </c:tx>
          <c:marker>
            <c:symbol val="none"/>
          </c:marker>
          <c:cat>
            <c:strRef>
              <c:f>PAR_D!$E$83:$AA$83</c:f>
              <c:strCach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strCache>
            </c:strRef>
          </c:cat>
          <c:val>
            <c:numRef>
              <c:f>PAR_D!$E$85:$AA$85</c:f>
              <c:numCache>
                <c:formatCode>0.0</c:formatCode>
                <c:ptCount val="23"/>
                <c:pt idx="0">
                  <c:v>4.8538722235855136</c:v>
                </c:pt>
                <c:pt idx="1">
                  <c:v>0.66766216305569503</c:v>
                </c:pt>
                <c:pt idx="2">
                  <c:v>0.29915164277194012</c:v>
                </c:pt>
                <c:pt idx="3">
                  <c:v>1.088514594403434</c:v>
                </c:pt>
                <c:pt idx="4">
                  <c:v>1.7319361478878736</c:v>
                </c:pt>
                <c:pt idx="5">
                  <c:v>0.3567400231995424</c:v>
                </c:pt>
                <c:pt idx="6">
                  <c:v>-0.56291661861090936</c:v>
                </c:pt>
                <c:pt idx="7">
                  <c:v>-0.95434782939046947</c:v>
                </c:pt>
                <c:pt idx="8">
                  <c:v>-0.2688753951623542</c:v>
                </c:pt>
                <c:pt idx="9">
                  <c:v>-2.6688385060582522</c:v>
                </c:pt>
                <c:pt idx="10">
                  <c:v>-2.896498154045164</c:v>
                </c:pt>
                <c:pt idx="11">
                  <c:v>0.14655811513784855</c:v>
                </c:pt>
                <c:pt idx="12">
                  <c:v>-1.4041367746156614</c:v>
                </c:pt>
                <c:pt idx="13">
                  <c:v>0.78841671033748684</c:v>
                </c:pt>
                <c:pt idx="14">
                  <c:v>2.3600774216044824</c:v>
                </c:pt>
                <c:pt idx="15">
                  <c:v>1.6937261258210743</c:v>
                </c:pt>
                <c:pt idx="16">
                  <c:v>1.3011905330152165</c:v>
                </c:pt>
                <c:pt idx="17">
                  <c:v>1.5922414271706007</c:v>
                </c:pt>
                <c:pt idx="18">
                  <c:v>2.8186845681770358</c:v>
                </c:pt>
                <c:pt idx="19">
                  <c:v>0.60555212382404056</c:v>
                </c:pt>
                <c:pt idx="20">
                  <c:v>1.6012414875958103</c:v>
                </c:pt>
                <c:pt idx="21">
                  <c:v>1.0179411163236876</c:v>
                </c:pt>
                <c:pt idx="22">
                  <c:v>-1.5685256125343692</c:v>
                </c:pt>
              </c:numCache>
            </c:numRef>
          </c:val>
          <c:smooth val="0"/>
          <c:extLst>
            <c:ext xmlns:c16="http://schemas.microsoft.com/office/drawing/2014/chart" uri="{C3380CC4-5D6E-409C-BE32-E72D297353CC}">
              <c16:uniqueId val="{00000000-8773-493B-8DCD-6F9D8AFD37A2}"/>
            </c:ext>
          </c:extLst>
        </c:ser>
        <c:ser>
          <c:idx val="1"/>
          <c:order val="1"/>
          <c:tx>
            <c:strRef>
              <c:f>PAR_D!$D$86</c:f>
              <c:strCache>
                <c:ptCount val="1"/>
                <c:pt idx="0">
                  <c:v>Adjusted</c:v>
                </c:pt>
              </c:strCache>
            </c:strRef>
          </c:tx>
          <c:marker>
            <c:symbol val="none"/>
          </c:marker>
          <c:cat>
            <c:strRef>
              <c:f>PAR_D!$E$83:$AA$83</c:f>
              <c:strCach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strCache>
            </c:strRef>
          </c:cat>
          <c:val>
            <c:numRef>
              <c:f>PAR_D!$E$86:$AA$86</c:f>
              <c:numCache>
                <c:formatCode>0.0</c:formatCode>
                <c:ptCount val="23"/>
                <c:pt idx="0">
                  <c:v>4.8775192681271724</c:v>
                </c:pt>
                <c:pt idx="1">
                  <c:v>0.69453025120019085</c:v>
                </c:pt>
                <c:pt idx="2">
                  <c:v>0.49149509125201962</c:v>
                </c:pt>
                <c:pt idx="3">
                  <c:v>1.1861896639187635</c:v>
                </c:pt>
                <c:pt idx="4">
                  <c:v>1.5182609786490706</c:v>
                </c:pt>
                <c:pt idx="5">
                  <c:v>-0.4763968285019336</c:v>
                </c:pt>
                <c:pt idx="6">
                  <c:v>-1.2866082022594172</c:v>
                </c:pt>
                <c:pt idx="7">
                  <c:v>-2.0175757243873376</c:v>
                </c:pt>
                <c:pt idx="8">
                  <c:v>-1.0885894888840464</c:v>
                </c:pt>
                <c:pt idx="9">
                  <c:v>-3.0681095312161113</c:v>
                </c:pt>
                <c:pt idx="10">
                  <c:v>-2.7145626955714501</c:v>
                </c:pt>
                <c:pt idx="11">
                  <c:v>0.7158472751053605</c:v>
                </c:pt>
                <c:pt idx="12">
                  <c:v>-0.60330827040979917</c:v>
                </c:pt>
                <c:pt idx="13">
                  <c:v>1.2806728049764582</c:v>
                </c:pt>
                <c:pt idx="14">
                  <c:v>2.6722475756003528</c:v>
                </c:pt>
                <c:pt idx="15">
                  <c:v>2.1914333127037446</c:v>
                </c:pt>
                <c:pt idx="16">
                  <c:v>1.573744934910587</c:v>
                </c:pt>
                <c:pt idx="17">
                  <c:v>1.6088189552620429</c:v>
                </c:pt>
                <c:pt idx="18">
                  <c:v>2.4398523544546853</c:v>
                </c:pt>
                <c:pt idx="19">
                  <c:v>2.139729576645065</c:v>
                </c:pt>
                <c:pt idx="20">
                  <c:v>1.3538693953247021</c:v>
                </c:pt>
                <c:pt idx="21">
                  <c:v>0.87398763716733208</c:v>
                </c:pt>
                <c:pt idx="22">
                  <c:v>-0.15821951276529952</c:v>
                </c:pt>
              </c:numCache>
            </c:numRef>
          </c:val>
          <c:smooth val="0"/>
          <c:extLst>
            <c:ext xmlns:c16="http://schemas.microsoft.com/office/drawing/2014/chart" uri="{C3380CC4-5D6E-409C-BE32-E72D297353CC}">
              <c16:uniqueId val="{00000001-8773-493B-8DCD-6F9D8AFD37A2}"/>
            </c:ext>
          </c:extLst>
        </c:ser>
        <c:dLbls>
          <c:showLegendKey val="0"/>
          <c:showVal val="0"/>
          <c:showCatName val="0"/>
          <c:showSerName val="0"/>
          <c:showPercent val="0"/>
          <c:showBubbleSize val="0"/>
        </c:dLbls>
        <c:smooth val="0"/>
        <c:axId val="979058688"/>
        <c:axId val="979060224"/>
      </c:lineChart>
      <c:catAx>
        <c:axId val="979058688"/>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79060224"/>
        <c:crosses val="autoZero"/>
        <c:auto val="1"/>
        <c:lblAlgn val="ctr"/>
        <c:lblOffset val="100"/>
        <c:noMultiLvlLbl val="0"/>
      </c:catAx>
      <c:valAx>
        <c:axId val="979060224"/>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79058688"/>
        <c:crosses val="autoZero"/>
        <c:crossBetween val="between"/>
      </c:valAx>
    </c:plotArea>
    <c:legend>
      <c:legendPos val="b"/>
      <c:layout>
        <c:manualLayout>
          <c:xMode val="edge"/>
          <c:yMode val="edge"/>
          <c:x val="0.13146343566449725"/>
          <c:y val="0.92194609923893034"/>
          <c:w val="0.71977471278639449"/>
          <c:h val="6.1805179836806175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a:t>Fiscal Balance: Final and Adjusted</a:t>
            </a:r>
          </a:p>
          <a:p>
            <a:pPr>
              <a:defRPr sz="2000" b="1"/>
            </a:pPr>
            <a:r>
              <a:rPr lang="en-US" sz="2000" b="0"/>
              <a:t>(as % of GDP)</a:t>
            </a:r>
          </a:p>
        </c:rich>
      </c:tx>
      <c:overlay val="0"/>
    </c:title>
    <c:autoTitleDeleted val="0"/>
    <c:plotArea>
      <c:layout>
        <c:manualLayout>
          <c:layoutTarget val="inner"/>
          <c:xMode val="edge"/>
          <c:yMode val="edge"/>
          <c:x val="8.513966634591176E-2"/>
          <c:y val="0.18906878572926866"/>
          <c:w val="0.89558744710130678"/>
          <c:h val="0.55806825038132113"/>
        </c:manualLayout>
      </c:layout>
      <c:lineChart>
        <c:grouping val="standard"/>
        <c:varyColors val="0"/>
        <c:ser>
          <c:idx val="0"/>
          <c:order val="0"/>
          <c:tx>
            <c:strRef>
              <c:f>BAR_D!$D$79</c:f>
              <c:strCache>
                <c:ptCount val="1"/>
                <c:pt idx="0">
                  <c:v>Final</c:v>
                </c:pt>
              </c:strCache>
            </c:strRef>
          </c:tx>
          <c:marker>
            <c:symbol val="none"/>
          </c:marker>
          <c:cat>
            <c:strRef>
              <c:f>BAR_D!$E$77:$AA$77</c:f>
              <c:strCache>
                <c:ptCount val="2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strCache>
            </c:strRef>
          </c:cat>
          <c:val>
            <c:numRef>
              <c:f>BAR_D!$E$79:$AA$79</c:f>
              <c:numCache>
                <c:formatCode>0.0</c:formatCode>
                <c:ptCount val="21"/>
                <c:pt idx="0">
                  <c:v>4.8462187020950465</c:v>
                </c:pt>
                <c:pt idx="1">
                  <c:v>3.818313253012052</c:v>
                </c:pt>
                <c:pt idx="2">
                  <c:v>2.4694245435636715</c:v>
                </c:pt>
                <c:pt idx="3">
                  <c:v>3.5519560439560469</c:v>
                </c:pt>
                <c:pt idx="4">
                  <c:v>3.4760667903525002</c:v>
                </c:pt>
                <c:pt idx="5">
                  <c:v>1.5460893309927812</c:v>
                </c:pt>
                <c:pt idx="6">
                  <c:v>3.0268984604739693</c:v>
                </c:pt>
                <c:pt idx="7">
                  <c:v>3.5541597887091458</c:v>
                </c:pt>
                <c:pt idx="8">
                  <c:v>4.0130706391158109</c:v>
                </c:pt>
                <c:pt idx="9">
                  <c:v>2.9106208888175873</c:v>
                </c:pt>
                <c:pt idx="10">
                  <c:v>0.8526739233317534</c:v>
                </c:pt>
                <c:pt idx="11">
                  <c:v>1.7072213740457982</c:v>
                </c:pt>
                <c:pt idx="12">
                  <c:v>2.1763693270735516</c:v>
                </c:pt>
                <c:pt idx="13">
                  <c:v>3.2924053880692661</c:v>
                </c:pt>
                <c:pt idx="14">
                  <c:v>4.098431509236665</c:v>
                </c:pt>
                <c:pt idx="15">
                  <c:v>4.0807523097228326</c:v>
                </c:pt>
                <c:pt idx="16">
                  <c:v>-0.9594015233949964</c:v>
                </c:pt>
                <c:pt idx="17">
                  <c:v>-2.1647001303780957</c:v>
                </c:pt>
                <c:pt idx="18">
                  <c:v>-1.8924193004161494</c:v>
                </c:pt>
                <c:pt idx="19">
                  <c:v>-1.1971776044056914</c:v>
                </c:pt>
                <c:pt idx="20">
                  <c:v>1.0202759100394108</c:v>
                </c:pt>
              </c:numCache>
            </c:numRef>
          </c:val>
          <c:smooth val="0"/>
          <c:extLst>
            <c:ext xmlns:c16="http://schemas.microsoft.com/office/drawing/2014/chart" uri="{C3380CC4-5D6E-409C-BE32-E72D297353CC}">
              <c16:uniqueId val="{00000000-3C0E-43F4-A8C6-5233B0B7F8A6}"/>
            </c:ext>
          </c:extLst>
        </c:ser>
        <c:ser>
          <c:idx val="1"/>
          <c:order val="1"/>
          <c:tx>
            <c:strRef>
              <c:f>BAR_D!$D$80</c:f>
              <c:strCache>
                <c:ptCount val="1"/>
                <c:pt idx="0">
                  <c:v>Adjusted</c:v>
                </c:pt>
              </c:strCache>
            </c:strRef>
          </c:tx>
          <c:marker>
            <c:symbol val="none"/>
          </c:marker>
          <c:cat>
            <c:strRef>
              <c:f>BAR_D!$E$77:$AA$77</c:f>
              <c:strCache>
                <c:ptCount val="2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strCache>
            </c:strRef>
          </c:cat>
          <c:val>
            <c:numRef>
              <c:f>BAR_D!$E$80:$AA$80</c:f>
              <c:numCache>
                <c:formatCode>0.0</c:formatCode>
                <c:ptCount val="21"/>
                <c:pt idx="0">
                  <c:v>5.7532441855640215</c:v>
                </c:pt>
                <c:pt idx="1">
                  <c:v>4.697157776454266</c:v>
                </c:pt>
                <c:pt idx="2">
                  <c:v>3.2012158920038032</c:v>
                </c:pt>
                <c:pt idx="3">
                  <c:v>4.2202533286522286</c:v>
                </c:pt>
                <c:pt idx="4">
                  <c:v>3.611642179405373</c:v>
                </c:pt>
                <c:pt idx="5">
                  <c:v>1.0067705959489646</c:v>
                </c:pt>
                <c:pt idx="6">
                  <c:v>1.9547469878518242</c:v>
                </c:pt>
                <c:pt idx="7">
                  <c:v>3.0877375143440156</c:v>
                </c:pt>
                <c:pt idx="8">
                  <c:v>2.4569043800989556</c:v>
                </c:pt>
                <c:pt idx="9">
                  <c:v>3.2357045702611935</c:v>
                </c:pt>
                <c:pt idx="10">
                  <c:v>1.5834249576633024</c:v>
                </c:pt>
                <c:pt idx="11">
                  <c:v>2.3758488849857526</c:v>
                </c:pt>
                <c:pt idx="12">
                  <c:v>2.9793699836684873</c:v>
                </c:pt>
                <c:pt idx="13">
                  <c:v>3.2640920106733673</c:v>
                </c:pt>
                <c:pt idx="14">
                  <c:v>2.6943927716453882</c:v>
                </c:pt>
                <c:pt idx="15">
                  <c:v>2.5089714352740717</c:v>
                </c:pt>
                <c:pt idx="16">
                  <c:v>-2.335790632596177</c:v>
                </c:pt>
                <c:pt idx="17">
                  <c:v>-1.9285897413695847</c:v>
                </c:pt>
                <c:pt idx="18">
                  <c:v>-1.534970440409885</c:v>
                </c:pt>
                <c:pt idx="19">
                  <c:v>-0.89474862212601558</c:v>
                </c:pt>
                <c:pt idx="20">
                  <c:v>1.3991613316194484</c:v>
                </c:pt>
              </c:numCache>
            </c:numRef>
          </c:val>
          <c:smooth val="0"/>
          <c:extLst>
            <c:ext xmlns:c16="http://schemas.microsoft.com/office/drawing/2014/chart" uri="{C3380CC4-5D6E-409C-BE32-E72D297353CC}">
              <c16:uniqueId val="{00000001-3C0E-43F4-A8C6-5233B0B7F8A6}"/>
            </c:ext>
          </c:extLst>
        </c:ser>
        <c:dLbls>
          <c:showLegendKey val="0"/>
          <c:showVal val="0"/>
          <c:showCatName val="0"/>
          <c:showSerName val="0"/>
          <c:showPercent val="0"/>
          <c:showBubbleSize val="0"/>
        </c:dLbls>
        <c:smooth val="0"/>
        <c:axId val="986745088"/>
        <c:axId val="989548928"/>
      </c:lineChart>
      <c:catAx>
        <c:axId val="986745088"/>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89548928"/>
        <c:crosses val="autoZero"/>
        <c:auto val="1"/>
        <c:lblAlgn val="ctr"/>
        <c:lblOffset val="100"/>
        <c:noMultiLvlLbl val="0"/>
      </c:catAx>
      <c:valAx>
        <c:axId val="989548928"/>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86745088"/>
        <c:crosses val="autoZero"/>
        <c:crossBetween val="between"/>
      </c:valAx>
    </c:plotArea>
    <c:legend>
      <c:legendPos val="b"/>
      <c:layout>
        <c:manualLayout>
          <c:xMode val="edge"/>
          <c:yMode val="edge"/>
          <c:x val="0.13146343566449725"/>
          <c:y val="0.92194609923893034"/>
          <c:w val="0.71977471278639449"/>
          <c:h val="6.1805179836806175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1800" b="1" i="0" baseline="0">
                <a:effectLst/>
              </a:rPr>
              <a:t>Fiscal Impulse vs Change in Output Gap</a:t>
            </a:r>
            <a:endParaRPr lang="en-US" sz="2000">
              <a:effectLst/>
            </a:endParaRPr>
          </a:p>
          <a:p>
            <a:pPr>
              <a:defRPr sz="2000" b="1"/>
            </a:pPr>
            <a:r>
              <a:rPr lang="en-US" sz="1800" b="0" i="0" baseline="0">
                <a:effectLst/>
              </a:rPr>
              <a:t>(as percentage)</a:t>
            </a:r>
            <a:endParaRPr lang="en-US" sz="2000">
              <a:effectLst/>
            </a:endParaRPr>
          </a:p>
        </c:rich>
      </c:tx>
      <c:overlay val="0"/>
    </c:title>
    <c:autoTitleDeleted val="0"/>
    <c:plotArea>
      <c:layout>
        <c:manualLayout>
          <c:layoutTarget val="inner"/>
          <c:xMode val="edge"/>
          <c:yMode val="edge"/>
          <c:x val="8.513966634591176E-2"/>
          <c:y val="0.1755354930000943"/>
          <c:w val="0.89558744710130678"/>
          <c:h val="0.57160156551916852"/>
        </c:manualLayout>
      </c:layout>
      <c:barChart>
        <c:barDir val="col"/>
        <c:grouping val="clustered"/>
        <c:varyColors val="0"/>
        <c:ser>
          <c:idx val="1"/>
          <c:order val="1"/>
          <c:tx>
            <c:strRef>
              <c:f>PAR_D!$D$97</c:f>
              <c:strCache>
                <c:ptCount val="1"/>
                <c:pt idx="0">
                  <c:v>Fiscal Impulse GG</c:v>
                </c:pt>
              </c:strCache>
            </c:strRef>
          </c:tx>
          <c:invertIfNegative val="0"/>
          <c:cat>
            <c:strRef>
              <c:f>PAR_D!$E$83:$AA$83</c:f>
              <c:strCach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strCache>
            </c:strRef>
          </c:cat>
          <c:val>
            <c:numRef>
              <c:f>PAR_D!$E$97:$AA$97</c:f>
              <c:numCache>
                <c:formatCode>0.0</c:formatCode>
                <c:ptCount val="23"/>
                <c:pt idx="1">
                  <c:v>4.1829890169269817</c:v>
                </c:pt>
                <c:pt idx="2">
                  <c:v>0.20303515994817123</c:v>
                </c:pt>
                <c:pt idx="3">
                  <c:v>-0.69469457266674384</c:v>
                </c:pt>
                <c:pt idx="4">
                  <c:v>-0.33207131473030715</c:v>
                </c:pt>
                <c:pt idx="5">
                  <c:v>1.9946578071510042</c:v>
                </c:pt>
                <c:pt idx="6">
                  <c:v>0.81021137375748364</c:v>
                </c:pt>
                <c:pt idx="7">
                  <c:v>0.73096752212792038</c:v>
                </c:pt>
                <c:pt idx="8">
                  <c:v>-0.92898623550329118</c:v>
                </c:pt>
                <c:pt idx="9">
                  <c:v>1.9795200423320649</c:v>
                </c:pt>
                <c:pt idx="10">
                  <c:v>-0.35354683564466116</c:v>
                </c:pt>
                <c:pt idx="11">
                  <c:v>-3.4304099706768105</c:v>
                </c:pt>
                <c:pt idx="12">
                  <c:v>1.3191555455151596</c:v>
                </c:pt>
                <c:pt idx="13">
                  <c:v>-1.8839810753862574</c:v>
                </c:pt>
                <c:pt idx="14">
                  <c:v>-1.3915747706238946</c:v>
                </c:pt>
                <c:pt idx="15">
                  <c:v>0.48081426289660811</c:v>
                </c:pt>
                <c:pt idx="16">
                  <c:v>0.61768837779315766</c:v>
                </c:pt>
                <c:pt idx="17">
                  <c:v>-3.5074020351455903E-2</c:v>
                </c:pt>
                <c:pt idx="18">
                  <c:v>-0.83103339919264241</c:v>
                </c:pt>
                <c:pt idx="19">
                  <c:v>0.30012277780962027</c:v>
                </c:pt>
                <c:pt idx="20">
                  <c:v>0.78586018132036295</c:v>
                </c:pt>
                <c:pt idx="21">
                  <c:v>0.47988175815737</c:v>
                </c:pt>
                <c:pt idx="22">
                  <c:v>1.0322071499326315</c:v>
                </c:pt>
              </c:numCache>
            </c:numRef>
          </c:val>
          <c:extLst>
            <c:ext xmlns:c16="http://schemas.microsoft.com/office/drawing/2014/chart" uri="{C3380CC4-5D6E-409C-BE32-E72D297353CC}">
              <c16:uniqueId val="{00000000-4B02-4C1B-BA28-B3C062E38241}"/>
            </c:ext>
          </c:extLst>
        </c:ser>
        <c:dLbls>
          <c:showLegendKey val="0"/>
          <c:showVal val="0"/>
          <c:showCatName val="0"/>
          <c:showSerName val="0"/>
          <c:showPercent val="0"/>
          <c:showBubbleSize val="0"/>
        </c:dLbls>
        <c:gapWidth val="150"/>
        <c:axId val="979172352"/>
        <c:axId val="979243776"/>
      </c:barChart>
      <c:lineChart>
        <c:grouping val="standard"/>
        <c:varyColors val="0"/>
        <c:ser>
          <c:idx val="0"/>
          <c:order val="0"/>
          <c:tx>
            <c:strRef>
              <c:f>PAR_D!$D$96</c:f>
              <c:strCache>
                <c:ptCount val="1"/>
                <c:pt idx="0">
                  <c:v>Change in Output gap</c:v>
                </c:pt>
              </c:strCache>
            </c:strRef>
          </c:tx>
          <c:marker>
            <c:symbol val="none"/>
          </c:marker>
          <c:cat>
            <c:strRef>
              <c:f>PAR_D!$E$83:$AA$83</c:f>
              <c:strCach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strCache>
            </c:strRef>
          </c:cat>
          <c:val>
            <c:numRef>
              <c:f>PAR_D!$E$96:$AA$96</c:f>
              <c:numCache>
                <c:formatCode>0.0</c:formatCode>
                <c:ptCount val="23"/>
                <c:pt idx="1">
                  <c:v>-0.12087999999999999</c:v>
                </c:pt>
                <c:pt idx="2">
                  <c:v>-1.7105300000000003</c:v>
                </c:pt>
                <c:pt idx="3">
                  <c:v>1.5619800000000001</c:v>
                </c:pt>
                <c:pt idx="4">
                  <c:v>2.2114500000000001</c:v>
                </c:pt>
                <c:pt idx="5">
                  <c:v>4.0823199999999993</c:v>
                </c:pt>
                <c:pt idx="6">
                  <c:v>-0.75959999999999983</c:v>
                </c:pt>
                <c:pt idx="7">
                  <c:v>2.3685999999999998</c:v>
                </c:pt>
                <c:pt idx="8">
                  <c:v>-1.6327999999999996</c:v>
                </c:pt>
                <c:pt idx="9">
                  <c:v>-2.8888100000000003</c:v>
                </c:pt>
                <c:pt idx="10">
                  <c:v>-3.7250299999999998</c:v>
                </c:pt>
                <c:pt idx="11">
                  <c:v>-2.2722600000000002</c:v>
                </c:pt>
                <c:pt idx="12">
                  <c:v>-1.7168799999999993</c:v>
                </c:pt>
                <c:pt idx="13">
                  <c:v>1.9803399999999995</c:v>
                </c:pt>
                <c:pt idx="14">
                  <c:v>1.3393099999999998</c:v>
                </c:pt>
                <c:pt idx="15">
                  <c:v>-0.91760999999999981</c:v>
                </c:pt>
                <c:pt idx="16">
                  <c:v>1.1937499999999999</c:v>
                </c:pt>
                <c:pt idx="17">
                  <c:v>1.4161100000000002</c:v>
                </c:pt>
                <c:pt idx="18">
                  <c:v>2.0184099999999998</c:v>
                </c:pt>
                <c:pt idx="19">
                  <c:v>-8.2721299999999989</c:v>
                </c:pt>
                <c:pt idx="20">
                  <c:v>7.4694699999999994</c:v>
                </c:pt>
                <c:pt idx="21">
                  <c:v>-0.50485999999999998</c:v>
                </c:pt>
                <c:pt idx="22">
                  <c:v>-5.9058900000000003</c:v>
                </c:pt>
              </c:numCache>
            </c:numRef>
          </c:val>
          <c:smooth val="1"/>
          <c:extLst>
            <c:ext xmlns:c16="http://schemas.microsoft.com/office/drawing/2014/chart" uri="{C3380CC4-5D6E-409C-BE32-E72D297353CC}">
              <c16:uniqueId val="{00000001-4B02-4C1B-BA28-B3C062E38241}"/>
            </c:ext>
          </c:extLst>
        </c:ser>
        <c:dLbls>
          <c:showLegendKey val="0"/>
          <c:showVal val="0"/>
          <c:showCatName val="0"/>
          <c:showSerName val="0"/>
          <c:showPercent val="0"/>
          <c:showBubbleSize val="0"/>
        </c:dLbls>
        <c:marker val="1"/>
        <c:smooth val="0"/>
        <c:axId val="979172352"/>
        <c:axId val="979243776"/>
      </c:lineChart>
      <c:catAx>
        <c:axId val="979172352"/>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79243776"/>
        <c:crosses val="autoZero"/>
        <c:auto val="1"/>
        <c:lblAlgn val="ctr"/>
        <c:lblOffset val="100"/>
        <c:noMultiLvlLbl val="0"/>
      </c:catAx>
      <c:valAx>
        <c:axId val="979243776"/>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79172352"/>
        <c:crosses val="autoZero"/>
        <c:crossBetween val="between"/>
      </c:valAx>
    </c:plotArea>
    <c:legend>
      <c:legendPos val="b"/>
      <c:layout>
        <c:manualLayout>
          <c:xMode val="edge"/>
          <c:yMode val="edge"/>
          <c:x val="0.24359659378977103"/>
          <c:y val="0.92194609923893034"/>
          <c:w val="0.5699673730340602"/>
          <c:h val="6.1805179836806175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a:t>Fiscal Balance: Final </a:t>
            </a:r>
            <a:r>
              <a:rPr lang="en-US" sz="2000" b="1" baseline="0"/>
              <a:t>and Adjusted</a:t>
            </a:r>
          </a:p>
          <a:p>
            <a:pPr>
              <a:defRPr sz="2000" b="1"/>
            </a:pPr>
            <a:r>
              <a:rPr lang="en-US" sz="1400" b="0" baseline="0"/>
              <a:t>(as % of GDP)</a:t>
            </a:r>
            <a:endParaRPr lang="en-US" sz="1400" b="0"/>
          </a:p>
        </c:rich>
      </c:tx>
      <c:overlay val="0"/>
    </c:title>
    <c:autoTitleDeleted val="0"/>
    <c:plotArea>
      <c:layout>
        <c:manualLayout>
          <c:layoutTarget val="inner"/>
          <c:xMode val="edge"/>
          <c:yMode val="edge"/>
          <c:x val="8.513966634591176E-2"/>
          <c:y val="0.16333097149828421"/>
          <c:w val="0.89558744710130678"/>
          <c:h val="0.58380597720722127"/>
        </c:manualLayout>
      </c:layout>
      <c:lineChart>
        <c:grouping val="standard"/>
        <c:varyColors val="0"/>
        <c:ser>
          <c:idx val="0"/>
          <c:order val="0"/>
          <c:tx>
            <c:strRef>
              <c:f>PER_D!$D$72</c:f>
              <c:strCache>
                <c:ptCount val="1"/>
                <c:pt idx="0">
                  <c:v>Final</c:v>
                </c:pt>
              </c:strCache>
            </c:strRef>
          </c:tx>
          <c:marker>
            <c:symbol val="none"/>
          </c:marker>
          <c:cat>
            <c:strRef>
              <c:f>PER_D!$E$70:$Y$70</c:f>
              <c:strCach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strCache>
            </c:strRef>
          </c:cat>
          <c:val>
            <c:numRef>
              <c:f>PER_D!$E$72:$Y$72</c:f>
              <c:numCache>
                <c:formatCode>0.0</c:formatCode>
                <c:ptCount val="21"/>
                <c:pt idx="0">
                  <c:v>-0.11165934590587308</c:v>
                </c:pt>
                <c:pt idx="1">
                  <c:v>1.7647590627975756</c:v>
                </c:pt>
                <c:pt idx="2">
                  <c:v>0.62125116064996588</c:v>
                </c:pt>
                <c:pt idx="3">
                  <c:v>0.78073577006873063</c:v>
                </c:pt>
                <c:pt idx="4">
                  <c:v>0.56850465876683198</c:v>
                </c:pt>
                <c:pt idx="5">
                  <c:v>0.3151931046937102</c:v>
                </c:pt>
                <c:pt idx="6">
                  <c:v>1.3745932760577098</c:v>
                </c:pt>
                <c:pt idx="7">
                  <c:v>1.4701921887981388</c:v>
                </c:pt>
                <c:pt idx="8">
                  <c:v>1.3423058473954117</c:v>
                </c:pt>
                <c:pt idx="9">
                  <c:v>-0.94022483084336694</c:v>
                </c:pt>
                <c:pt idx="10">
                  <c:v>-0.28373178467379145</c:v>
                </c:pt>
                <c:pt idx="11">
                  <c:v>-0.65468480703046583</c:v>
                </c:pt>
                <c:pt idx="12">
                  <c:v>6.7871418834819466E-2</c:v>
                </c:pt>
                <c:pt idx="13">
                  <c:v>0.55357504699945936</c:v>
                </c:pt>
                <c:pt idx="14">
                  <c:v>0.8777713465253778</c:v>
                </c:pt>
                <c:pt idx="15">
                  <c:v>1.4254768888315017</c:v>
                </c:pt>
                <c:pt idx="16">
                  <c:v>4.1248454501574461</c:v>
                </c:pt>
                <c:pt idx="17">
                  <c:v>4.7514300559941134</c:v>
                </c:pt>
                <c:pt idx="18">
                  <c:v>4.1324742879533298</c:v>
                </c:pt>
                <c:pt idx="19">
                  <c:v>-0.21873034032222086</c:v>
                </c:pt>
                <c:pt idx="20">
                  <c:v>1.1334964746994998</c:v>
                </c:pt>
              </c:numCache>
            </c:numRef>
          </c:val>
          <c:smooth val="0"/>
          <c:extLst>
            <c:ext xmlns:c16="http://schemas.microsoft.com/office/drawing/2014/chart" uri="{C3380CC4-5D6E-409C-BE32-E72D297353CC}">
              <c16:uniqueId val="{00000000-BEF4-4DBC-8B18-E84C5C65C7E5}"/>
            </c:ext>
          </c:extLst>
        </c:ser>
        <c:ser>
          <c:idx val="1"/>
          <c:order val="1"/>
          <c:tx>
            <c:strRef>
              <c:f>PER_D!$D$73</c:f>
              <c:strCache>
                <c:ptCount val="1"/>
                <c:pt idx="0">
                  <c:v>Adjusted</c:v>
                </c:pt>
              </c:strCache>
            </c:strRef>
          </c:tx>
          <c:marker>
            <c:symbol val="none"/>
          </c:marker>
          <c:cat>
            <c:strRef>
              <c:f>PER_D!$E$70:$Y$70</c:f>
              <c:strCach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strCache>
            </c:strRef>
          </c:cat>
          <c:val>
            <c:numRef>
              <c:f>PER_D!$E$73:$Y$73</c:f>
              <c:numCache>
                <c:formatCode>0.0</c:formatCode>
                <c:ptCount val="21"/>
                <c:pt idx="0">
                  <c:v>1.5399699778767466</c:v>
                </c:pt>
                <c:pt idx="1">
                  <c:v>3.5473759786625454</c:v>
                </c:pt>
                <c:pt idx="2">
                  <c:v>2.9949734318445653</c:v>
                </c:pt>
                <c:pt idx="3">
                  <c:v>2.4793367006984801</c:v>
                </c:pt>
                <c:pt idx="4">
                  <c:v>0.3512707179304812</c:v>
                </c:pt>
                <c:pt idx="5">
                  <c:v>-0.8715649861185446</c:v>
                </c:pt>
                <c:pt idx="6">
                  <c:v>0.27621341452728759</c:v>
                </c:pt>
                <c:pt idx="7">
                  <c:v>-0.33646524326872695</c:v>
                </c:pt>
                <c:pt idx="8">
                  <c:v>0.51627889966752372</c:v>
                </c:pt>
                <c:pt idx="9">
                  <c:v>-1.2215625618697046</c:v>
                </c:pt>
                <c:pt idx="10">
                  <c:v>-0.33995193384979483</c:v>
                </c:pt>
                <c:pt idx="11">
                  <c:v>0.17627591734109654</c:v>
                </c:pt>
                <c:pt idx="12">
                  <c:v>0.70653044273672894</c:v>
                </c:pt>
                <c:pt idx="13">
                  <c:v>1.4448560256743954</c:v>
                </c:pt>
                <c:pt idx="14">
                  <c:v>1.7831415051226398</c:v>
                </c:pt>
                <c:pt idx="15">
                  <c:v>2.0329492291662397</c:v>
                </c:pt>
                <c:pt idx="16">
                  <c:v>3.6829905955600135</c:v>
                </c:pt>
                <c:pt idx="17">
                  <c:v>3.5773254837462845</c:v>
                </c:pt>
                <c:pt idx="18">
                  <c:v>2.1369244455635532</c:v>
                </c:pt>
                <c:pt idx="19">
                  <c:v>4.082331111346222E-2</c:v>
                </c:pt>
                <c:pt idx="20">
                  <c:v>0.30702994234739833</c:v>
                </c:pt>
              </c:numCache>
            </c:numRef>
          </c:val>
          <c:smooth val="0"/>
          <c:extLst>
            <c:ext xmlns:c16="http://schemas.microsoft.com/office/drawing/2014/chart" uri="{C3380CC4-5D6E-409C-BE32-E72D297353CC}">
              <c16:uniqueId val="{00000001-BEF4-4DBC-8B18-E84C5C65C7E5}"/>
            </c:ext>
          </c:extLst>
        </c:ser>
        <c:dLbls>
          <c:showLegendKey val="0"/>
          <c:showVal val="0"/>
          <c:showCatName val="0"/>
          <c:showSerName val="0"/>
          <c:showPercent val="0"/>
          <c:showBubbleSize val="0"/>
        </c:dLbls>
        <c:smooth val="0"/>
        <c:axId val="979750272"/>
        <c:axId val="979924096"/>
      </c:lineChart>
      <c:catAx>
        <c:axId val="979750272"/>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79924096"/>
        <c:crosses val="autoZero"/>
        <c:auto val="1"/>
        <c:lblAlgn val="ctr"/>
        <c:lblOffset val="100"/>
        <c:noMultiLvlLbl val="0"/>
      </c:catAx>
      <c:valAx>
        <c:axId val="979924096"/>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79750272"/>
        <c:crosses val="autoZero"/>
        <c:crossBetween val="between"/>
      </c:valAx>
    </c:plotArea>
    <c:legend>
      <c:legendPos val="b"/>
      <c:layout>
        <c:manualLayout>
          <c:xMode val="edge"/>
          <c:yMode val="edge"/>
          <c:x val="0.24359659378977103"/>
          <c:y val="0.92194609923893034"/>
          <c:w val="0.51455875505706339"/>
          <c:h val="6.1859572218948174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i="0" baseline="0">
                <a:effectLst/>
              </a:rPr>
              <a:t>Fiscal Impulse vs Change in Output Gap</a:t>
            </a:r>
            <a:endParaRPr lang="en-US" sz="2000">
              <a:effectLst/>
            </a:endParaRPr>
          </a:p>
          <a:p>
            <a:pPr>
              <a:defRPr sz="2000" b="1"/>
            </a:pPr>
            <a:r>
              <a:rPr lang="en-US" sz="1800" b="0" i="0" baseline="0">
                <a:effectLst/>
              </a:rPr>
              <a:t>(as percentage)</a:t>
            </a:r>
            <a:endParaRPr lang="en-US" sz="2000">
              <a:effectLst/>
            </a:endParaRPr>
          </a:p>
        </c:rich>
      </c:tx>
      <c:overlay val="0"/>
    </c:title>
    <c:autoTitleDeleted val="0"/>
    <c:plotArea>
      <c:layout>
        <c:manualLayout>
          <c:layoutTarget val="inner"/>
          <c:xMode val="edge"/>
          <c:yMode val="edge"/>
          <c:x val="8.513966634591176E-2"/>
          <c:y val="0.17014212997919945"/>
          <c:w val="0.89558744710130678"/>
          <c:h val="0.57699492854006329"/>
        </c:manualLayout>
      </c:layout>
      <c:barChart>
        <c:barDir val="col"/>
        <c:grouping val="clustered"/>
        <c:varyColors val="0"/>
        <c:ser>
          <c:idx val="1"/>
          <c:order val="1"/>
          <c:tx>
            <c:strRef>
              <c:f>PER_D!$D$84</c:f>
              <c:strCache>
                <c:ptCount val="1"/>
                <c:pt idx="0">
                  <c:v>Fiscal Impulse</c:v>
                </c:pt>
              </c:strCache>
            </c:strRef>
          </c:tx>
          <c:invertIfNegative val="0"/>
          <c:cat>
            <c:strRef>
              <c:f>PER_D!$E$70:$Y$70</c:f>
              <c:strCach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strCache>
            </c:strRef>
          </c:cat>
          <c:val>
            <c:numRef>
              <c:f>PER_D!$E$84:$Y$84</c:f>
              <c:numCache>
                <c:formatCode>0.0</c:formatCode>
                <c:ptCount val="21"/>
                <c:pt idx="1">
                  <c:v>-2.0074060007857986</c:v>
                </c:pt>
                <c:pt idx="2">
                  <c:v>0.55240254681798007</c:v>
                </c:pt>
                <c:pt idx="3">
                  <c:v>0.51563673114608521</c:v>
                </c:pt>
                <c:pt idx="4">
                  <c:v>2.1280659827679989</c:v>
                </c:pt>
                <c:pt idx="5">
                  <c:v>1.2228357040490259</c:v>
                </c:pt>
                <c:pt idx="6">
                  <c:v>-1.1477784006458323</c:v>
                </c:pt>
                <c:pt idx="7">
                  <c:v>0.6126786577960146</c:v>
                </c:pt>
                <c:pt idx="8">
                  <c:v>-0.85274414293625067</c:v>
                </c:pt>
                <c:pt idx="9">
                  <c:v>1.7378414615372284</c:v>
                </c:pt>
                <c:pt idx="10">
                  <c:v>-0.88161062801990975</c:v>
                </c:pt>
                <c:pt idx="11">
                  <c:v>-0.51622785119089132</c:v>
                </c:pt>
                <c:pt idx="12">
                  <c:v>-0.53025452539563234</c:v>
                </c:pt>
                <c:pt idx="13">
                  <c:v>-0.73832558293766648</c:v>
                </c:pt>
                <c:pt idx="14">
                  <c:v>-0.33828547944824439</c:v>
                </c:pt>
                <c:pt idx="15">
                  <c:v>-0.24980772404359985</c:v>
                </c:pt>
                <c:pt idx="16">
                  <c:v>-1.6500413663937739</c:v>
                </c:pt>
                <c:pt idx="17">
                  <c:v>0.10566511181372906</c:v>
                </c:pt>
                <c:pt idx="18">
                  <c:v>1.4404010381827312</c:v>
                </c:pt>
                <c:pt idx="19">
                  <c:v>2.0961011344500911</c:v>
                </c:pt>
                <c:pt idx="20">
                  <c:v>-0.26620663123393612</c:v>
                </c:pt>
              </c:numCache>
            </c:numRef>
          </c:val>
          <c:extLst>
            <c:ext xmlns:c16="http://schemas.microsoft.com/office/drawing/2014/chart" uri="{C3380CC4-5D6E-409C-BE32-E72D297353CC}">
              <c16:uniqueId val="{00000000-F502-47A3-B2A4-8D8847EEEFD3}"/>
            </c:ext>
          </c:extLst>
        </c:ser>
        <c:dLbls>
          <c:showLegendKey val="0"/>
          <c:showVal val="0"/>
          <c:showCatName val="0"/>
          <c:showSerName val="0"/>
          <c:showPercent val="0"/>
          <c:showBubbleSize val="0"/>
        </c:dLbls>
        <c:gapWidth val="150"/>
        <c:axId val="979962112"/>
        <c:axId val="979968000"/>
      </c:barChart>
      <c:lineChart>
        <c:grouping val="standard"/>
        <c:varyColors val="0"/>
        <c:ser>
          <c:idx val="0"/>
          <c:order val="0"/>
          <c:tx>
            <c:strRef>
              <c:f>PER_D!$D$83</c:f>
              <c:strCache>
                <c:ptCount val="1"/>
                <c:pt idx="0">
                  <c:v>Change in Output gap</c:v>
                </c:pt>
              </c:strCache>
            </c:strRef>
          </c:tx>
          <c:marker>
            <c:symbol val="none"/>
          </c:marker>
          <c:cat>
            <c:strRef>
              <c:f>PER_D!$E$70:$Y$70</c:f>
              <c:strCach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strCache>
            </c:strRef>
          </c:cat>
          <c:val>
            <c:numRef>
              <c:f>PER_D!$E$83:$Y$83</c:f>
              <c:numCache>
                <c:formatCode>0.0</c:formatCode>
                <c:ptCount val="21"/>
                <c:pt idx="1">
                  <c:v>1.5758900000000011</c:v>
                </c:pt>
                <c:pt idx="2">
                  <c:v>-1.4996000000000009</c:v>
                </c:pt>
                <c:pt idx="3">
                  <c:v>2.9671700000000003</c:v>
                </c:pt>
                <c:pt idx="4">
                  <c:v>8.826039999999999</c:v>
                </c:pt>
                <c:pt idx="5">
                  <c:v>4.3884499999999997</c:v>
                </c:pt>
                <c:pt idx="6">
                  <c:v>-0.43142000000000014</c:v>
                </c:pt>
                <c:pt idx="7">
                  <c:v>3.1036699999999993</c:v>
                </c:pt>
                <c:pt idx="8">
                  <c:v>-4.1282799999999984</c:v>
                </c:pt>
                <c:pt idx="9">
                  <c:v>-2.2671400000000004</c:v>
                </c:pt>
                <c:pt idx="10">
                  <c:v>-1.2939700000000001</c:v>
                </c:pt>
                <c:pt idx="11">
                  <c:v>-3.58812</c:v>
                </c:pt>
                <c:pt idx="12">
                  <c:v>0.66206999999999994</c:v>
                </c:pt>
                <c:pt idx="13">
                  <c:v>-0.89556999999999976</c:v>
                </c:pt>
                <c:pt idx="14">
                  <c:v>-0.49293999999999993</c:v>
                </c:pt>
                <c:pt idx="15">
                  <c:v>0.4410999999999996</c:v>
                </c:pt>
                <c:pt idx="16">
                  <c:v>1.3923000000000001</c:v>
                </c:pt>
                <c:pt idx="17">
                  <c:v>2.2501600000000002</c:v>
                </c:pt>
                <c:pt idx="18">
                  <c:v>2.92903</c:v>
                </c:pt>
                <c:pt idx="19">
                  <c:v>-4.7208500000000004</c:v>
                </c:pt>
                <c:pt idx="20">
                  <c:v>2.53085</c:v>
                </c:pt>
              </c:numCache>
            </c:numRef>
          </c:val>
          <c:smooth val="1"/>
          <c:extLst>
            <c:ext xmlns:c16="http://schemas.microsoft.com/office/drawing/2014/chart" uri="{C3380CC4-5D6E-409C-BE32-E72D297353CC}">
              <c16:uniqueId val="{00000001-F502-47A3-B2A4-8D8847EEEFD3}"/>
            </c:ext>
          </c:extLst>
        </c:ser>
        <c:dLbls>
          <c:showLegendKey val="0"/>
          <c:showVal val="0"/>
          <c:showCatName val="0"/>
          <c:showSerName val="0"/>
          <c:showPercent val="0"/>
          <c:showBubbleSize val="0"/>
        </c:dLbls>
        <c:marker val="1"/>
        <c:smooth val="0"/>
        <c:axId val="979962112"/>
        <c:axId val="979968000"/>
      </c:lineChart>
      <c:catAx>
        <c:axId val="979962112"/>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79968000"/>
        <c:crosses val="autoZero"/>
        <c:auto val="1"/>
        <c:lblAlgn val="ctr"/>
        <c:lblOffset val="100"/>
        <c:noMultiLvlLbl val="0"/>
      </c:catAx>
      <c:valAx>
        <c:axId val="979968000"/>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79962112"/>
        <c:crosses val="autoZero"/>
        <c:crossBetween val="between"/>
      </c:valAx>
    </c:plotArea>
    <c:legend>
      <c:legendPos val="b"/>
      <c:layout>
        <c:manualLayout>
          <c:xMode val="edge"/>
          <c:yMode val="edge"/>
          <c:x val="0.24359659378977103"/>
          <c:y val="0.92194609923893034"/>
          <c:w val="0.51455875505706339"/>
          <c:h val="6.1859572218948174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a:t>Fiscal Balance: Final and Adjusted</a:t>
            </a:r>
          </a:p>
          <a:p>
            <a:pPr>
              <a:defRPr sz="2000" b="1"/>
            </a:pPr>
            <a:r>
              <a:rPr lang="en-US" sz="2000" b="0"/>
              <a:t>(as % of GDP)</a:t>
            </a:r>
          </a:p>
        </c:rich>
      </c:tx>
      <c:overlay val="0"/>
    </c:title>
    <c:autoTitleDeleted val="0"/>
    <c:plotArea>
      <c:layout>
        <c:manualLayout>
          <c:layoutTarget val="inner"/>
          <c:xMode val="edge"/>
          <c:yMode val="edge"/>
          <c:x val="8.513966634591176E-2"/>
          <c:y val="0.18906878572926866"/>
          <c:w val="0.89558744710130678"/>
          <c:h val="0.55806825038132113"/>
        </c:manualLayout>
      </c:layout>
      <c:lineChart>
        <c:grouping val="standard"/>
        <c:varyColors val="0"/>
        <c:ser>
          <c:idx val="0"/>
          <c:order val="0"/>
          <c:tx>
            <c:strRef>
              <c:f>SLV_D!$D$85</c:f>
              <c:strCache>
                <c:ptCount val="1"/>
                <c:pt idx="0">
                  <c:v>Final</c:v>
                </c:pt>
              </c:strCache>
            </c:strRef>
          </c:tx>
          <c:marker>
            <c:symbol val="none"/>
          </c:marker>
          <c:cat>
            <c:strRef>
              <c:f>SLV_D!$E$83:$AA$83</c:f>
              <c:strCach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strCache>
            </c:strRef>
          </c:cat>
          <c:val>
            <c:numRef>
              <c:f>SLV_D!$E$85:$AA$85</c:f>
              <c:numCache>
                <c:formatCode>0.0</c:formatCode>
                <c:ptCount val="23"/>
                <c:pt idx="0">
                  <c:v>-2.1058112893147301</c:v>
                </c:pt>
                <c:pt idx="1">
                  <c:v>-2.6548672566371665</c:v>
                </c:pt>
                <c:pt idx="2">
                  <c:v>-4.162888329135181</c:v>
                </c:pt>
                <c:pt idx="3">
                  <c:v>-1.5494378783511074</c:v>
                </c:pt>
                <c:pt idx="4">
                  <c:v>-0.46376453128864537</c:v>
                </c:pt>
                <c:pt idx="5">
                  <c:v>9.6831912430266842E-2</c:v>
                </c:pt>
                <c:pt idx="6">
                  <c:v>-1.6479255525397432</c:v>
                </c:pt>
                <c:pt idx="7">
                  <c:v>-0.17422541535698324</c:v>
                </c:pt>
                <c:pt idx="8">
                  <c:v>-0.5637908061292517</c:v>
                </c:pt>
                <c:pt idx="9">
                  <c:v>-1.1303650220617749</c:v>
                </c:pt>
                <c:pt idx="10">
                  <c:v>-1.675041876046901</c:v>
                </c:pt>
                <c:pt idx="11">
                  <c:v>-2.3115905306595246</c:v>
                </c:pt>
                <c:pt idx="12">
                  <c:v>-1.3888306423429129</c:v>
                </c:pt>
                <c:pt idx="13">
                  <c:v>-0.97095766597993027</c:v>
                </c:pt>
                <c:pt idx="14">
                  <c:v>0.69818964425877295</c:v>
                </c:pt>
                <c:pt idx="15">
                  <c:v>0.75757575757576112</c:v>
                </c:pt>
                <c:pt idx="16">
                  <c:v>1.2894183601962128</c:v>
                </c:pt>
                <c:pt idx="17">
                  <c:v>1.1574235264859549</c:v>
                </c:pt>
                <c:pt idx="18">
                  <c:v>0.24403900891232019</c:v>
                </c:pt>
                <c:pt idx="19">
                  <c:v>-2.6721843086007424</c:v>
                </c:pt>
                <c:pt idx="20">
                  <c:v>-2.0113922868615206</c:v>
                </c:pt>
                <c:pt idx="21">
                  <c:v>-1.9184061541120982</c:v>
                </c:pt>
                <c:pt idx="22">
                  <c:v>-1.1216091374821537</c:v>
                </c:pt>
              </c:numCache>
            </c:numRef>
          </c:val>
          <c:smooth val="0"/>
          <c:extLst>
            <c:ext xmlns:c16="http://schemas.microsoft.com/office/drawing/2014/chart" uri="{C3380CC4-5D6E-409C-BE32-E72D297353CC}">
              <c16:uniqueId val="{00000000-E1AA-40CC-BC6F-381FD058BC82}"/>
            </c:ext>
          </c:extLst>
        </c:ser>
        <c:ser>
          <c:idx val="1"/>
          <c:order val="1"/>
          <c:tx>
            <c:strRef>
              <c:f>SLV_D!$D$86</c:f>
              <c:strCache>
                <c:ptCount val="1"/>
                <c:pt idx="0">
                  <c:v>Adjusted</c:v>
                </c:pt>
              </c:strCache>
            </c:strRef>
          </c:tx>
          <c:marker>
            <c:symbol val="none"/>
          </c:marker>
          <c:cat>
            <c:strRef>
              <c:f>SLV_D!$E$83:$AA$83</c:f>
              <c:strCach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strCache>
            </c:strRef>
          </c:cat>
          <c:val>
            <c:numRef>
              <c:f>SLV_D!$E$86:$AA$86</c:f>
              <c:numCache>
                <c:formatCode>0.0</c:formatCode>
                <c:ptCount val="23"/>
                <c:pt idx="0">
                  <c:v>-1.5976338685410596</c:v>
                </c:pt>
                <c:pt idx="1">
                  <c:v>-2.0840957894826611</c:v>
                </c:pt>
                <c:pt idx="2">
                  <c:v>-3.8576938726597918</c:v>
                </c:pt>
                <c:pt idx="3">
                  <c:v>-1.7211299065338446</c:v>
                </c:pt>
                <c:pt idx="4">
                  <c:v>-0.88983822775964971</c:v>
                </c:pt>
                <c:pt idx="5">
                  <c:v>-0.76635835699412758</c:v>
                </c:pt>
                <c:pt idx="6">
                  <c:v>-1.9708558197561405</c:v>
                </c:pt>
                <c:pt idx="7">
                  <c:v>-0.54535783862118481</c:v>
                </c:pt>
                <c:pt idx="8">
                  <c:v>-0.94648436065804897</c:v>
                </c:pt>
                <c:pt idx="9">
                  <c:v>-1.527339736946266</c:v>
                </c:pt>
                <c:pt idx="10">
                  <c:v>-1.8666670922317361</c:v>
                </c:pt>
                <c:pt idx="11">
                  <c:v>-2.2355995518504082</c:v>
                </c:pt>
                <c:pt idx="12">
                  <c:v>-1.2211723061914797</c:v>
                </c:pt>
                <c:pt idx="13">
                  <c:v>-0.74337334120024523</c:v>
                </c:pt>
                <c:pt idx="14">
                  <c:v>1.0555870703712258</c:v>
                </c:pt>
                <c:pt idx="15">
                  <c:v>0.77368489237034954</c:v>
                </c:pt>
                <c:pt idx="16">
                  <c:v>0.76991833441364321</c:v>
                </c:pt>
                <c:pt idx="17">
                  <c:v>7.7172457280438839E-2</c:v>
                </c:pt>
                <c:pt idx="18">
                  <c:v>-0.71067803594869872</c:v>
                </c:pt>
                <c:pt idx="19">
                  <c:v>-2.1620651006496372</c:v>
                </c:pt>
                <c:pt idx="20">
                  <c:v>-1.3842541136593671</c:v>
                </c:pt>
                <c:pt idx="21">
                  <c:v>-1.4629145008036366</c:v>
                </c:pt>
                <c:pt idx="22">
                  <c:v>-0.7019445054525052</c:v>
                </c:pt>
              </c:numCache>
            </c:numRef>
          </c:val>
          <c:smooth val="0"/>
          <c:extLst>
            <c:ext xmlns:c16="http://schemas.microsoft.com/office/drawing/2014/chart" uri="{C3380CC4-5D6E-409C-BE32-E72D297353CC}">
              <c16:uniqueId val="{00000001-E1AA-40CC-BC6F-381FD058BC82}"/>
            </c:ext>
          </c:extLst>
        </c:ser>
        <c:dLbls>
          <c:showLegendKey val="0"/>
          <c:showVal val="0"/>
          <c:showCatName val="0"/>
          <c:showSerName val="0"/>
          <c:showPercent val="0"/>
          <c:showBubbleSize val="0"/>
        </c:dLbls>
        <c:smooth val="0"/>
        <c:axId val="980343424"/>
        <c:axId val="980345216"/>
      </c:lineChart>
      <c:catAx>
        <c:axId val="980343424"/>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80345216"/>
        <c:crosses val="autoZero"/>
        <c:auto val="1"/>
        <c:lblAlgn val="ctr"/>
        <c:lblOffset val="100"/>
        <c:noMultiLvlLbl val="0"/>
      </c:catAx>
      <c:valAx>
        <c:axId val="980345216"/>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80343424"/>
        <c:crosses val="autoZero"/>
        <c:crossBetween val="between"/>
      </c:valAx>
    </c:plotArea>
    <c:legend>
      <c:legendPos val="b"/>
      <c:layout>
        <c:manualLayout>
          <c:xMode val="edge"/>
          <c:yMode val="edge"/>
          <c:x val="0.13146343566449725"/>
          <c:y val="0.92194609923893034"/>
          <c:w val="0.71977471278639449"/>
          <c:h val="6.1805179836806175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1800" b="1" i="0" baseline="0">
                <a:effectLst/>
              </a:rPr>
              <a:t>Fiscal Impulse vs Change in Output Gap</a:t>
            </a:r>
            <a:endParaRPr lang="en-US" sz="2000">
              <a:effectLst/>
            </a:endParaRPr>
          </a:p>
          <a:p>
            <a:pPr>
              <a:defRPr sz="2000" b="1"/>
            </a:pPr>
            <a:r>
              <a:rPr lang="en-US" sz="1800" b="0" i="0" baseline="0">
                <a:effectLst/>
              </a:rPr>
              <a:t>(as percentage)</a:t>
            </a:r>
            <a:endParaRPr lang="en-US" sz="2000">
              <a:effectLst/>
            </a:endParaRPr>
          </a:p>
        </c:rich>
      </c:tx>
      <c:overlay val="0"/>
    </c:title>
    <c:autoTitleDeleted val="0"/>
    <c:plotArea>
      <c:layout>
        <c:manualLayout>
          <c:layoutTarget val="inner"/>
          <c:xMode val="edge"/>
          <c:yMode val="edge"/>
          <c:x val="8.513966634591176E-2"/>
          <c:y val="0.1755354930000943"/>
          <c:w val="0.89558744710130678"/>
          <c:h val="0.57160156551916852"/>
        </c:manualLayout>
      </c:layout>
      <c:barChart>
        <c:barDir val="col"/>
        <c:grouping val="clustered"/>
        <c:varyColors val="0"/>
        <c:ser>
          <c:idx val="1"/>
          <c:order val="1"/>
          <c:tx>
            <c:strRef>
              <c:f>SLV_D!$D$97</c:f>
              <c:strCache>
                <c:ptCount val="1"/>
                <c:pt idx="0">
                  <c:v>Fiscal Impulse GG</c:v>
                </c:pt>
              </c:strCache>
            </c:strRef>
          </c:tx>
          <c:invertIfNegative val="0"/>
          <c:cat>
            <c:strRef>
              <c:f>SLV_D!$E$83:$AA$83</c:f>
              <c:strCach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strCache>
            </c:strRef>
          </c:cat>
          <c:val>
            <c:numRef>
              <c:f>SLV_D!$E$97:$AA$97</c:f>
              <c:numCache>
                <c:formatCode>0.0</c:formatCode>
                <c:ptCount val="23"/>
                <c:pt idx="1">
                  <c:v>0.48646192094160146</c:v>
                </c:pt>
                <c:pt idx="2">
                  <c:v>1.7735980831771307</c:v>
                </c:pt>
                <c:pt idx="3">
                  <c:v>-2.136563966125947</c:v>
                </c:pt>
                <c:pt idx="4">
                  <c:v>-0.83129167877419485</c:v>
                </c:pt>
                <c:pt idx="5">
                  <c:v>-0.12347987076552214</c:v>
                </c:pt>
                <c:pt idx="6">
                  <c:v>1.2044974627620131</c:v>
                </c:pt>
                <c:pt idx="7">
                  <c:v>-1.4254979811349557</c:v>
                </c:pt>
                <c:pt idx="8">
                  <c:v>0.40112652203686416</c:v>
                </c:pt>
                <c:pt idx="9">
                  <c:v>0.58085537628821704</c:v>
                </c:pt>
                <c:pt idx="10">
                  <c:v>0.33932735528547009</c:v>
                </c:pt>
                <c:pt idx="11">
                  <c:v>0.36893245961867205</c:v>
                </c:pt>
                <c:pt idx="12">
                  <c:v>-1.0144272456589285</c:v>
                </c:pt>
                <c:pt idx="13">
                  <c:v>-0.47779896499123442</c:v>
                </c:pt>
                <c:pt idx="14">
                  <c:v>-1.798960411571471</c:v>
                </c:pt>
                <c:pt idx="15">
                  <c:v>0.28190217800087625</c:v>
                </c:pt>
                <c:pt idx="16">
                  <c:v>3.766557956706329E-3</c:v>
                </c:pt>
                <c:pt idx="17">
                  <c:v>0.69274587713320435</c:v>
                </c:pt>
                <c:pt idx="18">
                  <c:v>0.78785049322913758</c:v>
                </c:pt>
                <c:pt idx="19">
                  <c:v>1.4513870647009384</c:v>
                </c:pt>
                <c:pt idx="20">
                  <c:v>-0.77781098699027007</c:v>
                </c:pt>
                <c:pt idx="21">
                  <c:v>7.8660387144269484E-2</c:v>
                </c:pt>
                <c:pt idx="22">
                  <c:v>-0.76096999535113141</c:v>
                </c:pt>
              </c:numCache>
            </c:numRef>
          </c:val>
          <c:extLst>
            <c:ext xmlns:c16="http://schemas.microsoft.com/office/drawing/2014/chart" uri="{C3380CC4-5D6E-409C-BE32-E72D297353CC}">
              <c16:uniqueId val="{00000000-E428-4605-8535-346599844906}"/>
            </c:ext>
          </c:extLst>
        </c:ser>
        <c:dLbls>
          <c:showLegendKey val="0"/>
          <c:showVal val="0"/>
          <c:showCatName val="0"/>
          <c:showSerName val="0"/>
          <c:showPercent val="0"/>
          <c:showBubbleSize val="0"/>
        </c:dLbls>
        <c:gapWidth val="150"/>
        <c:axId val="985618304"/>
        <c:axId val="985619840"/>
      </c:barChart>
      <c:lineChart>
        <c:grouping val="standard"/>
        <c:varyColors val="0"/>
        <c:ser>
          <c:idx val="0"/>
          <c:order val="0"/>
          <c:tx>
            <c:strRef>
              <c:f>SLV_D!$D$96</c:f>
              <c:strCache>
                <c:ptCount val="1"/>
                <c:pt idx="0">
                  <c:v>Change in Output gap</c:v>
                </c:pt>
              </c:strCache>
            </c:strRef>
          </c:tx>
          <c:marker>
            <c:symbol val="none"/>
          </c:marker>
          <c:cat>
            <c:strRef>
              <c:f>SLV_D!$E$83:$AA$83</c:f>
              <c:strCach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strCache>
            </c:strRef>
          </c:cat>
          <c:val>
            <c:numRef>
              <c:f>SLV_D!$E$96:$AA$96</c:f>
              <c:numCache>
                <c:formatCode>0.0</c:formatCode>
                <c:ptCount val="23"/>
                <c:pt idx="1">
                  <c:v>-0.52044999999999986</c:v>
                </c:pt>
                <c:pt idx="2">
                  <c:v>2.7796799999999999</c:v>
                </c:pt>
                <c:pt idx="3">
                  <c:v>2.5346899999999999</c:v>
                </c:pt>
                <c:pt idx="4">
                  <c:v>1.33074</c:v>
                </c:pt>
                <c:pt idx="5">
                  <c:v>1.8462700000000005</c:v>
                </c:pt>
                <c:pt idx="6">
                  <c:v>-2.5754800000000007</c:v>
                </c:pt>
                <c:pt idx="7">
                  <c:v>0.24213000000000018</c:v>
                </c:pt>
                <c:pt idx="8">
                  <c:v>4.8509999999999831E-2</c:v>
                </c:pt>
                <c:pt idx="9">
                  <c:v>2.397999999999989E-2</c:v>
                </c:pt>
                <c:pt idx="10">
                  <c:v>-0.96874999999999989</c:v>
                </c:pt>
                <c:pt idx="11">
                  <c:v>-1.15954</c:v>
                </c:pt>
                <c:pt idx="12">
                  <c:v>-0.34358</c:v>
                </c:pt>
                <c:pt idx="13">
                  <c:v>-0.21176000000000006</c:v>
                </c:pt>
                <c:pt idx="14">
                  <c:v>-0.48436999999999997</c:v>
                </c:pt>
                <c:pt idx="15">
                  <c:v>1.3046599999999999</c:v>
                </c:pt>
                <c:pt idx="16">
                  <c:v>1.8166500000000001</c:v>
                </c:pt>
                <c:pt idx="17">
                  <c:v>1.9319600000000001</c:v>
                </c:pt>
                <c:pt idx="18">
                  <c:v>-0.4905400000000002</c:v>
                </c:pt>
                <c:pt idx="19">
                  <c:v>-4.8515800000000002</c:v>
                </c:pt>
                <c:pt idx="20">
                  <c:v>-0.25568999999999997</c:v>
                </c:pt>
                <c:pt idx="21">
                  <c:v>0.53981000000000012</c:v>
                </c:pt>
                <c:pt idx="22">
                  <c:v>0.16582999999999992</c:v>
                </c:pt>
              </c:numCache>
            </c:numRef>
          </c:val>
          <c:smooth val="1"/>
          <c:extLst>
            <c:ext xmlns:c16="http://schemas.microsoft.com/office/drawing/2014/chart" uri="{C3380CC4-5D6E-409C-BE32-E72D297353CC}">
              <c16:uniqueId val="{00000001-E428-4605-8535-346599844906}"/>
            </c:ext>
          </c:extLst>
        </c:ser>
        <c:dLbls>
          <c:showLegendKey val="0"/>
          <c:showVal val="0"/>
          <c:showCatName val="0"/>
          <c:showSerName val="0"/>
          <c:showPercent val="0"/>
          <c:showBubbleSize val="0"/>
        </c:dLbls>
        <c:marker val="1"/>
        <c:smooth val="0"/>
        <c:axId val="985618304"/>
        <c:axId val="985619840"/>
      </c:lineChart>
      <c:catAx>
        <c:axId val="985618304"/>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85619840"/>
        <c:crosses val="autoZero"/>
        <c:auto val="1"/>
        <c:lblAlgn val="ctr"/>
        <c:lblOffset val="100"/>
        <c:noMultiLvlLbl val="0"/>
      </c:catAx>
      <c:valAx>
        <c:axId val="985619840"/>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85618304"/>
        <c:crosses val="autoZero"/>
        <c:crossBetween val="between"/>
      </c:valAx>
    </c:plotArea>
    <c:legend>
      <c:legendPos val="b"/>
      <c:layout>
        <c:manualLayout>
          <c:xMode val="edge"/>
          <c:yMode val="edge"/>
          <c:x val="0.24359659378977103"/>
          <c:y val="0.92194609923893034"/>
          <c:w val="0.5699673730340602"/>
          <c:h val="6.1805179836806175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a:t>Fiscal Balance: Final </a:t>
            </a:r>
            <a:r>
              <a:rPr lang="en-US" sz="2000" b="1" baseline="0"/>
              <a:t>and Adjusted</a:t>
            </a:r>
          </a:p>
          <a:p>
            <a:pPr>
              <a:defRPr sz="2000" b="1"/>
            </a:pPr>
            <a:r>
              <a:rPr lang="en-US" sz="1400" b="0" baseline="0"/>
              <a:t>(as % of GDP)</a:t>
            </a:r>
            <a:endParaRPr lang="en-US" sz="1400" b="0"/>
          </a:p>
        </c:rich>
      </c:tx>
      <c:overlay val="0"/>
    </c:title>
    <c:autoTitleDeleted val="0"/>
    <c:plotArea>
      <c:layout>
        <c:manualLayout>
          <c:layoutTarget val="inner"/>
          <c:xMode val="edge"/>
          <c:yMode val="edge"/>
          <c:x val="8.513966634591176E-2"/>
          <c:y val="0.16333097149828421"/>
          <c:w val="0.89558744710130678"/>
          <c:h val="0.58380597720722127"/>
        </c:manualLayout>
      </c:layout>
      <c:lineChart>
        <c:grouping val="standard"/>
        <c:varyColors val="0"/>
        <c:ser>
          <c:idx val="0"/>
          <c:order val="0"/>
          <c:tx>
            <c:strRef>
              <c:f>TNT_D!$D$72</c:f>
              <c:strCache>
                <c:ptCount val="1"/>
                <c:pt idx="0">
                  <c:v>Final</c:v>
                </c:pt>
              </c:strCache>
            </c:strRef>
          </c:tx>
          <c:marker>
            <c:symbol val="none"/>
          </c:marker>
          <c:cat>
            <c:strRef>
              <c:f>TNT_D!$M$70:$AB$70</c:f>
              <c:strCache>
                <c:ptCount val="1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strCache>
            </c:strRef>
          </c:cat>
          <c:val>
            <c:numRef>
              <c:f>TNT_D!$M$72:$AB$72</c:f>
              <c:numCache>
                <c:formatCode>0.0</c:formatCode>
                <c:ptCount val="16"/>
                <c:pt idx="0">
                  <c:v>1.8147904899513962</c:v>
                </c:pt>
                <c:pt idx="1">
                  <c:v>1.5551773181934736</c:v>
                </c:pt>
                <c:pt idx="2">
                  <c:v>3.339238091530238</c:v>
                </c:pt>
                <c:pt idx="3">
                  <c:v>9.1330194338902366</c:v>
                </c:pt>
                <c:pt idx="4">
                  <c:v>6.7732101616628251</c:v>
                </c:pt>
                <c:pt idx="5">
                  <c:v>4.0599137264820397</c:v>
                </c:pt>
                <c:pt idx="6">
                  <c:v>3.9294936164108458</c:v>
                </c:pt>
                <c:pt idx="7">
                  <c:v>6.8665699926501258</c:v>
                </c:pt>
                <c:pt idx="8">
                  <c:v>8.6552940466231458</c:v>
                </c:pt>
                <c:pt idx="9">
                  <c:v>3.5838572356940004</c:v>
                </c:pt>
                <c:pt idx="10">
                  <c:v>3.3523307490002061</c:v>
                </c:pt>
                <c:pt idx="11">
                  <c:v>-2.7043807356469607</c:v>
                </c:pt>
                <c:pt idx="12">
                  <c:v>2.5933271202236745</c:v>
                </c:pt>
                <c:pt idx="13">
                  <c:v>1.1278363694471052</c:v>
                </c:pt>
                <c:pt idx="14">
                  <c:v>0.46834762251257372</c:v>
                </c:pt>
                <c:pt idx="15">
                  <c:v>-1.1957245927031104</c:v>
                </c:pt>
              </c:numCache>
            </c:numRef>
          </c:val>
          <c:smooth val="0"/>
          <c:extLst>
            <c:ext xmlns:c16="http://schemas.microsoft.com/office/drawing/2014/chart" uri="{C3380CC4-5D6E-409C-BE32-E72D297353CC}">
              <c16:uniqueId val="{00000000-453A-4601-9FA5-009D494FF6EE}"/>
            </c:ext>
          </c:extLst>
        </c:ser>
        <c:ser>
          <c:idx val="1"/>
          <c:order val="1"/>
          <c:tx>
            <c:strRef>
              <c:f>TNT_D!$D$73</c:f>
              <c:strCache>
                <c:ptCount val="1"/>
                <c:pt idx="0">
                  <c:v>Adjusted</c:v>
                </c:pt>
              </c:strCache>
            </c:strRef>
          </c:tx>
          <c:marker>
            <c:symbol val="none"/>
          </c:marker>
          <c:cat>
            <c:strRef>
              <c:f>TNT_D!$M$70:$AB$70</c:f>
              <c:strCache>
                <c:ptCount val="1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strCache>
            </c:strRef>
          </c:cat>
          <c:val>
            <c:numRef>
              <c:f>TNT_D!$M$73:$AB$73</c:f>
              <c:numCache>
                <c:formatCode>0.0</c:formatCode>
                <c:ptCount val="16"/>
                <c:pt idx="0">
                  <c:v>9.5895738939201411</c:v>
                </c:pt>
                <c:pt idx="1">
                  <c:v>5.1419906366831327</c:v>
                </c:pt>
                <c:pt idx="2">
                  <c:v>3.530916304347187</c:v>
                </c:pt>
                <c:pt idx="3">
                  <c:v>11.993830783692031</c:v>
                </c:pt>
                <c:pt idx="4">
                  <c:v>8.7793568606932624</c:v>
                </c:pt>
                <c:pt idx="5">
                  <c:v>5.1187902572545116</c:v>
                </c:pt>
                <c:pt idx="6">
                  <c:v>2.4589316375870065</c:v>
                </c:pt>
                <c:pt idx="7">
                  <c:v>1.0629954717458665</c:v>
                </c:pt>
                <c:pt idx="8">
                  <c:v>-0.78208416885447318</c:v>
                </c:pt>
                <c:pt idx="9">
                  <c:v>-3.7950096264962694</c:v>
                </c:pt>
                <c:pt idx="10">
                  <c:v>-7.2087109501211106</c:v>
                </c:pt>
                <c:pt idx="11">
                  <c:v>-3.5372558989615763</c:v>
                </c:pt>
                <c:pt idx="12">
                  <c:v>-0.66640212847546232</c:v>
                </c:pt>
                <c:pt idx="13">
                  <c:v>-3.991668606402516</c:v>
                </c:pt>
                <c:pt idx="14">
                  <c:v>-3.1885843345120448</c:v>
                </c:pt>
                <c:pt idx="15">
                  <c:v>-3.022198828831653</c:v>
                </c:pt>
              </c:numCache>
            </c:numRef>
          </c:val>
          <c:smooth val="0"/>
          <c:extLst>
            <c:ext xmlns:c16="http://schemas.microsoft.com/office/drawing/2014/chart" uri="{C3380CC4-5D6E-409C-BE32-E72D297353CC}">
              <c16:uniqueId val="{00000001-453A-4601-9FA5-009D494FF6EE}"/>
            </c:ext>
          </c:extLst>
        </c:ser>
        <c:dLbls>
          <c:showLegendKey val="0"/>
          <c:showVal val="0"/>
          <c:showCatName val="0"/>
          <c:showSerName val="0"/>
          <c:showPercent val="0"/>
          <c:showBubbleSize val="0"/>
        </c:dLbls>
        <c:smooth val="0"/>
        <c:axId val="980014592"/>
        <c:axId val="980016128"/>
      </c:lineChart>
      <c:catAx>
        <c:axId val="980014592"/>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80016128"/>
        <c:crosses val="autoZero"/>
        <c:auto val="1"/>
        <c:lblAlgn val="ctr"/>
        <c:lblOffset val="100"/>
        <c:noMultiLvlLbl val="0"/>
      </c:catAx>
      <c:valAx>
        <c:axId val="980016128"/>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80014592"/>
        <c:crosses val="autoZero"/>
        <c:crossBetween val="between"/>
      </c:valAx>
    </c:plotArea>
    <c:legend>
      <c:legendPos val="b"/>
      <c:layout>
        <c:manualLayout>
          <c:xMode val="edge"/>
          <c:yMode val="edge"/>
          <c:x val="0.24359659378977103"/>
          <c:y val="0.92194609923893034"/>
          <c:w val="0.51455875505706339"/>
          <c:h val="6.1859572218948174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i="0" baseline="0">
                <a:effectLst/>
              </a:rPr>
              <a:t>Fiscal Impulse vs Change in Output Gap</a:t>
            </a:r>
            <a:endParaRPr lang="en-US" sz="2000">
              <a:effectLst/>
            </a:endParaRPr>
          </a:p>
          <a:p>
            <a:pPr>
              <a:defRPr sz="2000" b="1"/>
            </a:pPr>
            <a:r>
              <a:rPr lang="en-US" sz="1800" b="0" i="0" baseline="0">
                <a:effectLst/>
              </a:rPr>
              <a:t>(as percentage)</a:t>
            </a:r>
            <a:endParaRPr lang="en-US" sz="2000">
              <a:effectLst/>
            </a:endParaRPr>
          </a:p>
        </c:rich>
      </c:tx>
      <c:overlay val="0"/>
    </c:title>
    <c:autoTitleDeleted val="0"/>
    <c:plotArea>
      <c:layout>
        <c:manualLayout>
          <c:layoutTarget val="inner"/>
          <c:xMode val="edge"/>
          <c:yMode val="edge"/>
          <c:x val="8.513966634591176E-2"/>
          <c:y val="0.17014212997919945"/>
          <c:w val="0.89558744710130678"/>
          <c:h val="0.57699492854006329"/>
        </c:manualLayout>
      </c:layout>
      <c:barChart>
        <c:barDir val="col"/>
        <c:grouping val="clustered"/>
        <c:varyColors val="0"/>
        <c:ser>
          <c:idx val="1"/>
          <c:order val="1"/>
          <c:tx>
            <c:strRef>
              <c:f>TNT_D!$D$84</c:f>
              <c:strCache>
                <c:ptCount val="1"/>
                <c:pt idx="0">
                  <c:v>Fiscal Impulse</c:v>
                </c:pt>
              </c:strCache>
            </c:strRef>
          </c:tx>
          <c:invertIfNegative val="0"/>
          <c:cat>
            <c:strRef>
              <c:f>TNT_G!#REF!</c:f>
              <c:strCache>
                <c:ptCount val="1"/>
                <c:pt idx="0">
                  <c:v>#REF!</c:v>
                </c:pt>
              </c:strCache>
            </c:strRef>
          </c:cat>
          <c:val>
            <c:numRef>
              <c:f>TNT_D!$M$84:$AB$84</c:f>
              <c:numCache>
                <c:formatCode>0.0</c:formatCode>
                <c:ptCount val="16"/>
                <c:pt idx="0">
                  <c:v>-9.5895738939201411</c:v>
                </c:pt>
                <c:pt idx="1">
                  <c:v>4.4475832572370084</c:v>
                </c:pt>
                <c:pt idx="2">
                  <c:v>1.6110743323359458</c:v>
                </c:pt>
                <c:pt idx="3">
                  <c:v>-8.4629144793448443</c:v>
                </c:pt>
                <c:pt idx="4">
                  <c:v>3.2144739229987689</c:v>
                </c:pt>
                <c:pt idx="5">
                  <c:v>3.6605666034387507</c:v>
                </c:pt>
                <c:pt idx="6">
                  <c:v>2.6598586196675051</c:v>
                </c:pt>
                <c:pt idx="7">
                  <c:v>1.39593616584114</c:v>
                </c:pt>
                <c:pt idx="8">
                  <c:v>1.8450796406003396</c:v>
                </c:pt>
                <c:pt idx="9">
                  <c:v>3.0129254576417961</c:v>
                </c:pt>
                <c:pt idx="10">
                  <c:v>3.4137013236248412</c:v>
                </c:pt>
                <c:pt idx="11">
                  <c:v>-3.6714550511595343</c:v>
                </c:pt>
                <c:pt idx="12">
                  <c:v>-2.8708537704861139</c:v>
                </c:pt>
                <c:pt idx="13">
                  <c:v>3.3252664779270535</c:v>
                </c:pt>
                <c:pt idx="14">
                  <c:v>-0.80308427189047116</c:v>
                </c:pt>
                <c:pt idx="15">
                  <c:v>-0.16638550568039179</c:v>
                </c:pt>
              </c:numCache>
            </c:numRef>
          </c:val>
          <c:extLst>
            <c:ext xmlns:c16="http://schemas.microsoft.com/office/drawing/2014/chart" uri="{C3380CC4-5D6E-409C-BE32-E72D297353CC}">
              <c16:uniqueId val="{00000000-BDB0-49EE-827E-CF4D6AD3D4C9}"/>
            </c:ext>
          </c:extLst>
        </c:ser>
        <c:dLbls>
          <c:showLegendKey val="0"/>
          <c:showVal val="0"/>
          <c:showCatName val="0"/>
          <c:showSerName val="0"/>
          <c:showPercent val="0"/>
          <c:showBubbleSize val="0"/>
        </c:dLbls>
        <c:gapWidth val="150"/>
        <c:axId val="985961216"/>
        <c:axId val="985962752"/>
      </c:barChart>
      <c:lineChart>
        <c:grouping val="standard"/>
        <c:varyColors val="0"/>
        <c:ser>
          <c:idx val="0"/>
          <c:order val="0"/>
          <c:tx>
            <c:strRef>
              <c:f>TNT_D!$D$83</c:f>
              <c:strCache>
                <c:ptCount val="1"/>
                <c:pt idx="0">
                  <c:v>Change in Output gap</c:v>
                </c:pt>
              </c:strCache>
            </c:strRef>
          </c:tx>
          <c:marker>
            <c:symbol val="none"/>
          </c:marker>
          <c:cat>
            <c:strRef>
              <c:f>TNT_G!#REF!</c:f>
              <c:strCache>
                <c:ptCount val="1"/>
                <c:pt idx="0">
                  <c:v>#REF!</c:v>
                </c:pt>
              </c:strCache>
            </c:strRef>
          </c:cat>
          <c:val>
            <c:numRef>
              <c:f>TNT_D!$M$83:$AB$83</c:f>
              <c:numCache>
                <c:formatCode>0.0</c:formatCode>
                <c:ptCount val="16"/>
                <c:pt idx="0">
                  <c:v>0.65678999999999998</c:v>
                </c:pt>
                <c:pt idx="1">
                  <c:v>0.20540000000000003</c:v>
                </c:pt>
                <c:pt idx="2">
                  <c:v>-0.37558000000000025</c:v>
                </c:pt>
                <c:pt idx="3">
                  <c:v>-3.4031799999999999</c:v>
                </c:pt>
                <c:pt idx="4">
                  <c:v>0.16568000000000005</c:v>
                </c:pt>
                <c:pt idx="5">
                  <c:v>6.1983899999999998</c:v>
                </c:pt>
                <c:pt idx="6">
                  <c:v>1.1114000000000002</c:v>
                </c:pt>
                <c:pt idx="7">
                  <c:v>0.16421999999999981</c:v>
                </c:pt>
                <c:pt idx="8">
                  <c:v>7.6947200000000002</c:v>
                </c:pt>
                <c:pt idx="9">
                  <c:v>0.44205000000000005</c:v>
                </c:pt>
                <c:pt idx="10">
                  <c:v>-8.5029999999999717E-2</c:v>
                </c:pt>
                <c:pt idx="11">
                  <c:v>-7.5613000000000001</c:v>
                </c:pt>
                <c:pt idx="12">
                  <c:v>-2.2042900000000003</c:v>
                </c:pt>
                <c:pt idx="13">
                  <c:v>-1.6425499999999997</c:v>
                </c:pt>
                <c:pt idx="14">
                  <c:v>-1.9810000000000549E-2</c:v>
                </c:pt>
                <c:pt idx="15">
                  <c:v>0.52526000000000028</c:v>
                </c:pt>
              </c:numCache>
            </c:numRef>
          </c:val>
          <c:smooth val="1"/>
          <c:extLst>
            <c:ext xmlns:c16="http://schemas.microsoft.com/office/drawing/2014/chart" uri="{C3380CC4-5D6E-409C-BE32-E72D297353CC}">
              <c16:uniqueId val="{00000001-BDB0-49EE-827E-CF4D6AD3D4C9}"/>
            </c:ext>
          </c:extLst>
        </c:ser>
        <c:dLbls>
          <c:showLegendKey val="0"/>
          <c:showVal val="0"/>
          <c:showCatName val="0"/>
          <c:showSerName val="0"/>
          <c:showPercent val="0"/>
          <c:showBubbleSize val="0"/>
        </c:dLbls>
        <c:marker val="1"/>
        <c:smooth val="0"/>
        <c:axId val="985961216"/>
        <c:axId val="985962752"/>
      </c:lineChart>
      <c:catAx>
        <c:axId val="985961216"/>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85962752"/>
        <c:crosses val="autoZero"/>
        <c:auto val="1"/>
        <c:lblAlgn val="ctr"/>
        <c:lblOffset val="100"/>
        <c:noMultiLvlLbl val="0"/>
      </c:catAx>
      <c:valAx>
        <c:axId val="985962752"/>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85961216"/>
        <c:crosses val="autoZero"/>
        <c:crossBetween val="between"/>
      </c:valAx>
    </c:plotArea>
    <c:legend>
      <c:legendPos val="b"/>
      <c:layout>
        <c:manualLayout>
          <c:xMode val="edge"/>
          <c:yMode val="edge"/>
          <c:x val="0.24359659378977103"/>
          <c:y val="0.92194609923893034"/>
          <c:w val="0.51455875505706339"/>
          <c:h val="6.1859572218948174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a:t>Fiscal Balance: Final and Adjusted</a:t>
            </a:r>
          </a:p>
          <a:p>
            <a:pPr>
              <a:defRPr sz="2000" b="1"/>
            </a:pPr>
            <a:r>
              <a:rPr lang="en-US" sz="2000" b="0"/>
              <a:t>(as % of GDP)</a:t>
            </a:r>
          </a:p>
        </c:rich>
      </c:tx>
      <c:overlay val="0"/>
    </c:title>
    <c:autoTitleDeleted val="0"/>
    <c:plotArea>
      <c:layout>
        <c:manualLayout>
          <c:layoutTarget val="inner"/>
          <c:xMode val="edge"/>
          <c:yMode val="edge"/>
          <c:x val="8.513966634591176E-2"/>
          <c:y val="0.18906878572926866"/>
          <c:w val="0.89558744710130678"/>
          <c:h val="0.55806825038132113"/>
        </c:manualLayout>
      </c:layout>
      <c:lineChart>
        <c:grouping val="standard"/>
        <c:varyColors val="0"/>
        <c:ser>
          <c:idx val="0"/>
          <c:order val="0"/>
          <c:tx>
            <c:strRef>
              <c:f>URU_D!$D$85</c:f>
              <c:strCache>
                <c:ptCount val="1"/>
                <c:pt idx="0">
                  <c:v>Final</c:v>
                </c:pt>
              </c:strCache>
            </c:strRef>
          </c:tx>
          <c:marker>
            <c:symbol val="none"/>
          </c:marker>
          <c:cat>
            <c:strRef>
              <c:f>URU_D!$E$83:$AA$83</c:f>
              <c:strCache>
                <c:ptCount val="1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strCache>
            </c:strRef>
          </c:cat>
          <c:val>
            <c:numRef>
              <c:f>URU_D!$E$85:$AA$85</c:f>
              <c:numCache>
                <c:formatCode>0.0</c:formatCode>
                <c:ptCount val="14"/>
                <c:pt idx="0">
                  <c:v>-1.8630239317402122</c:v>
                </c:pt>
                <c:pt idx="1">
                  <c:v>-1.3047754736521939</c:v>
                </c:pt>
                <c:pt idx="2">
                  <c:v>-1.8079397638969179</c:v>
                </c:pt>
                <c:pt idx="3">
                  <c:v>-0.84100173031707581</c:v>
                </c:pt>
                <c:pt idx="4">
                  <c:v>0.99662313404456693</c:v>
                </c:pt>
                <c:pt idx="5">
                  <c:v>2.3095965290174347</c:v>
                </c:pt>
                <c:pt idx="6">
                  <c:v>2.6837265436583957</c:v>
                </c:pt>
                <c:pt idx="7">
                  <c:v>3.2889953492171102</c:v>
                </c:pt>
                <c:pt idx="8">
                  <c:v>2.258747294670683</c:v>
                </c:pt>
                <c:pt idx="9">
                  <c:v>1.7795252019579724</c:v>
                </c:pt>
                <c:pt idx="10">
                  <c:v>1.1774278814050001</c:v>
                </c:pt>
                <c:pt idx="11">
                  <c:v>1.2550043215772082</c:v>
                </c:pt>
                <c:pt idx="12">
                  <c:v>1.8676576643782263</c:v>
                </c:pt>
                <c:pt idx="13">
                  <c:v>0.29867050324628386</c:v>
                </c:pt>
              </c:numCache>
            </c:numRef>
          </c:val>
          <c:smooth val="0"/>
          <c:extLst>
            <c:ext xmlns:c16="http://schemas.microsoft.com/office/drawing/2014/chart" uri="{C3380CC4-5D6E-409C-BE32-E72D297353CC}">
              <c16:uniqueId val="{00000000-F1C1-4EF3-9565-4109A1625171}"/>
            </c:ext>
          </c:extLst>
        </c:ser>
        <c:ser>
          <c:idx val="1"/>
          <c:order val="1"/>
          <c:tx>
            <c:strRef>
              <c:f>URU_D!$D$86</c:f>
              <c:strCache>
                <c:ptCount val="1"/>
                <c:pt idx="0">
                  <c:v>Adjusted</c:v>
                </c:pt>
              </c:strCache>
            </c:strRef>
          </c:tx>
          <c:marker>
            <c:symbol val="none"/>
          </c:marker>
          <c:cat>
            <c:strRef>
              <c:f>URU_D!$E$83:$AA$83</c:f>
              <c:strCache>
                <c:ptCount val="1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strCache>
            </c:strRef>
          </c:cat>
          <c:val>
            <c:numRef>
              <c:f>URU_D!$E$86:$AA$86</c:f>
              <c:numCache>
                <c:formatCode>0.0</c:formatCode>
                <c:ptCount val="14"/>
                <c:pt idx="0">
                  <c:v>-5.2168916178713092</c:v>
                </c:pt>
                <c:pt idx="1">
                  <c:v>-3.2008089375766389</c:v>
                </c:pt>
                <c:pt idx="2">
                  <c:v>-0.92603624401056894</c:v>
                </c:pt>
                <c:pt idx="3">
                  <c:v>6.4108324683420479</c:v>
                </c:pt>
                <c:pt idx="4">
                  <c:v>8.1021228155131286</c:v>
                </c:pt>
                <c:pt idx="5">
                  <c:v>8.1379049617282728</c:v>
                </c:pt>
                <c:pt idx="6">
                  <c:v>5.9940371974829612</c:v>
                </c:pt>
                <c:pt idx="7">
                  <c:v>6.666479357687594</c:v>
                </c:pt>
                <c:pt idx="8">
                  <c:v>3.9385292353204591</c:v>
                </c:pt>
                <c:pt idx="9">
                  <c:v>1.7168581744901588</c:v>
                </c:pt>
                <c:pt idx="10">
                  <c:v>1.5082163266860813</c:v>
                </c:pt>
                <c:pt idx="11">
                  <c:v>-0.41320841745665021</c:v>
                </c:pt>
                <c:pt idx="12">
                  <c:v>-0.14549218748980711</c:v>
                </c:pt>
                <c:pt idx="13">
                  <c:v>-1.0055889426323981</c:v>
                </c:pt>
              </c:numCache>
            </c:numRef>
          </c:val>
          <c:smooth val="0"/>
          <c:extLst>
            <c:ext xmlns:c16="http://schemas.microsoft.com/office/drawing/2014/chart" uri="{C3380CC4-5D6E-409C-BE32-E72D297353CC}">
              <c16:uniqueId val="{00000001-F1C1-4EF3-9565-4109A1625171}"/>
            </c:ext>
          </c:extLst>
        </c:ser>
        <c:dLbls>
          <c:showLegendKey val="0"/>
          <c:showVal val="0"/>
          <c:showCatName val="0"/>
          <c:showSerName val="0"/>
          <c:showPercent val="0"/>
          <c:showBubbleSize val="0"/>
        </c:dLbls>
        <c:smooth val="0"/>
        <c:axId val="986056576"/>
        <c:axId val="986058112"/>
      </c:lineChart>
      <c:catAx>
        <c:axId val="986056576"/>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86058112"/>
        <c:crosses val="autoZero"/>
        <c:auto val="1"/>
        <c:lblAlgn val="ctr"/>
        <c:lblOffset val="100"/>
        <c:noMultiLvlLbl val="0"/>
      </c:catAx>
      <c:valAx>
        <c:axId val="986058112"/>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86056576"/>
        <c:crosses val="autoZero"/>
        <c:crossBetween val="between"/>
      </c:valAx>
    </c:plotArea>
    <c:legend>
      <c:legendPos val="b"/>
      <c:layout>
        <c:manualLayout>
          <c:xMode val="edge"/>
          <c:yMode val="edge"/>
          <c:x val="0.13146343566449725"/>
          <c:y val="0.92194609923893034"/>
          <c:w val="0.71977471278639449"/>
          <c:h val="6.1805179836806175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1800" b="1" i="0" baseline="0">
                <a:effectLst/>
              </a:rPr>
              <a:t>Fiscal Impulse vs Change in Output Gap</a:t>
            </a:r>
            <a:endParaRPr lang="en-US" sz="2000">
              <a:effectLst/>
            </a:endParaRPr>
          </a:p>
          <a:p>
            <a:pPr>
              <a:defRPr sz="2000" b="1"/>
            </a:pPr>
            <a:r>
              <a:rPr lang="en-US" sz="1800" b="0" i="0" baseline="0">
                <a:effectLst/>
              </a:rPr>
              <a:t>(as percentage)</a:t>
            </a:r>
            <a:endParaRPr lang="en-US" sz="2000">
              <a:effectLst/>
            </a:endParaRPr>
          </a:p>
        </c:rich>
      </c:tx>
      <c:overlay val="0"/>
    </c:title>
    <c:autoTitleDeleted val="0"/>
    <c:plotArea>
      <c:layout>
        <c:manualLayout>
          <c:layoutTarget val="inner"/>
          <c:xMode val="edge"/>
          <c:yMode val="edge"/>
          <c:x val="8.513966634591176E-2"/>
          <c:y val="0.1755354930000943"/>
          <c:w val="0.89558744710130678"/>
          <c:h val="0.57160156551916852"/>
        </c:manualLayout>
      </c:layout>
      <c:barChart>
        <c:barDir val="col"/>
        <c:grouping val="clustered"/>
        <c:varyColors val="0"/>
        <c:ser>
          <c:idx val="1"/>
          <c:order val="1"/>
          <c:tx>
            <c:strRef>
              <c:f>URU_D!$D$97</c:f>
              <c:strCache>
                <c:ptCount val="1"/>
                <c:pt idx="0">
                  <c:v>Fiscal Impulse GG</c:v>
                </c:pt>
              </c:strCache>
            </c:strRef>
          </c:tx>
          <c:invertIfNegative val="0"/>
          <c:cat>
            <c:strRef>
              <c:f>URU_D!$E$83:$AA$83</c:f>
              <c:strCache>
                <c:ptCount val="1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strCache>
            </c:strRef>
          </c:cat>
          <c:val>
            <c:numRef>
              <c:f>URU_D!$E$97:$AA$97</c:f>
              <c:numCache>
                <c:formatCode>0.0</c:formatCode>
                <c:ptCount val="14"/>
                <c:pt idx="0">
                  <c:v>5.2168916178713092</c:v>
                </c:pt>
                <c:pt idx="1">
                  <c:v>-2.0160826802946703</c:v>
                </c:pt>
                <c:pt idx="2">
                  <c:v>-2.2747726935660699</c:v>
                </c:pt>
                <c:pt idx="3">
                  <c:v>-7.3368687123526168</c:v>
                </c:pt>
                <c:pt idx="4">
                  <c:v>-1.6912903471710807</c:v>
                </c:pt>
                <c:pt idx="5">
                  <c:v>-3.5782146215144195E-2</c:v>
                </c:pt>
                <c:pt idx="6">
                  <c:v>2.1438677642453117</c:v>
                </c:pt>
                <c:pt idx="7">
                  <c:v>-0.67244216020463288</c:v>
                </c:pt>
                <c:pt idx="8">
                  <c:v>2.727950122367135</c:v>
                </c:pt>
                <c:pt idx="9">
                  <c:v>2.2216710608303005</c:v>
                </c:pt>
                <c:pt idx="10">
                  <c:v>0.20864184780407746</c:v>
                </c:pt>
                <c:pt idx="11">
                  <c:v>1.9214247441427315</c:v>
                </c:pt>
                <c:pt idx="12">
                  <c:v>-0.26771622996684308</c:v>
                </c:pt>
                <c:pt idx="13">
                  <c:v>0.86009675514259099</c:v>
                </c:pt>
              </c:numCache>
            </c:numRef>
          </c:val>
          <c:extLst>
            <c:ext xmlns:c16="http://schemas.microsoft.com/office/drawing/2014/chart" uri="{C3380CC4-5D6E-409C-BE32-E72D297353CC}">
              <c16:uniqueId val="{00000000-B548-4238-BA3A-F9B9EB3AAE85}"/>
            </c:ext>
          </c:extLst>
        </c:ser>
        <c:dLbls>
          <c:showLegendKey val="0"/>
          <c:showVal val="0"/>
          <c:showCatName val="0"/>
          <c:showSerName val="0"/>
          <c:showPercent val="0"/>
          <c:showBubbleSize val="0"/>
        </c:dLbls>
        <c:gapWidth val="150"/>
        <c:axId val="986555520"/>
        <c:axId val="986557056"/>
      </c:barChart>
      <c:lineChart>
        <c:grouping val="standard"/>
        <c:varyColors val="0"/>
        <c:ser>
          <c:idx val="0"/>
          <c:order val="0"/>
          <c:tx>
            <c:strRef>
              <c:f>URU_D!$D$96</c:f>
              <c:strCache>
                <c:ptCount val="1"/>
                <c:pt idx="0">
                  <c:v>Change in Output gap</c:v>
                </c:pt>
              </c:strCache>
            </c:strRef>
          </c:tx>
          <c:marker>
            <c:symbol val="none"/>
          </c:marker>
          <c:cat>
            <c:strRef>
              <c:f>URU_D!$E$83:$AA$83</c:f>
              <c:strCache>
                <c:ptCount val="1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strCache>
            </c:strRef>
          </c:cat>
          <c:val>
            <c:numRef>
              <c:f>URU_D!$E$96:$AA$96</c:f>
              <c:numCache>
                <c:formatCode>0.0</c:formatCode>
                <c:ptCount val="14"/>
                <c:pt idx="0">
                  <c:v>-4.3844000000000003</c:v>
                </c:pt>
                <c:pt idx="1">
                  <c:v>-2.8344699999999996</c:v>
                </c:pt>
                <c:pt idx="2">
                  <c:v>-4.5841099999999999</c:v>
                </c:pt>
                <c:pt idx="3">
                  <c:v>-8.2053899999999995</c:v>
                </c:pt>
                <c:pt idx="4">
                  <c:v>0.32479000000000013</c:v>
                </c:pt>
                <c:pt idx="5">
                  <c:v>1.7584799999999996</c:v>
                </c:pt>
                <c:pt idx="6">
                  <c:v>3.1050699999999996</c:v>
                </c:pt>
                <c:pt idx="7">
                  <c:v>0.15142999999999951</c:v>
                </c:pt>
                <c:pt idx="8">
                  <c:v>1.9703100000000009</c:v>
                </c:pt>
                <c:pt idx="9">
                  <c:v>2.3243599999999995</c:v>
                </c:pt>
                <c:pt idx="10">
                  <c:v>-0.54242000000000001</c:v>
                </c:pt>
                <c:pt idx="11">
                  <c:v>2.85866</c:v>
                </c:pt>
                <c:pt idx="12">
                  <c:v>0.49748999999999999</c:v>
                </c:pt>
                <c:pt idx="13">
                  <c:v>-1.0963700000000001</c:v>
                </c:pt>
              </c:numCache>
            </c:numRef>
          </c:val>
          <c:smooth val="1"/>
          <c:extLst>
            <c:ext xmlns:c16="http://schemas.microsoft.com/office/drawing/2014/chart" uri="{C3380CC4-5D6E-409C-BE32-E72D297353CC}">
              <c16:uniqueId val="{00000001-B548-4238-BA3A-F9B9EB3AAE85}"/>
            </c:ext>
          </c:extLst>
        </c:ser>
        <c:dLbls>
          <c:showLegendKey val="0"/>
          <c:showVal val="0"/>
          <c:showCatName val="0"/>
          <c:showSerName val="0"/>
          <c:showPercent val="0"/>
          <c:showBubbleSize val="0"/>
        </c:dLbls>
        <c:marker val="1"/>
        <c:smooth val="0"/>
        <c:axId val="986555520"/>
        <c:axId val="986557056"/>
      </c:lineChart>
      <c:catAx>
        <c:axId val="986555520"/>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86557056"/>
        <c:crosses val="autoZero"/>
        <c:auto val="1"/>
        <c:lblAlgn val="ctr"/>
        <c:lblOffset val="100"/>
        <c:noMultiLvlLbl val="0"/>
      </c:catAx>
      <c:valAx>
        <c:axId val="986557056"/>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86555520"/>
        <c:crosses val="autoZero"/>
        <c:crossBetween val="between"/>
      </c:valAx>
    </c:plotArea>
    <c:legend>
      <c:legendPos val="b"/>
      <c:layout>
        <c:manualLayout>
          <c:xMode val="edge"/>
          <c:yMode val="edge"/>
          <c:x val="0.24359659378977103"/>
          <c:y val="0.92194609923893034"/>
          <c:w val="0.5699673730340602"/>
          <c:h val="6.1805179836806175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a:t>Fiscal Balance: Final </a:t>
            </a:r>
            <a:r>
              <a:rPr lang="en-US" sz="2000" b="1" baseline="0"/>
              <a:t>and Adjusted</a:t>
            </a:r>
          </a:p>
          <a:p>
            <a:pPr>
              <a:defRPr sz="2000" b="1"/>
            </a:pPr>
            <a:r>
              <a:rPr lang="en-US" sz="1400" b="0" baseline="0"/>
              <a:t>(as % of GDP)</a:t>
            </a:r>
            <a:endParaRPr lang="en-US" sz="1400" b="0"/>
          </a:p>
        </c:rich>
      </c:tx>
      <c:overlay val="0"/>
    </c:title>
    <c:autoTitleDeleted val="0"/>
    <c:plotArea>
      <c:layout>
        <c:manualLayout>
          <c:layoutTarget val="inner"/>
          <c:xMode val="edge"/>
          <c:yMode val="edge"/>
          <c:x val="8.513966634591176E-2"/>
          <c:y val="0.16333097149828421"/>
          <c:w val="0.89558744710130678"/>
          <c:h val="0.58380597720722127"/>
        </c:manualLayout>
      </c:layout>
      <c:lineChart>
        <c:grouping val="standard"/>
        <c:varyColors val="0"/>
        <c:ser>
          <c:idx val="0"/>
          <c:order val="0"/>
          <c:tx>
            <c:strRef>
              <c:f>VEN_D!$D$85</c:f>
              <c:strCache>
                <c:ptCount val="1"/>
                <c:pt idx="0">
                  <c:v>Final</c:v>
                </c:pt>
              </c:strCache>
            </c:strRef>
          </c:tx>
          <c:marker>
            <c:symbol val="none"/>
          </c:marker>
          <c:cat>
            <c:strRef>
              <c:f>VEN_D!$E$83:$Y$83</c:f>
              <c:strCache>
                <c:ptCount val="19"/>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strCache>
            </c:strRef>
          </c:cat>
          <c:val>
            <c:numRef>
              <c:f>VEN_D!$E$85:$Y$85</c:f>
              <c:numCache>
                <c:formatCode>0.0</c:formatCode>
                <c:ptCount val="19"/>
                <c:pt idx="0">
                  <c:v>-0.60145295969486223</c:v>
                </c:pt>
                <c:pt idx="1">
                  <c:v>0.38119555341819311</c:v>
                </c:pt>
                <c:pt idx="2">
                  <c:v>-3.212321624417839</c:v>
                </c:pt>
                <c:pt idx="3">
                  <c:v>0.14512245045976804</c:v>
                </c:pt>
                <c:pt idx="4">
                  <c:v>4.3541563961037166</c:v>
                </c:pt>
                <c:pt idx="5">
                  <c:v>4.4151213150390136</c:v>
                </c:pt>
                <c:pt idx="6">
                  <c:v>-1.4120829588054657</c:v>
                </c:pt>
                <c:pt idx="7">
                  <c:v>1.0378881667750699</c:v>
                </c:pt>
                <c:pt idx="8">
                  <c:v>0.87741477156459657</c:v>
                </c:pt>
                <c:pt idx="9">
                  <c:v>-1.4521610607904614</c:v>
                </c:pt>
                <c:pt idx="10">
                  <c:v>3.6729052491443674</c:v>
                </c:pt>
                <c:pt idx="11">
                  <c:v>0.32138702580410339</c:v>
                </c:pt>
                <c:pt idx="12">
                  <c:v>1.7712633671445475</c:v>
                </c:pt>
                <c:pt idx="13">
                  <c:v>4.5644147905590655</c:v>
                </c:pt>
                <c:pt idx="14">
                  <c:v>2.0339727155571001</c:v>
                </c:pt>
                <c:pt idx="15">
                  <c:v>4.5056995451610344</c:v>
                </c:pt>
                <c:pt idx="16">
                  <c:v>0.108583880931576</c:v>
                </c:pt>
                <c:pt idx="17">
                  <c:v>-3.7047500418405419</c:v>
                </c:pt>
                <c:pt idx="18">
                  <c:v>-2.1267996636165321</c:v>
                </c:pt>
              </c:numCache>
            </c:numRef>
          </c:val>
          <c:smooth val="0"/>
          <c:extLst>
            <c:ext xmlns:c16="http://schemas.microsoft.com/office/drawing/2014/chart" uri="{C3380CC4-5D6E-409C-BE32-E72D297353CC}">
              <c16:uniqueId val="{00000000-94E4-489E-9C98-CFE9811E9DF9}"/>
            </c:ext>
          </c:extLst>
        </c:ser>
        <c:ser>
          <c:idx val="1"/>
          <c:order val="1"/>
          <c:tx>
            <c:strRef>
              <c:f>VEN_D!$D$86</c:f>
              <c:strCache>
                <c:ptCount val="1"/>
                <c:pt idx="0">
                  <c:v>Adjusted</c:v>
                </c:pt>
              </c:strCache>
            </c:strRef>
          </c:tx>
          <c:marker>
            <c:symbol val="none"/>
          </c:marker>
          <c:cat>
            <c:strRef>
              <c:f>VEN_D!$E$83:$Y$83</c:f>
              <c:strCache>
                <c:ptCount val="19"/>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strCache>
            </c:strRef>
          </c:cat>
          <c:val>
            <c:numRef>
              <c:f>VEN_D!$E$86:$Y$86</c:f>
              <c:numCache>
                <c:formatCode>0.0</c:formatCode>
                <c:ptCount val="19"/>
                <c:pt idx="0">
                  <c:v>15.013923856400661</c:v>
                </c:pt>
                <c:pt idx="1">
                  <c:v>17.765909574390395</c:v>
                </c:pt>
                <c:pt idx="2">
                  <c:v>13.449515455461999</c:v>
                </c:pt>
                <c:pt idx="3">
                  <c:v>7.9504172534385962</c:v>
                </c:pt>
                <c:pt idx="4">
                  <c:v>12.304583382604797</c:v>
                </c:pt>
                <c:pt idx="5">
                  <c:v>14.354787580835099</c:v>
                </c:pt>
                <c:pt idx="6">
                  <c:v>6.1822212719226899</c:v>
                </c:pt>
                <c:pt idx="7">
                  <c:v>7.9221276606745832</c:v>
                </c:pt>
                <c:pt idx="8">
                  <c:v>0.93492539223292015</c:v>
                </c:pt>
                <c:pt idx="9">
                  <c:v>1.3924164091422726</c:v>
                </c:pt>
                <c:pt idx="10">
                  <c:v>8.8794333764218294</c:v>
                </c:pt>
                <c:pt idx="11">
                  <c:v>7.2324046526141013</c:v>
                </c:pt>
                <c:pt idx="12">
                  <c:v>3.7330516056942495</c:v>
                </c:pt>
                <c:pt idx="13">
                  <c:v>3.1240591310675416</c:v>
                </c:pt>
                <c:pt idx="14">
                  <c:v>-0.14891290472267535</c:v>
                </c:pt>
                <c:pt idx="15">
                  <c:v>3.1725633598565319</c:v>
                </c:pt>
                <c:pt idx="16">
                  <c:v>-7.8889100159874275</c:v>
                </c:pt>
                <c:pt idx="17">
                  <c:v>1.0913364864480575</c:v>
                </c:pt>
                <c:pt idx="18">
                  <c:v>-8.9564936466067474E-2</c:v>
                </c:pt>
              </c:numCache>
            </c:numRef>
          </c:val>
          <c:smooth val="0"/>
          <c:extLst>
            <c:ext xmlns:c16="http://schemas.microsoft.com/office/drawing/2014/chart" uri="{C3380CC4-5D6E-409C-BE32-E72D297353CC}">
              <c16:uniqueId val="{00000001-94E4-489E-9C98-CFE9811E9DF9}"/>
            </c:ext>
          </c:extLst>
        </c:ser>
        <c:dLbls>
          <c:showLegendKey val="0"/>
          <c:showVal val="0"/>
          <c:showCatName val="0"/>
          <c:showSerName val="0"/>
          <c:showPercent val="0"/>
          <c:showBubbleSize val="0"/>
        </c:dLbls>
        <c:smooth val="0"/>
        <c:axId val="986899584"/>
        <c:axId val="986901120"/>
      </c:lineChart>
      <c:catAx>
        <c:axId val="986899584"/>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86901120"/>
        <c:crosses val="autoZero"/>
        <c:auto val="1"/>
        <c:lblAlgn val="ctr"/>
        <c:lblOffset val="100"/>
        <c:noMultiLvlLbl val="0"/>
      </c:catAx>
      <c:valAx>
        <c:axId val="986901120"/>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86899584"/>
        <c:crosses val="autoZero"/>
        <c:crossBetween val="between"/>
      </c:valAx>
    </c:plotArea>
    <c:legend>
      <c:legendPos val="b"/>
      <c:layout>
        <c:manualLayout>
          <c:xMode val="edge"/>
          <c:yMode val="edge"/>
          <c:x val="0.24359659378977103"/>
          <c:y val="0.92194609923893034"/>
          <c:w val="0.51455875505706339"/>
          <c:h val="6.1859572218948174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1800" b="1" i="0" baseline="0">
                <a:effectLst/>
              </a:rPr>
              <a:t>Fiscal Impulse vs Change in Output Gap</a:t>
            </a:r>
            <a:endParaRPr lang="en-US" sz="2000">
              <a:effectLst/>
            </a:endParaRPr>
          </a:p>
          <a:p>
            <a:pPr>
              <a:defRPr sz="2000" b="1"/>
            </a:pPr>
            <a:r>
              <a:rPr lang="en-US" sz="1800" b="0" i="0" baseline="0">
                <a:effectLst/>
              </a:rPr>
              <a:t>(as percentage)</a:t>
            </a:r>
            <a:endParaRPr lang="en-US" sz="2000">
              <a:effectLst/>
            </a:endParaRPr>
          </a:p>
        </c:rich>
      </c:tx>
      <c:overlay val="0"/>
    </c:title>
    <c:autoTitleDeleted val="0"/>
    <c:plotArea>
      <c:layout>
        <c:manualLayout>
          <c:layoutTarget val="inner"/>
          <c:xMode val="edge"/>
          <c:yMode val="edge"/>
          <c:x val="8.513966634591176E-2"/>
          <c:y val="0.1755354930000943"/>
          <c:w val="0.89558744710130678"/>
          <c:h val="0.57160156551916852"/>
        </c:manualLayout>
      </c:layout>
      <c:barChart>
        <c:barDir val="col"/>
        <c:grouping val="clustered"/>
        <c:varyColors val="0"/>
        <c:ser>
          <c:idx val="1"/>
          <c:order val="1"/>
          <c:tx>
            <c:strRef>
              <c:f>BAR_D!$D$91</c:f>
              <c:strCache>
                <c:ptCount val="1"/>
                <c:pt idx="0">
                  <c:v>Fiscal Impulse GG</c:v>
                </c:pt>
              </c:strCache>
            </c:strRef>
          </c:tx>
          <c:invertIfNegative val="0"/>
          <c:cat>
            <c:strRef>
              <c:f>BAR_D!$E$77:$AA$77</c:f>
              <c:strCache>
                <c:ptCount val="2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strCache>
            </c:strRef>
          </c:cat>
          <c:val>
            <c:numRef>
              <c:f>BAR_D!$E$91:$AA$91</c:f>
              <c:numCache>
                <c:formatCode>0.0</c:formatCode>
                <c:ptCount val="21"/>
                <c:pt idx="1">
                  <c:v>1.0560864091097555</c:v>
                </c:pt>
                <c:pt idx="2">
                  <c:v>1.4959418844504628</c:v>
                </c:pt>
                <c:pt idx="3">
                  <c:v>-1.0190374366484254</c:v>
                </c:pt>
                <c:pt idx="4">
                  <c:v>0.60861114924685555</c:v>
                </c:pt>
                <c:pt idx="5">
                  <c:v>2.6048715834564087</c:v>
                </c:pt>
                <c:pt idx="6">
                  <c:v>-0.94797639190285965</c:v>
                </c:pt>
                <c:pt idx="7">
                  <c:v>-1.1329905264921913</c:v>
                </c:pt>
                <c:pt idx="8">
                  <c:v>0.63083313424505993</c:v>
                </c:pt>
                <c:pt idx="9">
                  <c:v>-0.77880019016223789</c:v>
                </c:pt>
                <c:pt idx="10">
                  <c:v>1.6522796125978911</c:v>
                </c:pt>
                <c:pt idx="11">
                  <c:v>-0.79242392732245026</c:v>
                </c:pt>
                <c:pt idx="12">
                  <c:v>-0.60352109868273462</c:v>
                </c:pt>
                <c:pt idx="13">
                  <c:v>-0.28472202700488003</c:v>
                </c:pt>
                <c:pt idx="14">
                  <c:v>0.56969923902797914</c:v>
                </c:pt>
                <c:pt idx="15">
                  <c:v>0.18542133637131641</c:v>
                </c:pt>
                <c:pt idx="16">
                  <c:v>4.8447620678702492</c:v>
                </c:pt>
                <c:pt idx="17">
                  <c:v>-0.40720089122659231</c:v>
                </c:pt>
                <c:pt idx="18">
                  <c:v>-0.39361930095969977</c:v>
                </c:pt>
                <c:pt idx="19">
                  <c:v>-0.64022181828386937</c:v>
                </c:pt>
                <c:pt idx="20">
                  <c:v>-2.2939099537454641</c:v>
                </c:pt>
              </c:numCache>
            </c:numRef>
          </c:val>
          <c:extLst>
            <c:ext xmlns:c16="http://schemas.microsoft.com/office/drawing/2014/chart" uri="{C3380CC4-5D6E-409C-BE32-E72D297353CC}">
              <c16:uniqueId val="{00000000-C59A-49FF-8307-222714D63E37}"/>
            </c:ext>
          </c:extLst>
        </c:ser>
        <c:dLbls>
          <c:showLegendKey val="0"/>
          <c:showVal val="0"/>
          <c:showCatName val="0"/>
          <c:showSerName val="0"/>
          <c:showPercent val="0"/>
          <c:showBubbleSize val="0"/>
        </c:dLbls>
        <c:gapWidth val="150"/>
        <c:axId val="1017271424"/>
        <c:axId val="1017272960"/>
      </c:barChart>
      <c:lineChart>
        <c:grouping val="standard"/>
        <c:varyColors val="0"/>
        <c:ser>
          <c:idx val="0"/>
          <c:order val="0"/>
          <c:tx>
            <c:strRef>
              <c:f>BAR_D!$D$90</c:f>
              <c:strCache>
                <c:ptCount val="1"/>
                <c:pt idx="0">
                  <c:v>Change in Output gap</c:v>
                </c:pt>
              </c:strCache>
            </c:strRef>
          </c:tx>
          <c:marker>
            <c:symbol val="none"/>
          </c:marker>
          <c:cat>
            <c:strRef>
              <c:f>BAR_D!$E$77:$AA$77</c:f>
              <c:strCache>
                <c:ptCount val="21"/>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strCache>
            </c:strRef>
          </c:cat>
          <c:val>
            <c:numRef>
              <c:f>BAR_D!$E$90:$AA$90</c:f>
              <c:numCache>
                <c:formatCode>0.0</c:formatCode>
                <c:ptCount val="21"/>
                <c:pt idx="0">
                  <c:v>-6.1390600000000006</c:v>
                </c:pt>
                <c:pt idx="1">
                  <c:v>-9.7159999999999247E-2</c:v>
                </c:pt>
                <c:pt idx="2">
                  <c:v>0.62845999999999957</c:v>
                </c:pt>
                <c:pt idx="3">
                  <c:v>0.32582999999999984</c:v>
                </c:pt>
                <c:pt idx="4">
                  <c:v>1.9276600000000002</c:v>
                </c:pt>
                <c:pt idx="5">
                  <c:v>2.40822</c:v>
                </c:pt>
                <c:pt idx="6">
                  <c:v>1.4274199999999997</c:v>
                </c:pt>
                <c:pt idx="7">
                  <c:v>-1.9612699999999998</c:v>
                </c:pt>
                <c:pt idx="8">
                  <c:v>2.3007099999999996</c:v>
                </c:pt>
                <c:pt idx="9">
                  <c:v>-4.5695399999999999</c:v>
                </c:pt>
                <c:pt idx="10">
                  <c:v>-1.1479200000000005</c:v>
                </c:pt>
                <c:pt idx="11">
                  <c:v>0.21713000000000027</c:v>
                </c:pt>
                <c:pt idx="12">
                  <c:v>-0.3942399999999997</c:v>
                </c:pt>
                <c:pt idx="13">
                  <c:v>2.2848599999999997</c:v>
                </c:pt>
                <c:pt idx="14">
                  <c:v>4.1604900000000002</c:v>
                </c:pt>
                <c:pt idx="15">
                  <c:v>0.51090999999999998</c:v>
                </c:pt>
                <c:pt idx="16">
                  <c:v>-0.52095000000000002</c:v>
                </c:pt>
                <c:pt idx="17">
                  <c:v>-4.9136199999999999</c:v>
                </c:pt>
                <c:pt idx="18">
                  <c:v>-0.28854000000000002</c:v>
                </c:pt>
                <c:pt idx="19">
                  <c:v>0.24245000000000005</c:v>
                </c:pt>
                <c:pt idx="20">
                  <c:v>-0.18070000000000008</c:v>
                </c:pt>
              </c:numCache>
            </c:numRef>
          </c:val>
          <c:smooth val="1"/>
          <c:extLst>
            <c:ext xmlns:c16="http://schemas.microsoft.com/office/drawing/2014/chart" uri="{C3380CC4-5D6E-409C-BE32-E72D297353CC}">
              <c16:uniqueId val="{00000001-C59A-49FF-8307-222714D63E37}"/>
            </c:ext>
          </c:extLst>
        </c:ser>
        <c:dLbls>
          <c:showLegendKey val="0"/>
          <c:showVal val="0"/>
          <c:showCatName val="0"/>
          <c:showSerName val="0"/>
          <c:showPercent val="0"/>
          <c:showBubbleSize val="0"/>
        </c:dLbls>
        <c:marker val="1"/>
        <c:smooth val="0"/>
        <c:axId val="1017271424"/>
        <c:axId val="1017272960"/>
      </c:lineChart>
      <c:catAx>
        <c:axId val="1017271424"/>
        <c:scaling>
          <c:orientation val="minMax"/>
        </c:scaling>
        <c:delete val="0"/>
        <c:axPos val="b"/>
        <c:numFmt formatCode="General" sourceLinked="1"/>
        <c:majorTickMark val="none"/>
        <c:minorTickMark val="none"/>
        <c:tickLblPos val="low"/>
        <c:txPr>
          <a:bodyPr rot="-5400000" vert="horz"/>
          <a:lstStyle/>
          <a:p>
            <a:pPr>
              <a:defRPr/>
            </a:pPr>
            <a:endParaRPr lang="en-US"/>
          </a:p>
        </c:txPr>
        <c:crossAx val="1017272960"/>
        <c:crosses val="autoZero"/>
        <c:auto val="1"/>
        <c:lblAlgn val="ctr"/>
        <c:lblOffset val="100"/>
        <c:noMultiLvlLbl val="0"/>
      </c:catAx>
      <c:valAx>
        <c:axId val="1017272960"/>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1017271424"/>
        <c:crosses val="autoZero"/>
        <c:crossBetween val="between"/>
      </c:valAx>
    </c:plotArea>
    <c:legend>
      <c:legendPos val="b"/>
      <c:layout>
        <c:manualLayout>
          <c:xMode val="edge"/>
          <c:yMode val="edge"/>
          <c:x val="0.24359659378977103"/>
          <c:y val="0.92194609923893034"/>
          <c:w val="0.5699673730340602"/>
          <c:h val="6.1805179836806175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i="0" baseline="0">
                <a:effectLst/>
              </a:rPr>
              <a:t>Fiscal Impulse vs Change in Output Gap</a:t>
            </a:r>
            <a:endParaRPr lang="en-US" sz="2000">
              <a:effectLst/>
            </a:endParaRPr>
          </a:p>
          <a:p>
            <a:pPr>
              <a:defRPr sz="2000" b="1"/>
            </a:pPr>
            <a:r>
              <a:rPr lang="en-US" sz="1800" b="0" i="0" baseline="0">
                <a:effectLst/>
              </a:rPr>
              <a:t>(as percentage)</a:t>
            </a:r>
            <a:endParaRPr lang="en-US" sz="2000">
              <a:effectLst/>
            </a:endParaRPr>
          </a:p>
        </c:rich>
      </c:tx>
      <c:overlay val="0"/>
    </c:title>
    <c:autoTitleDeleted val="0"/>
    <c:plotArea>
      <c:layout>
        <c:manualLayout>
          <c:layoutTarget val="inner"/>
          <c:xMode val="edge"/>
          <c:yMode val="edge"/>
          <c:x val="8.513966634591176E-2"/>
          <c:y val="0.17014212997919945"/>
          <c:w val="0.89558744710130678"/>
          <c:h val="0.57699492854006329"/>
        </c:manualLayout>
      </c:layout>
      <c:barChart>
        <c:barDir val="col"/>
        <c:grouping val="clustered"/>
        <c:varyColors val="0"/>
        <c:ser>
          <c:idx val="1"/>
          <c:order val="1"/>
          <c:tx>
            <c:strRef>
              <c:f>VEN_D!$D$97</c:f>
              <c:strCache>
                <c:ptCount val="1"/>
                <c:pt idx="0">
                  <c:v>Fiscal Impulse</c:v>
                </c:pt>
              </c:strCache>
            </c:strRef>
          </c:tx>
          <c:invertIfNegative val="0"/>
          <c:cat>
            <c:strRef>
              <c:f>VEN_D!$E$83:$Y$83</c:f>
              <c:strCache>
                <c:ptCount val="19"/>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strCache>
            </c:strRef>
          </c:cat>
          <c:val>
            <c:numRef>
              <c:f>VEN_D!$E$97:$Y$97</c:f>
              <c:numCache>
                <c:formatCode>0.0</c:formatCode>
                <c:ptCount val="19"/>
                <c:pt idx="0">
                  <c:v>-15.013923856400661</c:v>
                </c:pt>
                <c:pt idx="1">
                  <c:v>-2.7519857179897347</c:v>
                </c:pt>
                <c:pt idx="2">
                  <c:v>4.3163941189283968</c:v>
                </c:pt>
                <c:pt idx="3">
                  <c:v>5.4990982020234025</c:v>
                </c:pt>
                <c:pt idx="4">
                  <c:v>-4.3541661291662006</c:v>
                </c:pt>
                <c:pt idx="5">
                  <c:v>-2.0502041982303023</c:v>
                </c:pt>
                <c:pt idx="6">
                  <c:v>8.1725663089124083</c:v>
                </c:pt>
                <c:pt idx="7">
                  <c:v>-1.7399063887518933</c:v>
                </c:pt>
                <c:pt idx="8">
                  <c:v>6.9872022684416635</c:v>
                </c:pt>
                <c:pt idx="9">
                  <c:v>-0.45749101690935245</c:v>
                </c:pt>
                <c:pt idx="10">
                  <c:v>-7.4870169672795566</c:v>
                </c:pt>
                <c:pt idx="11">
                  <c:v>1.6470287238077281</c:v>
                </c:pt>
                <c:pt idx="12">
                  <c:v>3.4993530469198517</c:v>
                </c:pt>
                <c:pt idx="13">
                  <c:v>0.60899247462670791</c:v>
                </c:pt>
                <c:pt idx="14">
                  <c:v>3.2729720357902168</c:v>
                </c:pt>
                <c:pt idx="15">
                  <c:v>-3.3214762645792071</c:v>
                </c:pt>
                <c:pt idx="16">
                  <c:v>11.06147337584396</c:v>
                </c:pt>
                <c:pt idx="17">
                  <c:v>-8.9802465024354845</c:v>
                </c:pt>
                <c:pt idx="18">
                  <c:v>1.180901422914125</c:v>
                </c:pt>
              </c:numCache>
            </c:numRef>
          </c:val>
          <c:extLst>
            <c:ext xmlns:c16="http://schemas.microsoft.com/office/drawing/2014/chart" uri="{C3380CC4-5D6E-409C-BE32-E72D297353CC}">
              <c16:uniqueId val="{00000000-E7D6-4E0A-BD99-DC00BA45F4F9}"/>
            </c:ext>
          </c:extLst>
        </c:ser>
        <c:dLbls>
          <c:showLegendKey val="0"/>
          <c:showVal val="0"/>
          <c:showCatName val="0"/>
          <c:showSerName val="0"/>
          <c:showPercent val="0"/>
          <c:showBubbleSize val="0"/>
        </c:dLbls>
        <c:gapWidth val="150"/>
        <c:axId val="987332608"/>
        <c:axId val="987334144"/>
      </c:barChart>
      <c:lineChart>
        <c:grouping val="standard"/>
        <c:varyColors val="0"/>
        <c:ser>
          <c:idx val="0"/>
          <c:order val="0"/>
          <c:tx>
            <c:strRef>
              <c:f>VEN_D!$D$96</c:f>
              <c:strCache>
                <c:ptCount val="1"/>
                <c:pt idx="0">
                  <c:v>Change in Output gap</c:v>
                </c:pt>
              </c:strCache>
            </c:strRef>
          </c:tx>
          <c:marker>
            <c:symbol val="none"/>
          </c:marker>
          <c:cat>
            <c:strRef>
              <c:f>VEN_D!$E$83:$Y$83</c:f>
              <c:strCache>
                <c:ptCount val="19"/>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strCache>
            </c:strRef>
          </c:cat>
          <c:val>
            <c:numRef>
              <c:f>VEN_D!$E$96:$Y$96</c:f>
              <c:numCache>
                <c:formatCode>0.0</c:formatCode>
                <c:ptCount val="19"/>
                <c:pt idx="0">
                  <c:v>4.1581700000000001</c:v>
                </c:pt>
                <c:pt idx="1">
                  <c:v>-1.5361200000000004</c:v>
                </c:pt>
                <c:pt idx="2">
                  <c:v>-4.0438799999999997</c:v>
                </c:pt>
                <c:pt idx="3">
                  <c:v>2.47126</c:v>
                </c:pt>
                <c:pt idx="4">
                  <c:v>-1.5465100000000001</c:v>
                </c:pt>
                <c:pt idx="5">
                  <c:v>5.1128700000000009</c:v>
                </c:pt>
                <c:pt idx="6">
                  <c:v>-0.98205000000000098</c:v>
                </c:pt>
                <c:pt idx="7">
                  <c:v>-7.5745500000000003</c:v>
                </c:pt>
                <c:pt idx="8">
                  <c:v>2.0357200000000004</c:v>
                </c:pt>
                <c:pt idx="9">
                  <c:v>1.41614</c:v>
                </c:pt>
                <c:pt idx="10">
                  <c:v>-11.147310000000001</c:v>
                </c:pt>
                <c:pt idx="11">
                  <c:v>-9.4198799999999991</c:v>
                </c:pt>
                <c:pt idx="12">
                  <c:v>11.410920000000001</c:v>
                </c:pt>
                <c:pt idx="13">
                  <c:v>5.6012999999999984</c:v>
                </c:pt>
                <c:pt idx="14">
                  <c:v>5.4192</c:v>
                </c:pt>
                <c:pt idx="15">
                  <c:v>4.7666699999999995</c:v>
                </c:pt>
                <c:pt idx="16">
                  <c:v>1.7368800000000002</c:v>
                </c:pt>
                <c:pt idx="17">
                  <c:v>-6.7806899999999999</c:v>
                </c:pt>
                <c:pt idx="18">
                  <c:v>-4.26851</c:v>
                </c:pt>
              </c:numCache>
            </c:numRef>
          </c:val>
          <c:smooth val="1"/>
          <c:extLst>
            <c:ext xmlns:c16="http://schemas.microsoft.com/office/drawing/2014/chart" uri="{C3380CC4-5D6E-409C-BE32-E72D297353CC}">
              <c16:uniqueId val="{00000001-E7D6-4E0A-BD99-DC00BA45F4F9}"/>
            </c:ext>
          </c:extLst>
        </c:ser>
        <c:dLbls>
          <c:showLegendKey val="0"/>
          <c:showVal val="0"/>
          <c:showCatName val="0"/>
          <c:showSerName val="0"/>
          <c:showPercent val="0"/>
          <c:showBubbleSize val="0"/>
        </c:dLbls>
        <c:marker val="1"/>
        <c:smooth val="0"/>
        <c:axId val="987332608"/>
        <c:axId val="987334144"/>
      </c:lineChart>
      <c:catAx>
        <c:axId val="987332608"/>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87334144"/>
        <c:crosses val="autoZero"/>
        <c:auto val="1"/>
        <c:lblAlgn val="ctr"/>
        <c:lblOffset val="100"/>
        <c:noMultiLvlLbl val="0"/>
      </c:catAx>
      <c:valAx>
        <c:axId val="987334144"/>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87332608"/>
        <c:crosses val="autoZero"/>
        <c:crossBetween val="between"/>
      </c:valAx>
    </c:plotArea>
    <c:legend>
      <c:legendPos val="b"/>
      <c:layout>
        <c:manualLayout>
          <c:xMode val="edge"/>
          <c:yMode val="edge"/>
          <c:x val="0.24359659378977103"/>
          <c:y val="0.92194609923893034"/>
          <c:w val="0.51455875505706339"/>
          <c:h val="6.1859572218948174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VEN:</a:t>
            </a:r>
            <a:r>
              <a:rPr lang="en-US" baseline="0"/>
              <a:t> </a:t>
            </a:r>
            <a:r>
              <a:rPr lang="en-US"/>
              <a:t>Comparison of SFB Estimations</a:t>
            </a:r>
          </a:p>
        </c:rich>
      </c:tx>
      <c:overlay val="0"/>
    </c:title>
    <c:autoTitleDeleted val="0"/>
    <c:plotArea>
      <c:layout/>
      <c:lineChart>
        <c:grouping val="standard"/>
        <c:varyColors val="0"/>
        <c:ser>
          <c:idx val="0"/>
          <c:order val="0"/>
          <c:tx>
            <c:strRef>
              <c:f>VEN_D!$C$125</c:f>
              <c:strCache>
                <c:ptCount val="1"/>
              </c:strCache>
            </c:strRef>
          </c:tx>
          <c:marker>
            <c:symbol val="none"/>
          </c:marker>
          <c:cat>
            <c:strRef>
              <c:f>MEX_D!$E$2:$AA$2</c:f>
              <c:strCach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strCache>
            </c:strRef>
          </c:cat>
          <c:val>
            <c:numRef>
              <c:f>VEN_D!$E$125:$AA$125</c:f>
              <c:numCache>
                <c:formatCode>0.0</c:formatCode>
                <c:ptCount val="21"/>
              </c:numCache>
            </c:numRef>
          </c:val>
          <c:smooth val="0"/>
          <c:extLst>
            <c:ext xmlns:c16="http://schemas.microsoft.com/office/drawing/2014/chart" uri="{C3380CC4-5D6E-409C-BE32-E72D297353CC}">
              <c16:uniqueId val="{00000000-35D5-4375-8B75-AC112C2C2CA0}"/>
            </c:ext>
          </c:extLst>
        </c:ser>
        <c:ser>
          <c:idx val="1"/>
          <c:order val="1"/>
          <c:tx>
            <c:strRef>
              <c:f>VEN_D!$C$126</c:f>
              <c:strCache>
                <c:ptCount val="1"/>
              </c:strCache>
            </c:strRef>
          </c:tx>
          <c:marker>
            <c:symbol val="none"/>
          </c:marker>
          <c:cat>
            <c:strRef>
              <c:f>MEX_D!$E$2:$AA$2</c:f>
              <c:strCach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strCache>
            </c:strRef>
          </c:cat>
          <c:val>
            <c:numRef>
              <c:f>VEN_D!$E$126:$AA$126</c:f>
              <c:numCache>
                <c:formatCode>0.0</c:formatCode>
                <c:ptCount val="21"/>
              </c:numCache>
            </c:numRef>
          </c:val>
          <c:smooth val="0"/>
          <c:extLst>
            <c:ext xmlns:c16="http://schemas.microsoft.com/office/drawing/2014/chart" uri="{C3380CC4-5D6E-409C-BE32-E72D297353CC}">
              <c16:uniqueId val="{00000001-35D5-4375-8B75-AC112C2C2CA0}"/>
            </c:ext>
          </c:extLst>
        </c:ser>
        <c:ser>
          <c:idx val="2"/>
          <c:order val="2"/>
          <c:tx>
            <c:strRef>
              <c:f>VEN_D!$C$127</c:f>
              <c:strCache>
                <c:ptCount val="1"/>
              </c:strCache>
            </c:strRef>
          </c:tx>
          <c:marker>
            <c:symbol val="none"/>
          </c:marker>
          <c:cat>
            <c:strRef>
              <c:f>MEX_D!$E$2:$AA$2</c:f>
              <c:strCach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strCache>
            </c:strRef>
          </c:cat>
          <c:val>
            <c:numRef>
              <c:f>VEN_D!$E$127:$AA$127</c:f>
              <c:numCache>
                <c:formatCode>0.0</c:formatCode>
                <c:ptCount val="21"/>
              </c:numCache>
            </c:numRef>
          </c:val>
          <c:smooth val="0"/>
          <c:extLst>
            <c:ext xmlns:c16="http://schemas.microsoft.com/office/drawing/2014/chart" uri="{C3380CC4-5D6E-409C-BE32-E72D297353CC}">
              <c16:uniqueId val="{00000002-35D5-4375-8B75-AC112C2C2CA0}"/>
            </c:ext>
          </c:extLst>
        </c:ser>
        <c:dLbls>
          <c:showLegendKey val="0"/>
          <c:showVal val="0"/>
          <c:showCatName val="0"/>
          <c:showSerName val="0"/>
          <c:showPercent val="0"/>
          <c:showBubbleSize val="0"/>
        </c:dLbls>
        <c:smooth val="0"/>
        <c:axId val="987526272"/>
        <c:axId val="987527808"/>
      </c:lineChart>
      <c:catAx>
        <c:axId val="987526272"/>
        <c:scaling>
          <c:orientation val="minMax"/>
        </c:scaling>
        <c:delete val="0"/>
        <c:axPos val="b"/>
        <c:numFmt formatCode="General" sourceLinked="0"/>
        <c:majorTickMark val="none"/>
        <c:minorTickMark val="none"/>
        <c:tickLblPos val="low"/>
        <c:crossAx val="987527808"/>
        <c:crosses val="autoZero"/>
        <c:auto val="1"/>
        <c:lblAlgn val="ctr"/>
        <c:lblOffset val="100"/>
        <c:noMultiLvlLbl val="0"/>
      </c:catAx>
      <c:valAx>
        <c:axId val="987527808"/>
        <c:scaling>
          <c:orientation val="minMax"/>
        </c:scaling>
        <c:delete val="0"/>
        <c:axPos val="l"/>
        <c:majorGridlines/>
        <c:numFmt formatCode="0.0" sourceLinked="1"/>
        <c:majorTickMark val="none"/>
        <c:minorTickMark val="none"/>
        <c:tickLblPos val="nextTo"/>
        <c:spPr>
          <a:ln w="9525">
            <a:noFill/>
          </a:ln>
        </c:spPr>
        <c:crossAx val="98752627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a:t>Fiscal Balance: Final </a:t>
            </a:r>
            <a:r>
              <a:rPr lang="en-US" sz="2000" b="1" baseline="0"/>
              <a:t>and Adjusted</a:t>
            </a:r>
          </a:p>
          <a:p>
            <a:pPr>
              <a:defRPr sz="2000" b="1"/>
            </a:pPr>
            <a:r>
              <a:rPr lang="en-US" sz="1400" b="0" baseline="0"/>
              <a:t>(as % of GDP)</a:t>
            </a:r>
            <a:endParaRPr lang="en-US" sz="1400" b="0"/>
          </a:p>
        </c:rich>
      </c:tx>
      <c:overlay val="0"/>
    </c:title>
    <c:autoTitleDeleted val="0"/>
    <c:plotArea>
      <c:layout>
        <c:manualLayout>
          <c:layoutTarget val="inner"/>
          <c:xMode val="edge"/>
          <c:yMode val="edge"/>
          <c:x val="8.513966634591176E-2"/>
          <c:y val="0.16333097149828421"/>
          <c:w val="0.89558744710130678"/>
          <c:h val="0.58380597720722127"/>
        </c:manualLayout>
      </c:layout>
      <c:lineChart>
        <c:grouping val="standard"/>
        <c:varyColors val="0"/>
        <c:ser>
          <c:idx val="0"/>
          <c:order val="0"/>
          <c:tx>
            <c:strRef>
              <c:f>BOL_D!$D$72</c:f>
              <c:strCache>
                <c:ptCount val="1"/>
                <c:pt idx="0">
                  <c:v>Final</c:v>
                </c:pt>
              </c:strCache>
            </c:strRef>
          </c:tx>
          <c:marker>
            <c:symbol val="none"/>
          </c:marker>
          <c:cat>
            <c:strRef>
              <c:f>BOL_D!$E$70:$Y$70</c:f>
              <c:strCach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strCache>
            </c:strRef>
          </c:cat>
          <c:val>
            <c:numRef>
              <c:f>BOL_D!$E$72:$Y$72</c:f>
              <c:numCache>
                <c:formatCode>0.0</c:formatCode>
                <c:ptCount val="21"/>
                <c:pt idx="0">
                  <c:v>0.58149323318008228</c:v>
                </c:pt>
                <c:pt idx="1">
                  <c:v>0.13119381141542852</c:v>
                </c:pt>
                <c:pt idx="2">
                  <c:v>-0.12174071045698111</c:v>
                </c:pt>
                <c:pt idx="3">
                  <c:v>-2.5119587881761314</c:v>
                </c:pt>
                <c:pt idx="4">
                  <c:v>-0.88869590389347286</c:v>
                </c:pt>
                <c:pt idx="5">
                  <c:v>0.89610671630215788</c:v>
                </c:pt>
                <c:pt idx="6">
                  <c:v>0.25361643178730486</c:v>
                </c:pt>
                <c:pt idx="7">
                  <c:v>-2.3379320670444761</c:v>
                </c:pt>
                <c:pt idx="8">
                  <c:v>-2.7442750096108659</c:v>
                </c:pt>
                <c:pt idx="9">
                  <c:v>-1.9166902919677704</c:v>
                </c:pt>
                <c:pt idx="10">
                  <c:v>-2.180156081497457</c:v>
                </c:pt>
                <c:pt idx="11">
                  <c:v>-5.1804131023424436</c:v>
                </c:pt>
                <c:pt idx="12">
                  <c:v>-6.9094402782652997</c:v>
                </c:pt>
                <c:pt idx="13">
                  <c:v>-5.0846823129361551</c:v>
                </c:pt>
                <c:pt idx="14">
                  <c:v>-3.0302175092637813</c:v>
                </c:pt>
                <c:pt idx="15">
                  <c:v>0.36289203235355671</c:v>
                </c:pt>
                <c:pt idx="16">
                  <c:v>5.2094163567598173</c:v>
                </c:pt>
                <c:pt idx="17">
                  <c:v>3.5801201506664522</c:v>
                </c:pt>
                <c:pt idx="18">
                  <c:v>0.78029562364326888</c:v>
                </c:pt>
                <c:pt idx="19">
                  <c:v>-0.48576075973284116</c:v>
                </c:pt>
                <c:pt idx="20">
                  <c:v>1.6617032696045733</c:v>
                </c:pt>
              </c:numCache>
            </c:numRef>
          </c:val>
          <c:smooth val="0"/>
          <c:extLst>
            <c:ext xmlns:c16="http://schemas.microsoft.com/office/drawing/2014/chart" uri="{C3380CC4-5D6E-409C-BE32-E72D297353CC}">
              <c16:uniqueId val="{00000000-51E6-4E2E-B37E-7581A216D519}"/>
            </c:ext>
          </c:extLst>
        </c:ser>
        <c:ser>
          <c:idx val="1"/>
          <c:order val="1"/>
          <c:tx>
            <c:strRef>
              <c:f>BOL_D!$D$73</c:f>
              <c:strCache>
                <c:ptCount val="1"/>
                <c:pt idx="0">
                  <c:v>Adjusted</c:v>
                </c:pt>
              </c:strCache>
            </c:strRef>
          </c:tx>
          <c:marker>
            <c:symbol val="none"/>
          </c:marker>
          <c:cat>
            <c:strRef>
              <c:f>BOL_D!$E$70:$Y$70</c:f>
              <c:strCach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strCache>
            </c:strRef>
          </c:cat>
          <c:val>
            <c:numRef>
              <c:f>BOL_D!$E$73:$Y$73</c:f>
              <c:numCache>
                <c:formatCode>0.0</c:formatCode>
                <c:ptCount val="21"/>
                <c:pt idx="0">
                  <c:v>3.4248157314493577</c:v>
                </c:pt>
                <c:pt idx="1">
                  <c:v>4.1529920175639266</c:v>
                </c:pt>
                <c:pt idx="2">
                  <c:v>1.12846938431999</c:v>
                </c:pt>
                <c:pt idx="3">
                  <c:v>0.34351901424277687</c:v>
                </c:pt>
                <c:pt idx="4">
                  <c:v>0.76508161065871849</c:v>
                </c:pt>
                <c:pt idx="5">
                  <c:v>1.4628535676517915</c:v>
                </c:pt>
                <c:pt idx="6">
                  <c:v>0.51522025543074579</c:v>
                </c:pt>
                <c:pt idx="7">
                  <c:v>-2.9866653205113911</c:v>
                </c:pt>
                <c:pt idx="8">
                  <c:v>-3.405113751806816</c:v>
                </c:pt>
                <c:pt idx="9">
                  <c:v>-2.0756630335944704</c:v>
                </c:pt>
                <c:pt idx="10">
                  <c:v>-2.3995985141173066</c:v>
                </c:pt>
                <c:pt idx="11">
                  <c:v>-4.6101175750715928</c:v>
                </c:pt>
                <c:pt idx="12">
                  <c:v>-5.3966629826192536</c:v>
                </c:pt>
                <c:pt idx="13">
                  <c:v>-4.2309565323031775</c:v>
                </c:pt>
                <c:pt idx="14">
                  <c:v>-2.8526489507948809</c:v>
                </c:pt>
                <c:pt idx="15">
                  <c:v>-3.8781674054913493E-2</c:v>
                </c:pt>
                <c:pt idx="16">
                  <c:v>3.875683443692858</c:v>
                </c:pt>
                <c:pt idx="17">
                  <c:v>2.3806625412586957</c:v>
                </c:pt>
                <c:pt idx="18">
                  <c:v>-1.8383713085222249</c:v>
                </c:pt>
                <c:pt idx="19">
                  <c:v>-0.20533896512559691</c:v>
                </c:pt>
                <c:pt idx="20">
                  <c:v>1.8354408686642545</c:v>
                </c:pt>
              </c:numCache>
            </c:numRef>
          </c:val>
          <c:smooth val="0"/>
          <c:extLst>
            <c:ext xmlns:c16="http://schemas.microsoft.com/office/drawing/2014/chart" uri="{C3380CC4-5D6E-409C-BE32-E72D297353CC}">
              <c16:uniqueId val="{00000001-51E6-4E2E-B37E-7581A216D519}"/>
            </c:ext>
          </c:extLst>
        </c:ser>
        <c:dLbls>
          <c:showLegendKey val="0"/>
          <c:showVal val="0"/>
          <c:showCatName val="0"/>
          <c:showSerName val="0"/>
          <c:showPercent val="0"/>
          <c:showBubbleSize val="0"/>
        </c:dLbls>
        <c:smooth val="0"/>
        <c:axId val="1061786752"/>
        <c:axId val="937951616"/>
      </c:lineChart>
      <c:catAx>
        <c:axId val="1061786752"/>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37951616"/>
        <c:crosses val="autoZero"/>
        <c:auto val="1"/>
        <c:lblAlgn val="ctr"/>
        <c:lblOffset val="100"/>
        <c:noMultiLvlLbl val="0"/>
      </c:catAx>
      <c:valAx>
        <c:axId val="937951616"/>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1061786752"/>
        <c:crosses val="autoZero"/>
        <c:crossBetween val="between"/>
      </c:valAx>
    </c:plotArea>
    <c:legend>
      <c:legendPos val="b"/>
      <c:layout>
        <c:manualLayout>
          <c:xMode val="edge"/>
          <c:yMode val="edge"/>
          <c:x val="0.24359659378977103"/>
          <c:y val="0.92194609923893034"/>
          <c:w val="0.51455875505706339"/>
          <c:h val="6.1859572218948174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i="0" baseline="0">
                <a:effectLst/>
              </a:rPr>
              <a:t>Fiscal Impulse vs Change in Output Gap</a:t>
            </a:r>
            <a:endParaRPr lang="en-US" sz="2000">
              <a:effectLst/>
            </a:endParaRPr>
          </a:p>
          <a:p>
            <a:pPr>
              <a:defRPr sz="2000" b="1"/>
            </a:pPr>
            <a:r>
              <a:rPr lang="en-US" sz="1800" b="0" i="0" baseline="0">
                <a:effectLst/>
              </a:rPr>
              <a:t>(as percentage)</a:t>
            </a:r>
            <a:endParaRPr lang="en-US" sz="2000">
              <a:effectLst/>
            </a:endParaRPr>
          </a:p>
        </c:rich>
      </c:tx>
      <c:overlay val="0"/>
    </c:title>
    <c:autoTitleDeleted val="0"/>
    <c:plotArea>
      <c:layout>
        <c:manualLayout>
          <c:layoutTarget val="inner"/>
          <c:xMode val="edge"/>
          <c:yMode val="edge"/>
          <c:x val="8.513966634591176E-2"/>
          <c:y val="0.17014212997919945"/>
          <c:w val="0.89558744710130678"/>
          <c:h val="0.57699492854006329"/>
        </c:manualLayout>
      </c:layout>
      <c:barChart>
        <c:barDir val="col"/>
        <c:grouping val="clustered"/>
        <c:varyColors val="0"/>
        <c:ser>
          <c:idx val="1"/>
          <c:order val="1"/>
          <c:tx>
            <c:strRef>
              <c:f>BOL_D!$D$84</c:f>
              <c:strCache>
                <c:ptCount val="1"/>
                <c:pt idx="0">
                  <c:v>Fiscal Impulse</c:v>
                </c:pt>
              </c:strCache>
            </c:strRef>
          </c:tx>
          <c:invertIfNegative val="0"/>
          <c:cat>
            <c:strRef>
              <c:f>BOL_D!$E$70:$Y$70</c:f>
              <c:strCach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strCache>
            </c:strRef>
          </c:cat>
          <c:val>
            <c:numRef>
              <c:f>BOL_D!$E$84:$Y$84</c:f>
              <c:numCache>
                <c:formatCode>0.0</c:formatCode>
                <c:ptCount val="21"/>
                <c:pt idx="1">
                  <c:v>-0.72817628611456886</c:v>
                </c:pt>
                <c:pt idx="2">
                  <c:v>3.0245226332439366</c:v>
                </c:pt>
                <c:pt idx="3">
                  <c:v>0.78495037007721313</c:v>
                </c:pt>
                <c:pt idx="4">
                  <c:v>-0.42156259641594163</c:v>
                </c:pt>
                <c:pt idx="5">
                  <c:v>-0.69777195699307304</c:v>
                </c:pt>
                <c:pt idx="6">
                  <c:v>0.94763331222104574</c:v>
                </c:pt>
                <c:pt idx="7">
                  <c:v>3.5018855759421368</c:v>
                </c:pt>
                <c:pt idx="8">
                  <c:v>0.41844843129542486</c:v>
                </c:pt>
                <c:pt idx="9">
                  <c:v>-1.3294507182123456</c:v>
                </c:pt>
                <c:pt idx="10">
                  <c:v>0.32393548052283627</c:v>
                </c:pt>
                <c:pt idx="11">
                  <c:v>2.2105190609542862</c:v>
                </c:pt>
                <c:pt idx="12">
                  <c:v>0.78654540754766078</c:v>
                </c:pt>
                <c:pt idx="13">
                  <c:v>-1.1657064503160761</c:v>
                </c:pt>
                <c:pt idx="14">
                  <c:v>-1.3783075815082966</c:v>
                </c:pt>
                <c:pt idx="15">
                  <c:v>-2.8138672767399675</c:v>
                </c:pt>
                <c:pt idx="16">
                  <c:v>-3.9144651177477714</c:v>
                </c:pt>
                <c:pt idx="17">
                  <c:v>1.4950209024341623</c:v>
                </c:pt>
                <c:pt idx="18">
                  <c:v>4.2190338497809208</c:v>
                </c:pt>
                <c:pt idx="19">
                  <c:v>-1.6330323433966281</c:v>
                </c:pt>
                <c:pt idx="20">
                  <c:v>-2.0407798337898515</c:v>
                </c:pt>
              </c:numCache>
            </c:numRef>
          </c:val>
          <c:extLst>
            <c:ext xmlns:c16="http://schemas.microsoft.com/office/drawing/2014/chart" uri="{C3380CC4-5D6E-409C-BE32-E72D297353CC}">
              <c16:uniqueId val="{00000000-6389-4939-9B62-58CFCB37E873}"/>
            </c:ext>
          </c:extLst>
        </c:ser>
        <c:dLbls>
          <c:showLegendKey val="0"/>
          <c:showVal val="0"/>
          <c:showCatName val="0"/>
          <c:showSerName val="0"/>
          <c:showPercent val="0"/>
          <c:showBubbleSize val="0"/>
        </c:dLbls>
        <c:gapWidth val="150"/>
        <c:axId val="937993728"/>
        <c:axId val="937995264"/>
      </c:barChart>
      <c:lineChart>
        <c:grouping val="standard"/>
        <c:varyColors val="0"/>
        <c:ser>
          <c:idx val="0"/>
          <c:order val="0"/>
          <c:tx>
            <c:strRef>
              <c:f>BOL_D!$D$83</c:f>
              <c:strCache>
                <c:ptCount val="1"/>
                <c:pt idx="0">
                  <c:v>Change in Output gap</c:v>
                </c:pt>
              </c:strCache>
            </c:strRef>
          </c:tx>
          <c:marker>
            <c:symbol val="none"/>
          </c:marker>
          <c:cat>
            <c:strRef>
              <c:f>BOL_D!$E$70:$Y$70</c:f>
              <c:strCach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strCache>
            </c:strRef>
          </c:cat>
          <c:val>
            <c:numRef>
              <c:f>BOL_D!$E$83:$Y$83</c:f>
              <c:numCache>
                <c:formatCode>0.0</c:formatCode>
                <c:ptCount val="21"/>
                <c:pt idx="1">
                  <c:v>2.0219</c:v>
                </c:pt>
                <c:pt idx="2">
                  <c:v>-1.7508900000000001</c:v>
                </c:pt>
                <c:pt idx="3">
                  <c:v>0.60492999999999997</c:v>
                </c:pt>
                <c:pt idx="4">
                  <c:v>0.89084999999999992</c:v>
                </c:pt>
                <c:pt idx="5">
                  <c:v>0.89472999999999991</c:v>
                </c:pt>
                <c:pt idx="6">
                  <c:v>0.65687999999999991</c:v>
                </c:pt>
                <c:pt idx="7">
                  <c:v>1.3447200000000006</c:v>
                </c:pt>
                <c:pt idx="8">
                  <c:v>1.5624099999999994</c:v>
                </c:pt>
                <c:pt idx="9">
                  <c:v>-2.9861499999999994</c:v>
                </c:pt>
                <c:pt idx="10">
                  <c:v>-0.80300000000000038</c:v>
                </c:pt>
                <c:pt idx="11">
                  <c:v>-1.6357699999999999</c:v>
                </c:pt>
                <c:pt idx="12">
                  <c:v>-0.94762000000000013</c:v>
                </c:pt>
                <c:pt idx="13">
                  <c:v>-0.89355999999999991</c:v>
                </c:pt>
                <c:pt idx="14">
                  <c:v>0.29152</c:v>
                </c:pt>
                <c:pt idx="15">
                  <c:v>0.30774000000000012</c:v>
                </c:pt>
                <c:pt idx="16">
                  <c:v>0.46034999999999981</c:v>
                </c:pt>
                <c:pt idx="17">
                  <c:v>6.4039999999999875E-2</c:v>
                </c:pt>
                <c:pt idx="18">
                  <c:v>1.4238500000000003</c:v>
                </c:pt>
                <c:pt idx="19">
                  <c:v>-1.3283399999999999</c:v>
                </c:pt>
                <c:pt idx="20">
                  <c:v>-0.63872000000000018</c:v>
                </c:pt>
              </c:numCache>
            </c:numRef>
          </c:val>
          <c:smooth val="1"/>
          <c:extLst>
            <c:ext xmlns:c16="http://schemas.microsoft.com/office/drawing/2014/chart" uri="{C3380CC4-5D6E-409C-BE32-E72D297353CC}">
              <c16:uniqueId val="{00000001-6389-4939-9B62-58CFCB37E873}"/>
            </c:ext>
          </c:extLst>
        </c:ser>
        <c:dLbls>
          <c:showLegendKey val="0"/>
          <c:showVal val="0"/>
          <c:showCatName val="0"/>
          <c:showSerName val="0"/>
          <c:showPercent val="0"/>
          <c:showBubbleSize val="0"/>
        </c:dLbls>
        <c:marker val="1"/>
        <c:smooth val="0"/>
        <c:axId val="937993728"/>
        <c:axId val="937995264"/>
      </c:lineChart>
      <c:catAx>
        <c:axId val="937993728"/>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37995264"/>
        <c:crosses val="autoZero"/>
        <c:auto val="1"/>
        <c:lblAlgn val="ctr"/>
        <c:lblOffset val="100"/>
        <c:noMultiLvlLbl val="0"/>
      </c:catAx>
      <c:valAx>
        <c:axId val="937995264"/>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37993728"/>
        <c:crosses val="autoZero"/>
        <c:crossBetween val="between"/>
      </c:valAx>
    </c:plotArea>
    <c:legend>
      <c:legendPos val="b"/>
      <c:layout>
        <c:manualLayout>
          <c:xMode val="edge"/>
          <c:yMode val="edge"/>
          <c:x val="0.24359659378977103"/>
          <c:y val="0.92194609923893034"/>
          <c:w val="0.51455875505706339"/>
          <c:h val="6.1859572218948174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a:t>Fiscal Balance: Final and Adjusted</a:t>
            </a:r>
          </a:p>
          <a:p>
            <a:pPr>
              <a:defRPr sz="2000" b="1"/>
            </a:pPr>
            <a:r>
              <a:rPr lang="en-US" sz="2000" b="0"/>
              <a:t>(as % of GDP)</a:t>
            </a:r>
          </a:p>
        </c:rich>
      </c:tx>
      <c:overlay val="0"/>
    </c:title>
    <c:autoTitleDeleted val="0"/>
    <c:plotArea>
      <c:layout>
        <c:manualLayout>
          <c:layoutTarget val="inner"/>
          <c:xMode val="edge"/>
          <c:yMode val="edge"/>
          <c:x val="8.513966634591176E-2"/>
          <c:y val="0.18906878572926866"/>
          <c:w val="0.89558744710130678"/>
          <c:h val="0.55806825038132113"/>
        </c:manualLayout>
      </c:layout>
      <c:lineChart>
        <c:grouping val="standard"/>
        <c:varyColors val="0"/>
        <c:ser>
          <c:idx val="0"/>
          <c:order val="0"/>
          <c:tx>
            <c:strRef>
              <c:f>BRA_G_CG!#REF!</c:f>
              <c:strCache>
                <c:ptCount val="1"/>
                <c:pt idx="0">
                  <c:v>#REF!</c:v>
                </c:pt>
              </c:strCache>
            </c:strRef>
          </c:tx>
          <c:marker>
            <c:symbol val="none"/>
          </c:marker>
          <c:cat>
            <c:strRef>
              <c:f>BRA_G_CG!#REF!</c:f>
              <c:strCache>
                <c:ptCount val="1"/>
                <c:pt idx="0">
                  <c:v>#REF!</c:v>
                </c:pt>
              </c:strCache>
            </c:strRef>
          </c:cat>
          <c:val>
            <c:numRef>
              <c:f>BRA_G_CG!#REF!</c:f>
              <c:numCache>
                <c:formatCode>General</c:formatCode>
                <c:ptCount val="1"/>
                <c:pt idx="0">
                  <c:v>1</c:v>
                </c:pt>
              </c:numCache>
            </c:numRef>
          </c:val>
          <c:smooth val="0"/>
          <c:extLst>
            <c:ext xmlns:c16="http://schemas.microsoft.com/office/drawing/2014/chart" uri="{C3380CC4-5D6E-409C-BE32-E72D297353CC}">
              <c16:uniqueId val="{00000000-8605-407A-9A93-8C94306AD87F}"/>
            </c:ext>
          </c:extLst>
        </c:ser>
        <c:ser>
          <c:idx val="1"/>
          <c:order val="1"/>
          <c:tx>
            <c:strRef>
              <c:f>BRA_G_CG!#REF!</c:f>
              <c:strCache>
                <c:ptCount val="1"/>
                <c:pt idx="0">
                  <c:v>#REF!</c:v>
                </c:pt>
              </c:strCache>
            </c:strRef>
          </c:tx>
          <c:marker>
            <c:symbol val="none"/>
          </c:marker>
          <c:cat>
            <c:strRef>
              <c:f>BRA_G_CG!#REF!</c:f>
              <c:strCache>
                <c:ptCount val="1"/>
                <c:pt idx="0">
                  <c:v>#REF!</c:v>
                </c:pt>
              </c:strCache>
            </c:strRef>
          </c:cat>
          <c:val>
            <c:numRef>
              <c:f>BRA_G_CG!#REF!</c:f>
              <c:numCache>
                <c:formatCode>General</c:formatCode>
                <c:ptCount val="1"/>
                <c:pt idx="0">
                  <c:v>1</c:v>
                </c:pt>
              </c:numCache>
            </c:numRef>
          </c:val>
          <c:smooth val="0"/>
          <c:extLst>
            <c:ext xmlns:c16="http://schemas.microsoft.com/office/drawing/2014/chart" uri="{C3380CC4-5D6E-409C-BE32-E72D297353CC}">
              <c16:uniqueId val="{00000001-8605-407A-9A93-8C94306AD87F}"/>
            </c:ext>
          </c:extLst>
        </c:ser>
        <c:dLbls>
          <c:showLegendKey val="0"/>
          <c:showVal val="0"/>
          <c:showCatName val="0"/>
          <c:showSerName val="0"/>
          <c:showPercent val="0"/>
          <c:showBubbleSize val="0"/>
        </c:dLbls>
        <c:smooth val="0"/>
        <c:axId val="952943744"/>
        <c:axId val="952945280"/>
      </c:lineChart>
      <c:catAx>
        <c:axId val="952943744"/>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52945280"/>
        <c:crosses val="autoZero"/>
        <c:auto val="1"/>
        <c:lblAlgn val="ctr"/>
        <c:lblOffset val="100"/>
        <c:noMultiLvlLbl val="0"/>
      </c:catAx>
      <c:valAx>
        <c:axId val="952945280"/>
        <c:scaling>
          <c:orientation val="minMax"/>
        </c:scaling>
        <c:delete val="0"/>
        <c:axPos val="l"/>
        <c:majorGridlines/>
        <c:numFmt formatCode="General" sourceLinked="1"/>
        <c:majorTickMark val="none"/>
        <c:minorTickMark val="none"/>
        <c:tickLblPos val="nextTo"/>
        <c:spPr>
          <a:ln w="9525">
            <a:noFill/>
          </a:ln>
        </c:spPr>
        <c:txPr>
          <a:bodyPr rot="0" vert="horz"/>
          <a:lstStyle/>
          <a:p>
            <a:pPr>
              <a:defRPr/>
            </a:pPr>
            <a:endParaRPr lang="en-US"/>
          </a:p>
        </c:txPr>
        <c:crossAx val="952943744"/>
        <c:crosses val="autoZero"/>
        <c:crossBetween val="between"/>
      </c:valAx>
    </c:plotArea>
    <c:legend>
      <c:legendPos val="b"/>
      <c:layout>
        <c:manualLayout>
          <c:xMode val="edge"/>
          <c:yMode val="edge"/>
          <c:x val="0.13146343566449725"/>
          <c:y val="0.92194609923893034"/>
          <c:w val="0.71977471278639449"/>
          <c:h val="6.1805179836806175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1800" b="1" i="0" baseline="0">
                <a:effectLst/>
              </a:rPr>
              <a:t>Fiscal Impulse vs Change in Output Gap</a:t>
            </a:r>
            <a:endParaRPr lang="en-US" sz="2000">
              <a:effectLst/>
            </a:endParaRPr>
          </a:p>
          <a:p>
            <a:pPr>
              <a:defRPr sz="2000" b="1"/>
            </a:pPr>
            <a:r>
              <a:rPr lang="en-US" sz="1800" b="0" i="0" baseline="0">
                <a:effectLst/>
              </a:rPr>
              <a:t>(as percentage)</a:t>
            </a:r>
            <a:endParaRPr lang="en-US" sz="2000">
              <a:effectLst/>
            </a:endParaRPr>
          </a:p>
        </c:rich>
      </c:tx>
      <c:overlay val="0"/>
    </c:title>
    <c:autoTitleDeleted val="0"/>
    <c:plotArea>
      <c:layout>
        <c:manualLayout>
          <c:layoutTarget val="inner"/>
          <c:xMode val="edge"/>
          <c:yMode val="edge"/>
          <c:x val="8.513966634591176E-2"/>
          <c:y val="0.1755354930000943"/>
          <c:w val="0.89558744710130678"/>
          <c:h val="0.57160156551916852"/>
        </c:manualLayout>
      </c:layout>
      <c:barChart>
        <c:barDir val="col"/>
        <c:grouping val="clustered"/>
        <c:varyColors val="0"/>
        <c:ser>
          <c:idx val="1"/>
          <c:order val="1"/>
          <c:tx>
            <c:strRef>
              <c:f>BRA_G_CG!#REF!</c:f>
              <c:strCache>
                <c:ptCount val="1"/>
                <c:pt idx="0">
                  <c:v>#REF!</c:v>
                </c:pt>
              </c:strCache>
            </c:strRef>
          </c:tx>
          <c:invertIfNegative val="0"/>
          <c:cat>
            <c:strRef>
              <c:f>BRA_G_CG!#REF!</c:f>
              <c:strCache>
                <c:ptCount val="1"/>
                <c:pt idx="0">
                  <c:v>#REF!</c:v>
                </c:pt>
              </c:strCache>
            </c:strRef>
          </c:cat>
          <c:val>
            <c:numRef>
              <c:f>BRA_G_CG!#REF!</c:f>
              <c:numCache>
                <c:formatCode>General</c:formatCode>
                <c:ptCount val="1"/>
                <c:pt idx="0">
                  <c:v>1</c:v>
                </c:pt>
              </c:numCache>
            </c:numRef>
          </c:val>
          <c:extLst>
            <c:ext xmlns:c16="http://schemas.microsoft.com/office/drawing/2014/chart" uri="{C3380CC4-5D6E-409C-BE32-E72D297353CC}">
              <c16:uniqueId val="{00000000-57EC-4773-8876-42D0713EDEBE}"/>
            </c:ext>
          </c:extLst>
        </c:ser>
        <c:dLbls>
          <c:showLegendKey val="0"/>
          <c:showVal val="0"/>
          <c:showCatName val="0"/>
          <c:showSerName val="0"/>
          <c:showPercent val="0"/>
          <c:showBubbleSize val="0"/>
        </c:dLbls>
        <c:gapWidth val="150"/>
        <c:axId val="953348096"/>
        <c:axId val="953349632"/>
      </c:barChart>
      <c:lineChart>
        <c:grouping val="standard"/>
        <c:varyColors val="0"/>
        <c:ser>
          <c:idx val="0"/>
          <c:order val="0"/>
          <c:tx>
            <c:strRef>
              <c:f>BRA_G_CG!#REF!</c:f>
              <c:strCache>
                <c:ptCount val="1"/>
                <c:pt idx="0">
                  <c:v>#REF!</c:v>
                </c:pt>
              </c:strCache>
            </c:strRef>
          </c:tx>
          <c:marker>
            <c:symbol val="none"/>
          </c:marker>
          <c:cat>
            <c:strRef>
              <c:f>BRA_G_CG!#REF!</c:f>
              <c:strCache>
                <c:ptCount val="1"/>
                <c:pt idx="0">
                  <c:v>#REF!</c:v>
                </c:pt>
              </c:strCache>
            </c:strRef>
          </c:cat>
          <c:val>
            <c:numRef>
              <c:f>BRA_G_CG!#REF!</c:f>
              <c:numCache>
                <c:formatCode>General</c:formatCode>
                <c:ptCount val="1"/>
                <c:pt idx="0">
                  <c:v>1</c:v>
                </c:pt>
              </c:numCache>
            </c:numRef>
          </c:val>
          <c:smooth val="1"/>
          <c:extLst>
            <c:ext xmlns:c16="http://schemas.microsoft.com/office/drawing/2014/chart" uri="{C3380CC4-5D6E-409C-BE32-E72D297353CC}">
              <c16:uniqueId val="{00000001-57EC-4773-8876-42D0713EDEBE}"/>
            </c:ext>
          </c:extLst>
        </c:ser>
        <c:dLbls>
          <c:showLegendKey val="0"/>
          <c:showVal val="0"/>
          <c:showCatName val="0"/>
          <c:showSerName val="0"/>
          <c:showPercent val="0"/>
          <c:showBubbleSize val="0"/>
        </c:dLbls>
        <c:marker val="1"/>
        <c:smooth val="0"/>
        <c:axId val="953348096"/>
        <c:axId val="953349632"/>
      </c:lineChart>
      <c:catAx>
        <c:axId val="953348096"/>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53349632"/>
        <c:crosses val="autoZero"/>
        <c:auto val="1"/>
        <c:lblAlgn val="ctr"/>
        <c:lblOffset val="100"/>
        <c:noMultiLvlLbl val="0"/>
      </c:catAx>
      <c:valAx>
        <c:axId val="953349632"/>
        <c:scaling>
          <c:orientation val="minMax"/>
        </c:scaling>
        <c:delete val="0"/>
        <c:axPos val="l"/>
        <c:majorGridlines/>
        <c:numFmt formatCode="General" sourceLinked="1"/>
        <c:majorTickMark val="none"/>
        <c:minorTickMark val="none"/>
        <c:tickLblPos val="nextTo"/>
        <c:spPr>
          <a:ln w="9525">
            <a:noFill/>
          </a:ln>
        </c:spPr>
        <c:txPr>
          <a:bodyPr rot="0" vert="horz"/>
          <a:lstStyle/>
          <a:p>
            <a:pPr>
              <a:defRPr/>
            </a:pPr>
            <a:endParaRPr lang="en-US"/>
          </a:p>
        </c:txPr>
        <c:crossAx val="953348096"/>
        <c:crosses val="autoZero"/>
        <c:crossBetween val="between"/>
      </c:valAx>
    </c:plotArea>
    <c:legend>
      <c:legendPos val="b"/>
      <c:layout>
        <c:manualLayout>
          <c:xMode val="edge"/>
          <c:yMode val="edge"/>
          <c:x val="0.24359659378977103"/>
          <c:y val="0.92194609923893034"/>
          <c:w val="0.5699673730340602"/>
          <c:h val="6.1805179836806175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en-US" sz="2000" b="1"/>
              <a:t>Fiscal Balance: Final </a:t>
            </a:r>
            <a:r>
              <a:rPr lang="en-US" sz="2000" b="1" baseline="0"/>
              <a:t>and Adjusted</a:t>
            </a:r>
          </a:p>
          <a:p>
            <a:pPr>
              <a:defRPr sz="2000" b="1"/>
            </a:pPr>
            <a:r>
              <a:rPr lang="en-US" sz="1400" b="0" baseline="0"/>
              <a:t>(as % of GDP)</a:t>
            </a:r>
            <a:endParaRPr lang="en-US" sz="1400" b="0"/>
          </a:p>
        </c:rich>
      </c:tx>
      <c:overlay val="0"/>
    </c:title>
    <c:autoTitleDeleted val="0"/>
    <c:plotArea>
      <c:layout>
        <c:manualLayout>
          <c:layoutTarget val="inner"/>
          <c:xMode val="edge"/>
          <c:yMode val="edge"/>
          <c:x val="8.513966634591176E-2"/>
          <c:y val="0.16333097149828421"/>
          <c:w val="0.89558744710130678"/>
          <c:h val="0.58380597720722127"/>
        </c:manualLayout>
      </c:layout>
      <c:lineChart>
        <c:grouping val="standard"/>
        <c:varyColors val="0"/>
        <c:ser>
          <c:idx val="0"/>
          <c:order val="0"/>
          <c:tx>
            <c:strRef>
              <c:f>CHI_D!$D$72</c:f>
              <c:strCache>
                <c:ptCount val="1"/>
                <c:pt idx="0">
                  <c:v>Final</c:v>
                </c:pt>
              </c:strCache>
            </c:strRef>
          </c:tx>
          <c:marker>
            <c:symbol val="none"/>
          </c:marker>
          <c:cat>
            <c:strRef>
              <c:f>CHI_D!$E$70:$Y$70</c:f>
              <c:strCach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strCache>
            </c:strRef>
          </c:cat>
          <c:val>
            <c:numRef>
              <c:f>CHI_D!$E$72:$Y$72</c:f>
              <c:numCache>
                <c:formatCode>0.0</c:formatCode>
                <c:ptCount val="21"/>
                <c:pt idx="0">
                  <c:v>5.3455715671716124</c:v>
                </c:pt>
                <c:pt idx="1">
                  <c:v>4.562082753072974</c:v>
                </c:pt>
                <c:pt idx="2">
                  <c:v>4.4762676500581255</c:v>
                </c:pt>
                <c:pt idx="3">
                  <c:v>3.5883722879959161</c:v>
                </c:pt>
                <c:pt idx="4">
                  <c:v>3.359774985607606</c:v>
                </c:pt>
                <c:pt idx="5">
                  <c:v>4.7421128340235983</c:v>
                </c:pt>
                <c:pt idx="6">
                  <c:v>3.4429739004355429</c:v>
                </c:pt>
                <c:pt idx="7">
                  <c:v>3.2721210093997941</c:v>
                </c:pt>
                <c:pt idx="8">
                  <c:v>1.5790668525860325</c:v>
                </c:pt>
                <c:pt idx="9">
                  <c:v>-0.80157077014868239</c:v>
                </c:pt>
                <c:pt idx="10">
                  <c:v>0.48258623715697552</c:v>
                </c:pt>
                <c:pt idx="11">
                  <c:v>0.65646958285755908</c:v>
                </c:pt>
                <c:pt idx="12">
                  <c:v>-5.0815528376753002E-2</c:v>
                </c:pt>
                <c:pt idx="13">
                  <c:v>0.69806757043767176</c:v>
                </c:pt>
                <c:pt idx="14">
                  <c:v>2.9738964553120084</c:v>
                </c:pt>
                <c:pt idx="15">
                  <c:v>5.3476580250618824</c:v>
                </c:pt>
                <c:pt idx="16">
                  <c:v>8.121386319624186</c:v>
                </c:pt>
                <c:pt idx="17">
                  <c:v>8.5077180767240641</c:v>
                </c:pt>
                <c:pt idx="18">
                  <c:v>4.401355457658207</c:v>
                </c:pt>
                <c:pt idx="19">
                  <c:v>-3.7574643687623941</c:v>
                </c:pt>
                <c:pt idx="20">
                  <c:v>0.10396347902056419</c:v>
                </c:pt>
              </c:numCache>
            </c:numRef>
          </c:val>
          <c:smooth val="0"/>
          <c:extLst>
            <c:ext xmlns:c16="http://schemas.microsoft.com/office/drawing/2014/chart" uri="{C3380CC4-5D6E-409C-BE32-E72D297353CC}">
              <c16:uniqueId val="{00000000-9642-4913-9004-C1080F71BE17}"/>
            </c:ext>
          </c:extLst>
        </c:ser>
        <c:ser>
          <c:idx val="1"/>
          <c:order val="1"/>
          <c:tx>
            <c:strRef>
              <c:f>CHI_D!$D$73</c:f>
              <c:strCache>
                <c:ptCount val="1"/>
                <c:pt idx="0">
                  <c:v>Adjusted</c:v>
                </c:pt>
              </c:strCache>
            </c:strRef>
          </c:tx>
          <c:marker>
            <c:symbol val="none"/>
          </c:marker>
          <c:cat>
            <c:strRef>
              <c:f>CHI_D!$E$70:$Y$70</c:f>
              <c:strCach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strCache>
            </c:strRef>
          </c:cat>
          <c:val>
            <c:numRef>
              <c:f>CHI_D!$E$73:$Y$73</c:f>
              <c:numCache>
                <c:formatCode>0.0</c:formatCode>
                <c:ptCount val="21"/>
                <c:pt idx="0">
                  <c:v>4.0147026334802778</c:v>
                </c:pt>
                <c:pt idx="1">
                  <c:v>5.0484229624267858</c:v>
                </c:pt>
                <c:pt idx="2">
                  <c:v>4.086655298601082</c:v>
                </c:pt>
                <c:pt idx="3">
                  <c:v>3.5038778988654311</c:v>
                </c:pt>
                <c:pt idx="4">
                  <c:v>3.1273928555795969</c:v>
                </c:pt>
                <c:pt idx="5">
                  <c:v>3.0332147586710345</c:v>
                </c:pt>
                <c:pt idx="6">
                  <c:v>2.1845115694007227</c:v>
                </c:pt>
                <c:pt idx="7">
                  <c:v>1.7784357548565464</c:v>
                </c:pt>
                <c:pt idx="8">
                  <c:v>0.77711918618181497</c:v>
                </c:pt>
                <c:pt idx="9">
                  <c:v>-0.56038500565446814</c:v>
                </c:pt>
                <c:pt idx="10">
                  <c:v>0.59338931950997975</c:v>
                </c:pt>
                <c:pt idx="11">
                  <c:v>1.070991711615684</c:v>
                </c:pt>
                <c:pt idx="12">
                  <c:v>0.81574841108875784</c:v>
                </c:pt>
                <c:pt idx="13">
                  <c:v>1.7067357100037519</c:v>
                </c:pt>
                <c:pt idx="14">
                  <c:v>2.139815107320473</c:v>
                </c:pt>
                <c:pt idx="15">
                  <c:v>3.1238314042795752</c:v>
                </c:pt>
                <c:pt idx="16">
                  <c:v>2.8240621589138062</c:v>
                </c:pt>
                <c:pt idx="17">
                  <c:v>3.7679103632061346</c:v>
                </c:pt>
                <c:pt idx="18">
                  <c:v>0.84254012965590885</c:v>
                </c:pt>
                <c:pt idx="19">
                  <c:v>-3.4206623318403482</c:v>
                </c:pt>
                <c:pt idx="20">
                  <c:v>-0.96126672326431484</c:v>
                </c:pt>
              </c:numCache>
            </c:numRef>
          </c:val>
          <c:smooth val="0"/>
          <c:extLst>
            <c:ext xmlns:c16="http://schemas.microsoft.com/office/drawing/2014/chart" uri="{C3380CC4-5D6E-409C-BE32-E72D297353CC}">
              <c16:uniqueId val="{00000001-9642-4913-9004-C1080F71BE17}"/>
            </c:ext>
          </c:extLst>
        </c:ser>
        <c:dLbls>
          <c:showLegendKey val="0"/>
          <c:showVal val="0"/>
          <c:showCatName val="0"/>
          <c:showSerName val="0"/>
          <c:showPercent val="0"/>
          <c:showBubbleSize val="0"/>
        </c:dLbls>
        <c:smooth val="0"/>
        <c:axId val="952918016"/>
        <c:axId val="952919552"/>
      </c:lineChart>
      <c:catAx>
        <c:axId val="952918016"/>
        <c:scaling>
          <c:orientation val="minMax"/>
        </c:scaling>
        <c:delete val="0"/>
        <c:axPos val="b"/>
        <c:numFmt formatCode="General" sourceLinked="1"/>
        <c:majorTickMark val="none"/>
        <c:minorTickMark val="none"/>
        <c:tickLblPos val="low"/>
        <c:txPr>
          <a:bodyPr rot="-5400000" vert="horz"/>
          <a:lstStyle/>
          <a:p>
            <a:pPr>
              <a:defRPr/>
            </a:pPr>
            <a:endParaRPr lang="en-US"/>
          </a:p>
        </c:txPr>
        <c:crossAx val="952919552"/>
        <c:crosses val="autoZero"/>
        <c:auto val="1"/>
        <c:lblAlgn val="ctr"/>
        <c:lblOffset val="100"/>
        <c:noMultiLvlLbl val="0"/>
      </c:catAx>
      <c:valAx>
        <c:axId val="952919552"/>
        <c:scaling>
          <c:orientation val="minMax"/>
        </c:scaling>
        <c:delete val="0"/>
        <c:axPos val="l"/>
        <c:majorGridlines/>
        <c:numFmt formatCode="0.0" sourceLinked="1"/>
        <c:majorTickMark val="none"/>
        <c:minorTickMark val="none"/>
        <c:tickLblPos val="nextTo"/>
        <c:spPr>
          <a:ln w="9525">
            <a:noFill/>
          </a:ln>
        </c:spPr>
        <c:txPr>
          <a:bodyPr rot="0" vert="horz"/>
          <a:lstStyle/>
          <a:p>
            <a:pPr>
              <a:defRPr/>
            </a:pPr>
            <a:endParaRPr lang="en-US"/>
          </a:p>
        </c:txPr>
        <c:crossAx val="952918016"/>
        <c:crosses val="autoZero"/>
        <c:crossBetween val="between"/>
      </c:valAx>
    </c:plotArea>
    <c:legend>
      <c:legendPos val="b"/>
      <c:layout>
        <c:manualLayout>
          <c:xMode val="edge"/>
          <c:yMode val="edge"/>
          <c:x val="0.24359659378977103"/>
          <c:y val="0.92194609923893034"/>
          <c:w val="0.51455875505706339"/>
          <c:h val="6.1859572218948174E-2"/>
        </c:manualLayout>
      </c:layout>
      <c:overlay val="0"/>
    </c:legend>
    <c:plotVisOnly val="1"/>
    <c:dispBlanksAs val="gap"/>
    <c:showDLblsOverMax val="0"/>
  </c:chart>
  <c:txPr>
    <a:bodyPr/>
    <a:lstStyle/>
    <a:p>
      <a:pPr>
        <a:defRPr sz="14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Lines="2" dropStyle="combo" dx="16" fmlaLink="ARG_D!$AE$29" fmlaRange="Aux!$B$2:$B$3" sel="0" val="0"/>
</file>

<file path=xl/ctrlProps/ctrlProp10.xml><?xml version="1.0" encoding="utf-8"?>
<formControlPr xmlns="http://schemas.microsoft.com/office/spreadsheetml/2009/9/main" objectType="Drop" dropLines="2" dropStyle="combo" dx="16" fmlaLink="BAR_D!$AE$29" fmlaRange="Aux!$B$2:$B$3" sel="0" val="0"/>
</file>

<file path=xl/ctrlProps/ctrlProp100.xml><?xml version="1.0" encoding="utf-8"?>
<formControlPr xmlns="http://schemas.microsoft.com/office/spreadsheetml/2009/9/main" objectType="Drop" dropStyle="combo" dx="16" noThreeD="1" sel="0" val="0"/>
</file>

<file path=xl/ctrlProps/ctrlProp101.xml><?xml version="1.0" encoding="utf-8"?>
<formControlPr xmlns="http://schemas.microsoft.com/office/spreadsheetml/2009/9/main" objectType="Drop" dropLines="2" dropStyle="combo" dx="16" fmlaLink="SLV_D!$AE$83" fmlaRange="Aux!$B$11:$B$12" noThreeD="1" sel="0" val="0"/>
</file>

<file path=xl/ctrlProps/ctrlProp102.xml><?xml version="1.0" encoding="utf-8"?>
<formControlPr xmlns="http://schemas.microsoft.com/office/spreadsheetml/2009/9/main" objectType="Drop" dropLines="2" dropStyle="combo" dx="16" fmlaLink="TNT_D!$AE$70" fmlaRange="Aux!$B$11:$B$12" noThreeD="1" sel="0" val="0"/>
</file>

<file path=xl/ctrlProps/ctrlProp103.xml><?xml version="1.0" encoding="utf-8"?>
<formControlPr xmlns="http://schemas.microsoft.com/office/spreadsheetml/2009/9/main" objectType="Drop" dropStyle="combo" dx="16" fmlaLink="TNT_D!$AE$36" fmlaRange="Aux!$B$5:$B$9" noThreeD="1" sel="2" val="0"/>
</file>

<file path=xl/ctrlProps/ctrlProp104.xml><?xml version="1.0" encoding="utf-8"?>
<formControlPr xmlns="http://schemas.microsoft.com/office/spreadsheetml/2009/9/main" objectType="Drop" dropLines="2" dropStyle="combo" dx="16" fmlaLink="TNT_D!$AE$31" fmlaRange="Aux!$B$2:$B$3" noThreeD="1" sel="0" val="0"/>
</file>

<file path=xl/ctrlProps/ctrlProp105.xml><?xml version="1.0" encoding="utf-8"?>
<formControlPr xmlns="http://schemas.microsoft.com/office/spreadsheetml/2009/9/main" objectType="Drop" dropLines="2" dropStyle="combo" dx="16" fmlaLink="TNT_D!$AE$31" fmlaRange="Aux!$B$2:$B$3" noThreeD="1" sel="0" val="0"/>
</file>

<file path=xl/ctrlProps/ctrlProp106.xml><?xml version="1.0" encoding="utf-8"?>
<formControlPr xmlns="http://schemas.microsoft.com/office/spreadsheetml/2009/9/main" objectType="Drop" dropStyle="combo" dx="16" fmlaLink="TNT_D!$AE$36" fmlaRange="Aux!$B$5:$B$9" noThreeD="1" sel="2" val="0"/>
</file>

<file path=xl/ctrlProps/ctrlProp107.xml><?xml version="1.0" encoding="utf-8"?>
<formControlPr xmlns="http://schemas.microsoft.com/office/spreadsheetml/2009/9/main" objectType="Drop" dropLines="2" dropStyle="combo" dx="16" fmlaLink="TNT_D!$AE$70" fmlaRange="Aux!$B$11:$B$12" noThreeD="1" sel="0" val="0"/>
</file>

<file path=xl/ctrlProps/ctrlProp108.xml><?xml version="1.0" encoding="utf-8"?>
<formControlPr xmlns="http://schemas.microsoft.com/office/spreadsheetml/2009/9/main" objectType="Drop" dropLines="2" dropStyle="combo" dx="16" fmlaLink="URU_D!$AE$35" fmlaRange="Aux!$B$2:$B$3" sel="0" val="0"/>
</file>

<file path=xl/ctrlProps/ctrlProp109.xml><?xml version="1.0" encoding="utf-8"?>
<formControlPr xmlns="http://schemas.microsoft.com/office/spreadsheetml/2009/9/main" objectType="Drop" dropStyle="combo" dx="16" noThreeD="1" sel="0" val="0"/>
</file>

<file path=xl/ctrlProps/ctrlProp11.xml><?xml version="1.0" encoding="utf-8"?>
<formControlPr xmlns="http://schemas.microsoft.com/office/spreadsheetml/2009/9/main" objectType="Drop" dropStyle="combo" dx="16" noThreeD="1" sel="0" val="0"/>
</file>

<file path=xl/ctrlProps/ctrlProp110.xml><?xml version="1.0" encoding="utf-8"?>
<formControlPr xmlns="http://schemas.microsoft.com/office/spreadsheetml/2009/9/main" objectType="Drop" dropLines="2" dropStyle="combo" dx="16" fmlaLink="URU_D!$AE$83" fmlaRange="Aux!$B$11:$B$12" noThreeD="1" sel="0" val="0"/>
</file>

<file path=xl/ctrlProps/ctrlProp111.xml><?xml version="1.0" encoding="utf-8"?>
<formControlPr xmlns="http://schemas.microsoft.com/office/spreadsheetml/2009/9/main" objectType="Drop" dropLines="2" dropStyle="combo" dx="16" fmlaLink="URU_D!$AE$83" fmlaRange="Aux!$B$11:$B$12" noThreeD="1" sel="0" val="0"/>
</file>

<file path=xl/ctrlProps/ctrlProp112.xml><?xml version="1.0" encoding="utf-8"?>
<formControlPr xmlns="http://schemas.microsoft.com/office/spreadsheetml/2009/9/main" objectType="Drop" dropLines="2" dropStyle="combo" dx="16" fmlaLink="URU_D!$AE$35" fmlaRange="Aux!$B$2:$B$3" sel="0" val="0"/>
</file>

<file path=xl/ctrlProps/ctrlProp113.xml><?xml version="1.0" encoding="utf-8"?>
<formControlPr xmlns="http://schemas.microsoft.com/office/spreadsheetml/2009/9/main" objectType="Drop" dropLines="2" dropStyle="combo" dx="16" fmlaLink="VEN_D!$AD$38" fmlaRange="Aux!$B$2:$B$3" noThreeD="1" sel="0" val="0"/>
</file>

<file path=xl/ctrlProps/ctrlProp114.xml><?xml version="1.0" encoding="utf-8"?>
<formControlPr xmlns="http://schemas.microsoft.com/office/spreadsheetml/2009/9/main" objectType="Drop" dropStyle="combo" dx="16" fmlaLink="VEN_D!$AD$43" fmlaRange="Aux!$B$5:$B$9" noThreeD="1" sel="5" val="0"/>
</file>

<file path=xl/ctrlProps/ctrlProp115.xml><?xml version="1.0" encoding="utf-8"?>
<formControlPr xmlns="http://schemas.microsoft.com/office/spreadsheetml/2009/9/main" objectType="Drop" dropLines="2" dropStyle="combo" dx="16" fmlaLink="VEN_D!$AD$83" fmlaRange="Aux!$B$11:$B$12" noThreeD="1" sel="0" val="0"/>
</file>

<file path=xl/ctrlProps/ctrlProp116.xml><?xml version="1.0" encoding="utf-8"?>
<formControlPr xmlns="http://schemas.microsoft.com/office/spreadsheetml/2009/9/main" objectType="Drop" dropLines="2" dropStyle="combo" dx="16" fmlaLink="VEN_D!$AD$38" fmlaRange="Aux!$B$2:$B$3" noThreeD="1" sel="0" val="0"/>
</file>

<file path=xl/ctrlProps/ctrlProp117.xml><?xml version="1.0" encoding="utf-8"?>
<formControlPr xmlns="http://schemas.microsoft.com/office/spreadsheetml/2009/9/main" objectType="Drop" dropStyle="combo" dx="16" fmlaLink="VEN_D!$AD$43" fmlaRange="Aux!$B$5:$B$9" noThreeD="1" sel="5" val="0"/>
</file>

<file path=xl/ctrlProps/ctrlProp118.xml><?xml version="1.0" encoding="utf-8"?>
<formControlPr xmlns="http://schemas.microsoft.com/office/spreadsheetml/2009/9/main" objectType="Drop" dropLines="2" dropStyle="combo" dx="16" fmlaLink="VEN_D!$AD$83" fmlaRange="Aux!$B$11:$B$12" noThreeD="1" sel="0" val="0"/>
</file>

<file path=xl/ctrlProps/ctrlProp12.xml><?xml version="1.0" encoding="utf-8"?>
<formControlPr xmlns="http://schemas.microsoft.com/office/spreadsheetml/2009/9/main" objectType="Drop" dropLines="2" dropStyle="combo" dx="16" fmlaLink="BAR_D!$AE$77" fmlaRange="Aux!$B$11:$B$12" noThreeD="1" sel="0" val="0"/>
</file>

<file path=xl/ctrlProps/ctrlProp13.xml><?xml version="1.0" encoding="utf-8"?>
<formControlPr xmlns="http://schemas.microsoft.com/office/spreadsheetml/2009/9/main" objectType="Drop" dropLines="2" dropStyle="combo" dx="16" fmlaLink="BOL_D!$AE$31" fmlaRange="Aux!$B$2:$B$3" noThreeD="1" sel="0" val="0"/>
</file>

<file path=xl/ctrlProps/ctrlProp14.xml><?xml version="1.0" encoding="utf-8"?>
<formControlPr xmlns="http://schemas.microsoft.com/office/spreadsheetml/2009/9/main" objectType="Drop" dropStyle="combo" dx="16" fmlaLink="BOL_D!$AE$36" fmlaRange="Aux!$B$5:$B$9" noThreeD="1" sel="5" val="0"/>
</file>

<file path=xl/ctrlProps/ctrlProp15.xml><?xml version="1.0" encoding="utf-8"?>
<formControlPr xmlns="http://schemas.microsoft.com/office/spreadsheetml/2009/9/main" objectType="Drop" dropLines="2" dropStyle="combo" dx="16" fmlaLink="BOL_D!$AE$70" fmlaRange="Aux!$B$11:$B$12" noThreeD="1" sel="0" val="0"/>
</file>

<file path=xl/ctrlProps/ctrlProp16.xml><?xml version="1.0" encoding="utf-8"?>
<formControlPr xmlns="http://schemas.microsoft.com/office/spreadsheetml/2009/9/main" objectType="Drop" dropLines="2" dropStyle="combo" dx="16" fmlaLink="BOL_D!$AE$31" fmlaRange="Aux!$B$2:$B$3" noThreeD="1" sel="0" val="0"/>
</file>

<file path=xl/ctrlProps/ctrlProp17.xml><?xml version="1.0" encoding="utf-8"?>
<formControlPr xmlns="http://schemas.microsoft.com/office/spreadsheetml/2009/9/main" objectType="Drop" dropStyle="combo" dx="16" fmlaLink="BOL_D!$AE$36" fmlaRange="Aux!$B$5:$B$9" noThreeD="1" sel="5" val="0"/>
</file>

<file path=xl/ctrlProps/ctrlProp18.xml><?xml version="1.0" encoding="utf-8"?>
<formControlPr xmlns="http://schemas.microsoft.com/office/spreadsheetml/2009/9/main" objectType="Drop" dropLines="2" dropStyle="combo" dx="16" fmlaLink="BOL_D!$AE$70" fmlaRange="Aux!$B$11:$B$12" noThreeD="1" sel="0" val="0"/>
</file>

<file path=xl/ctrlProps/ctrlProp19.xml><?xml version="1.0" encoding="utf-8"?>
<formControlPr xmlns="http://schemas.microsoft.com/office/spreadsheetml/2009/9/main" objectType="Drop" dropLines="2" dropStyle="combo" dx="16" fmlaLink="#REF!" fmlaRange="Aux!$B$2:$B$3" sel="0" val="0"/>
</file>

<file path=xl/ctrlProps/ctrlProp2.xml><?xml version="1.0" encoding="utf-8"?>
<formControlPr xmlns="http://schemas.microsoft.com/office/spreadsheetml/2009/9/main" objectType="Drop" dropStyle="combo" dx="16" noThreeD="1" sel="0" val="0"/>
</file>

<file path=xl/ctrlProps/ctrlProp20.xml><?xml version="1.0" encoding="utf-8"?>
<formControlPr xmlns="http://schemas.microsoft.com/office/spreadsheetml/2009/9/main" objectType="Drop" dropStyle="combo" dx="16" noThreeD="1" sel="0" val="0"/>
</file>

<file path=xl/ctrlProps/ctrlProp21.xml><?xml version="1.0" encoding="utf-8"?>
<formControlPr xmlns="http://schemas.microsoft.com/office/spreadsheetml/2009/9/main" objectType="Drop" dropLines="2" dropStyle="combo" dx="16" fmlaLink="#REF!" fmlaRange="Aux!$B$11:$B$12" noThreeD="1" sel="2" val="0"/>
</file>

<file path=xl/ctrlProps/ctrlProp22.xml><?xml version="1.0" encoding="utf-8"?>
<formControlPr xmlns="http://schemas.microsoft.com/office/spreadsheetml/2009/9/main" objectType="Drop" dropLines="2" dropStyle="combo" dx="16" fmlaLink="'BRA_D CG'!$AE$29" fmlaRange="Aux!$B$2:$B$3" sel="0" val="0"/>
</file>

<file path=xl/ctrlProps/ctrlProp23.xml><?xml version="1.0" encoding="utf-8"?>
<formControlPr xmlns="http://schemas.microsoft.com/office/spreadsheetml/2009/9/main" objectType="Drop" dropLines="2" dropStyle="combo" dx="16" fmlaLink="'BRA_D CG'!$AE$77" fmlaRange="Aux!$B$11:$B$12" noThreeD="1" sel="0" val="0"/>
</file>

<file path=xl/ctrlProps/ctrlProp24.xml><?xml version="1.0" encoding="utf-8"?>
<formControlPr xmlns="http://schemas.microsoft.com/office/spreadsheetml/2009/9/main" objectType="Drop" dropLines="2" dropStyle="combo" dx="16" fmlaLink="CHI_D!$AE$31" fmlaRange="Aux!$B$2:$B$3" noThreeD="1" sel="0" val="0"/>
</file>

<file path=xl/ctrlProps/ctrlProp25.xml><?xml version="1.0" encoding="utf-8"?>
<formControlPr xmlns="http://schemas.microsoft.com/office/spreadsheetml/2009/9/main" objectType="Drop" dropStyle="combo" dx="16" fmlaLink="CHI_D!$AE$36" fmlaRange="Aux!$B$5:$B$9" noThreeD="1" sel="5" val="0"/>
</file>

<file path=xl/ctrlProps/ctrlProp26.xml><?xml version="1.0" encoding="utf-8"?>
<formControlPr xmlns="http://schemas.microsoft.com/office/spreadsheetml/2009/9/main" objectType="Drop" dropLines="2" dropStyle="combo" dx="16" fmlaLink="CHI_D!$AE$70" fmlaRange="Aux!$B$11:$B$12" noThreeD="1" sel="0" val="0"/>
</file>

<file path=xl/ctrlProps/ctrlProp27.xml><?xml version="1.0" encoding="utf-8"?>
<formControlPr xmlns="http://schemas.microsoft.com/office/spreadsheetml/2009/9/main" objectType="Drop" dropLines="2" dropStyle="combo" dx="16" fmlaLink="CHI_D!$AE$31" fmlaRange="Aux!$B$2:$B$3" noThreeD="1" sel="0" val="0"/>
</file>

<file path=xl/ctrlProps/ctrlProp28.xml><?xml version="1.0" encoding="utf-8"?>
<formControlPr xmlns="http://schemas.microsoft.com/office/spreadsheetml/2009/9/main" objectType="Drop" dropStyle="combo" dx="16" fmlaLink="CHI_D!$AE$36" fmlaRange="Aux!$B$5:$B$9" noThreeD="1" sel="5" val="0"/>
</file>

<file path=xl/ctrlProps/ctrlProp29.xml><?xml version="1.0" encoding="utf-8"?>
<formControlPr xmlns="http://schemas.microsoft.com/office/spreadsheetml/2009/9/main" objectType="Drop" dropLines="2" dropStyle="combo" dx="16" fmlaLink="CHI_D!$AE$70" fmlaRange="Aux!$B$11:$B$12" noThreeD="1" sel="0" val="0"/>
</file>

<file path=xl/ctrlProps/ctrlProp3.xml><?xml version="1.0" encoding="utf-8"?>
<formControlPr xmlns="http://schemas.microsoft.com/office/spreadsheetml/2009/9/main" objectType="Drop" dropLines="2" dropStyle="combo" dx="16" fmlaLink="ARG_D!$AE$71" fmlaRange="Aux!$B$11:$B$12" noThreeD="1" sel="0" val="0"/>
</file>

<file path=xl/ctrlProps/ctrlProp30.xml><?xml version="1.0" encoding="utf-8"?>
<formControlPr xmlns="http://schemas.microsoft.com/office/spreadsheetml/2009/9/main" objectType="Drop" dropLines="2" dropStyle="combo" dx="16" fmlaLink="#REF!" fmlaRange="Aux!$B$2:$B$3" noThreeD="1" sel="0" val="0"/>
</file>

<file path=xl/ctrlProps/ctrlProp31.xml><?xml version="1.0" encoding="utf-8"?>
<formControlPr xmlns="http://schemas.microsoft.com/office/spreadsheetml/2009/9/main" objectType="Drop" dropStyle="combo" dx="16" fmlaLink="#REF!" fmlaRange="Aux!$B$5:$B$9" noThreeD="1" sel="5" val="0"/>
</file>

<file path=xl/ctrlProps/ctrlProp32.xml><?xml version="1.0" encoding="utf-8"?>
<formControlPr xmlns="http://schemas.microsoft.com/office/spreadsheetml/2009/9/main" objectType="Drop" dropLines="2" dropStyle="combo" dx="16" fmlaLink="#REF!" fmlaRange="Aux!$B$11:$B$12" noThreeD="1" sel="2" val="0"/>
</file>

<file path=xl/ctrlProps/ctrlProp33.xml><?xml version="1.0" encoding="utf-8"?>
<formControlPr xmlns="http://schemas.microsoft.com/office/spreadsheetml/2009/9/main" objectType="Drop" dropLines="2" dropStyle="combo" dx="16" fmlaLink="'COL_D CG'!$AE$31" fmlaRange="Aux!$B$2:$B$3" noThreeD="1" sel="0" val="0"/>
</file>

<file path=xl/ctrlProps/ctrlProp34.xml><?xml version="1.0" encoding="utf-8"?>
<formControlPr xmlns="http://schemas.microsoft.com/office/spreadsheetml/2009/9/main" objectType="Drop" dropStyle="combo" dx="16" fmlaLink="'COL_D CG'!$AE$36" fmlaRange="Aux!$B$5:$B$9" noThreeD="1" sel="5" val="0"/>
</file>

<file path=xl/ctrlProps/ctrlProp35.xml><?xml version="1.0" encoding="utf-8"?>
<formControlPr xmlns="http://schemas.microsoft.com/office/spreadsheetml/2009/9/main" objectType="Drop" dropLines="2" dropStyle="combo" dx="16" fmlaLink="'COL_D CG'!$AE$70" fmlaRange="Aux!$B$11:$B$12" noThreeD="1" sel="0" val="0"/>
</file>

<file path=xl/ctrlProps/ctrlProp36.xml><?xml version="1.0" encoding="utf-8"?>
<formControlPr xmlns="http://schemas.microsoft.com/office/spreadsheetml/2009/9/main" objectType="Drop" dropLines="2" dropStyle="combo" dx="16" fmlaLink="CRI_D!$AE$29" fmlaRange="Aux!$B$2:$B$3" sel="0" val="0"/>
</file>

<file path=xl/ctrlProps/ctrlProp37.xml><?xml version="1.0" encoding="utf-8"?>
<formControlPr xmlns="http://schemas.microsoft.com/office/spreadsheetml/2009/9/main" objectType="Drop" dropStyle="combo" dx="16" noThreeD="1" sel="0" val="0"/>
</file>

<file path=xl/ctrlProps/ctrlProp38.xml><?xml version="1.0" encoding="utf-8"?>
<formControlPr xmlns="http://schemas.microsoft.com/office/spreadsheetml/2009/9/main" objectType="Drop" dropLines="2" dropStyle="combo" dx="16" fmlaLink="CRI_D!$AE$77" fmlaRange="Aux!$B$11:$B$12" noThreeD="1" sel="0" val="0"/>
</file>

<file path=xl/ctrlProps/ctrlProp39.xml><?xml version="1.0" encoding="utf-8"?>
<formControlPr xmlns="http://schemas.microsoft.com/office/spreadsheetml/2009/9/main" objectType="Drop" dropLines="2" dropStyle="combo" dx="16" fmlaLink="CRI_D!$AE$29" fmlaRange="Aux!$B$2:$B$3" sel="0" val="0"/>
</file>

<file path=xl/ctrlProps/ctrlProp4.xml><?xml version="1.0" encoding="utf-8"?>
<formControlPr xmlns="http://schemas.microsoft.com/office/spreadsheetml/2009/9/main" objectType="Drop" dropLines="2" dropStyle="combo" dx="16" fmlaLink="ARG_D!$AE$29" fmlaRange="Aux!$B$2:$B$3" sel="0" val="0"/>
</file>

<file path=xl/ctrlProps/ctrlProp40.xml><?xml version="1.0" encoding="utf-8"?>
<formControlPr xmlns="http://schemas.microsoft.com/office/spreadsheetml/2009/9/main" objectType="Drop" dropStyle="combo" dx="16" noThreeD="1" sel="0" val="0"/>
</file>

<file path=xl/ctrlProps/ctrlProp41.xml><?xml version="1.0" encoding="utf-8"?>
<formControlPr xmlns="http://schemas.microsoft.com/office/spreadsheetml/2009/9/main" objectType="Drop" dropLines="2" dropStyle="combo" dx="16" fmlaLink="CRI_D!$AE$77" fmlaRange="Aux!$B$11:$B$12" noThreeD="1" sel="0" val="0"/>
</file>

<file path=xl/ctrlProps/ctrlProp42.xml><?xml version="1.0" encoding="utf-8"?>
<formControlPr xmlns="http://schemas.microsoft.com/office/spreadsheetml/2009/9/main" objectType="Drop" dropLines="2" dropStyle="combo" dx="16" fmlaLink="DOM_D!$AE$29" fmlaRange="Aux!$B$2:$B$3" sel="0" val="0"/>
</file>

<file path=xl/ctrlProps/ctrlProp43.xml><?xml version="1.0" encoding="utf-8"?>
<formControlPr xmlns="http://schemas.microsoft.com/office/spreadsheetml/2009/9/main" objectType="Drop" dropStyle="combo" dx="16" noThreeD="1" sel="0" val="0"/>
</file>

<file path=xl/ctrlProps/ctrlProp44.xml><?xml version="1.0" encoding="utf-8"?>
<formControlPr xmlns="http://schemas.microsoft.com/office/spreadsheetml/2009/9/main" objectType="Drop" dropLines="2" dropStyle="combo" dx="16" fmlaLink="DOM_D!$AE$77" fmlaRange="Aux!$B$11:$B$12" noThreeD="1" sel="0" val="0"/>
</file>

<file path=xl/ctrlProps/ctrlProp45.xml><?xml version="1.0" encoding="utf-8"?>
<formControlPr xmlns="http://schemas.microsoft.com/office/spreadsheetml/2009/9/main" objectType="Drop" dropLines="2" dropStyle="combo" dx="16" fmlaLink="DOM_D!$AE$77" fmlaRange="Aux!$B$11:$B$12" noThreeD="1" sel="0" val="0"/>
</file>

<file path=xl/ctrlProps/ctrlProp46.xml><?xml version="1.0" encoding="utf-8"?>
<formControlPr xmlns="http://schemas.microsoft.com/office/spreadsheetml/2009/9/main" objectType="Drop" dropLines="2" dropStyle="combo" dx="16" fmlaLink="DOM_D!$AE$29" fmlaRange="Aux!$B$2:$B$3" sel="0" val="0"/>
</file>

<file path=xl/ctrlProps/ctrlProp47.xml><?xml version="1.0" encoding="utf-8"?>
<formControlPr xmlns="http://schemas.microsoft.com/office/spreadsheetml/2009/9/main" objectType="Drop" dropStyle="combo" dx="16" noThreeD="1" sel="0" val="0"/>
</file>

<file path=xl/ctrlProps/ctrlProp48.xml><?xml version="1.0" encoding="utf-8"?>
<formControlPr xmlns="http://schemas.microsoft.com/office/spreadsheetml/2009/9/main" objectType="Drop" dropLines="2" dropStyle="combo" dx="16" fmlaLink="ECU_D!$AE$31" fmlaRange="Aux!$B$2:$B$3" noThreeD="1" sel="0" val="0"/>
</file>

<file path=xl/ctrlProps/ctrlProp49.xml><?xml version="1.0" encoding="utf-8"?>
<formControlPr xmlns="http://schemas.microsoft.com/office/spreadsheetml/2009/9/main" objectType="Drop" dropStyle="combo" dx="16" fmlaLink="ECU_D!$AE$36" fmlaRange="Aux!$B$5:$B$9" noThreeD="1" sel="5" val="0"/>
</file>

<file path=xl/ctrlProps/ctrlProp5.xml><?xml version="1.0" encoding="utf-8"?>
<formControlPr xmlns="http://schemas.microsoft.com/office/spreadsheetml/2009/9/main" objectType="Drop" dropStyle="combo" dx="16" noThreeD="1" sel="0" val="0"/>
</file>

<file path=xl/ctrlProps/ctrlProp50.xml><?xml version="1.0" encoding="utf-8"?>
<formControlPr xmlns="http://schemas.microsoft.com/office/spreadsheetml/2009/9/main" objectType="Drop" dropLines="2" dropStyle="combo" dx="16" fmlaLink="ECU_D!$AE$70" fmlaRange="Aux!$B$11:$B$12" noThreeD="1" sel="0" val="0"/>
</file>

<file path=xl/ctrlProps/ctrlProp51.xml><?xml version="1.0" encoding="utf-8"?>
<formControlPr xmlns="http://schemas.microsoft.com/office/spreadsheetml/2009/9/main" objectType="Drop" dropLines="2" dropStyle="combo" dx="16" fmlaLink="ECU_D!$AE$31" fmlaRange="Aux!$B$2:$B$3" noThreeD="1" sel="0" val="0"/>
</file>

<file path=xl/ctrlProps/ctrlProp52.xml><?xml version="1.0" encoding="utf-8"?>
<formControlPr xmlns="http://schemas.microsoft.com/office/spreadsheetml/2009/9/main" objectType="Drop" dropLines="2" dropStyle="combo" dx="16" fmlaLink="ECU_D!$AE$70" fmlaRange="Aux!$B$11:$B$12" noThreeD="1" sel="0" val="0"/>
</file>

<file path=xl/ctrlProps/ctrlProp53.xml><?xml version="1.0" encoding="utf-8"?>
<formControlPr xmlns="http://schemas.microsoft.com/office/spreadsheetml/2009/9/main" objectType="Drop" dropStyle="combo" dx="16" fmlaLink="ECU_D!$AE$36" fmlaRange="Aux!$B$5:$B$9" noThreeD="1" sel="5" val="0"/>
</file>

<file path=xl/ctrlProps/ctrlProp54.xml><?xml version="1.0" encoding="utf-8"?>
<formControlPr xmlns="http://schemas.microsoft.com/office/spreadsheetml/2009/9/main" objectType="Drop" dropLines="2" dropStyle="combo" dx="16" fmlaLink="GTM_D!$AE$29" fmlaRange="Aux!$B$2:$B$3" sel="0" val="0"/>
</file>

<file path=xl/ctrlProps/ctrlProp55.xml><?xml version="1.0" encoding="utf-8"?>
<formControlPr xmlns="http://schemas.microsoft.com/office/spreadsheetml/2009/9/main" objectType="Drop" dropStyle="combo" dx="16" noThreeD="1" sel="0" val="0"/>
</file>

<file path=xl/ctrlProps/ctrlProp56.xml><?xml version="1.0" encoding="utf-8"?>
<formControlPr xmlns="http://schemas.microsoft.com/office/spreadsheetml/2009/9/main" objectType="Drop" dropLines="2" dropStyle="combo" dx="16" fmlaLink="GTM_D!$AE$71" fmlaRange="Aux!$B$11:$B$12" noThreeD="1" sel="0" val="0"/>
</file>

<file path=xl/ctrlProps/ctrlProp57.xml><?xml version="1.0" encoding="utf-8"?>
<formControlPr xmlns="http://schemas.microsoft.com/office/spreadsheetml/2009/9/main" objectType="Drop" dropLines="2" dropStyle="combo" dx="16" fmlaLink="GTM_D!$AE$29" fmlaRange="Aux!$B$2:$B$3" sel="0" val="0"/>
</file>

<file path=xl/ctrlProps/ctrlProp58.xml><?xml version="1.0" encoding="utf-8"?>
<formControlPr xmlns="http://schemas.microsoft.com/office/spreadsheetml/2009/9/main" objectType="Drop" dropStyle="combo" dx="16" noThreeD="1" sel="0" val="0"/>
</file>

<file path=xl/ctrlProps/ctrlProp59.xml><?xml version="1.0" encoding="utf-8"?>
<formControlPr xmlns="http://schemas.microsoft.com/office/spreadsheetml/2009/9/main" objectType="Drop" dropLines="2" dropStyle="combo" dx="16" fmlaLink="GTM_D!$AE$71" fmlaRange="Aux!$B$11:$B$12" noThreeD="1" sel="0" val="0"/>
</file>

<file path=xl/ctrlProps/ctrlProp6.xml><?xml version="1.0" encoding="utf-8"?>
<formControlPr xmlns="http://schemas.microsoft.com/office/spreadsheetml/2009/9/main" objectType="Drop" dropLines="2" dropStyle="combo" dx="16" fmlaLink="ARG_D!$AE$71" fmlaRange="Aux!$B$11:$B$12" noThreeD="1" sel="0" val="0"/>
</file>

<file path=xl/ctrlProps/ctrlProp60.xml><?xml version="1.0" encoding="utf-8"?>
<formControlPr xmlns="http://schemas.microsoft.com/office/spreadsheetml/2009/9/main" objectType="Drop" dropLines="2" dropStyle="combo" dx="16" fmlaLink="GUY_D!$AE$31" fmlaRange="Aux!$B$2:$B$3" noThreeD="1" sel="0" val="0"/>
</file>

<file path=xl/ctrlProps/ctrlProp61.xml><?xml version="1.0" encoding="utf-8"?>
<formControlPr xmlns="http://schemas.microsoft.com/office/spreadsheetml/2009/9/main" objectType="Drop" dropStyle="combo" dx="16" fmlaLink="GUY_D!$AE$36" fmlaRange="Aux!$B$5:$B$9" noThreeD="1" sel="5" val="0"/>
</file>

<file path=xl/ctrlProps/ctrlProp62.xml><?xml version="1.0" encoding="utf-8"?>
<formControlPr xmlns="http://schemas.microsoft.com/office/spreadsheetml/2009/9/main" objectType="Drop" dropLines="2" dropStyle="combo" dx="16" fmlaLink="GUY_D!$AE$70" fmlaRange="Aux!$B$11:$B$12" noThreeD="1" sel="0" val="0"/>
</file>

<file path=xl/ctrlProps/ctrlProp63.xml><?xml version="1.0" encoding="utf-8"?>
<formControlPr xmlns="http://schemas.microsoft.com/office/spreadsheetml/2009/9/main" objectType="Drop" dropLines="2" dropStyle="combo" dx="16" fmlaLink="GUY_D!$AE$31" fmlaRange="Aux!$B$2:$B$3" noThreeD="1" sel="0" val="0"/>
</file>

<file path=xl/ctrlProps/ctrlProp64.xml><?xml version="1.0" encoding="utf-8"?>
<formControlPr xmlns="http://schemas.microsoft.com/office/spreadsheetml/2009/9/main" objectType="Drop" dropStyle="combo" dx="16" fmlaLink="GUY_D!$AE$36" fmlaRange="Aux!$B$5:$B$9" noThreeD="1" sel="5" val="0"/>
</file>

<file path=xl/ctrlProps/ctrlProp65.xml><?xml version="1.0" encoding="utf-8"?>
<formControlPr xmlns="http://schemas.microsoft.com/office/spreadsheetml/2009/9/main" objectType="Drop" dropLines="2" dropStyle="combo" dx="16" fmlaLink="GUY_D!$AE$70" fmlaRange="Aux!$B$11:$B$12" noThreeD="1" sel="0" val="0"/>
</file>

<file path=xl/ctrlProps/ctrlProp66.xml><?xml version="1.0" encoding="utf-8"?>
<formControlPr xmlns="http://schemas.microsoft.com/office/spreadsheetml/2009/9/main" objectType="Drop" dropLines="2" dropStyle="combo" dx="16" fmlaLink="HND_D!$AE$30" fmlaRange="Aux!$B$2:$B$3" sel="0" val="0"/>
</file>

<file path=xl/ctrlProps/ctrlProp67.xml><?xml version="1.0" encoding="utf-8"?>
<formControlPr xmlns="http://schemas.microsoft.com/office/spreadsheetml/2009/9/main" objectType="Drop" dropStyle="combo" dx="16" noThreeD="1" sel="0" val="0"/>
</file>

<file path=xl/ctrlProps/ctrlProp68.xml><?xml version="1.0" encoding="utf-8"?>
<formControlPr xmlns="http://schemas.microsoft.com/office/spreadsheetml/2009/9/main" objectType="Drop" dropLines="2" dropStyle="combo" dx="16" fmlaLink="HND_D!$AE$72" fmlaRange="Aux!$B$11:$B$12" noThreeD="1" sel="0" val="0"/>
</file>

<file path=xl/ctrlProps/ctrlProp69.xml><?xml version="1.0" encoding="utf-8"?>
<formControlPr xmlns="http://schemas.microsoft.com/office/spreadsheetml/2009/9/main" objectType="Drop" dropLines="2" dropStyle="combo" dx="16" fmlaLink="HND_D!$AE$30" fmlaRange="Aux!$B$2:$B$3" sel="0" val="0"/>
</file>

<file path=xl/ctrlProps/ctrlProp7.xml><?xml version="1.0" encoding="utf-8"?>
<formControlPr xmlns="http://schemas.microsoft.com/office/spreadsheetml/2009/9/main" objectType="Drop" dropLines="2" dropStyle="combo" dx="16" fmlaLink="BAR_D!$AE$29" fmlaRange="Aux!$B$2:$B$3" sel="0" val="0"/>
</file>

<file path=xl/ctrlProps/ctrlProp70.xml><?xml version="1.0" encoding="utf-8"?>
<formControlPr xmlns="http://schemas.microsoft.com/office/spreadsheetml/2009/9/main" objectType="Drop" dropStyle="combo" dx="16" noThreeD="1" sel="0" val="0"/>
</file>

<file path=xl/ctrlProps/ctrlProp71.xml><?xml version="1.0" encoding="utf-8"?>
<formControlPr xmlns="http://schemas.microsoft.com/office/spreadsheetml/2009/9/main" objectType="Drop" dropLines="2" dropStyle="combo" dx="16" fmlaLink="HND_D!$AE$72" fmlaRange="Aux!$B$11:$B$12" noThreeD="1" sel="0" val="0"/>
</file>

<file path=xl/ctrlProps/ctrlProp72.xml><?xml version="1.0" encoding="utf-8"?>
<formControlPr xmlns="http://schemas.microsoft.com/office/spreadsheetml/2009/9/main" objectType="Drop" dropLines="2" dropStyle="combo" dx="16" fmlaLink="MEX_D!$AE$31" fmlaRange="Aux!$B$2:$B$3" noThreeD="1" sel="0" val="0"/>
</file>

<file path=xl/ctrlProps/ctrlProp73.xml><?xml version="1.0" encoding="utf-8"?>
<formControlPr xmlns="http://schemas.microsoft.com/office/spreadsheetml/2009/9/main" objectType="Drop" dropStyle="combo" dx="16" fmlaLink="MEX_D!$AE$36" fmlaRange="Aux!$B$5:$B$9" noThreeD="1" sel="5" val="0"/>
</file>

<file path=xl/ctrlProps/ctrlProp74.xml><?xml version="1.0" encoding="utf-8"?>
<formControlPr xmlns="http://schemas.microsoft.com/office/spreadsheetml/2009/9/main" objectType="Drop" dropLines="2" dropStyle="combo" dx="16" fmlaLink="MEX_D!$AE$70" fmlaRange="Aux!$B$11:$B$12" noThreeD="1" sel="0" val="0"/>
</file>

<file path=xl/ctrlProps/ctrlProp75.xml><?xml version="1.0" encoding="utf-8"?>
<formControlPr xmlns="http://schemas.microsoft.com/office/spreadsheetml/2009/9/main" objectType="Drop" dropLines="2" dropStyle="combo" dx="16" fmlaLink="MEX_D!$AE$31" fmlaRange="Aux!$B$2:$B$3" noThreeD="1" sel="0" val="0"/>
</file>

<file path=xl/ctrlProps/ctrlProp76.xml><?xml version="1.0" encoding="utf-8"?>
<formControlPr xmlns="http://schemas.microsoft.com/office/spreadsheetml/2009/9/main" objectType="Drop" dropStyle="combo" dx="16" fmlaLink="MEX_D!$AE$36" fmlaRange="Aux!$B$5:$B$9" noThreeD="1" sel="5" val="0"/>
</file>

<file path=xl/ctrlProps/ctrlProp77.xml><?xml version="1.0" encoding="utf-8"?>
<formControlPr xmlns="http://schemas.microsoft.com/office/spreadsheetml/2009/9/main" objectType="Drop" dropLines="2" dropStyle="combo" dx="16" fmlaLink="MEX_D!$AE$70" fmlaRange="Aux!$B$11:$B$12" noThreeD="1" sel="0" val="0"/>
</file>

<file path=xl/ctrlProps/ctrlProp78.xml><?xml version="1.0" encoding="utf-8"?>
<formControlPr xmlns="http://schemas.microsoft.com/office/spreadsheetml/2009/9/main" objectType="Drop" dropLines="2" dropStyle="combo" dx="16" fmlaLink="PAN_D!$AE$29" fmlaRange="Aux!$B$2:$B$3" sel="0" val="0"/>
</file>

<file path=xl/ctrlProps/ctrlProp79.xml><?xml version="1.0" encoding="utf-8"?>
<formControlPr xmlns="http://schemas.microsoft.com/office/spreadsheetml/2009/9/main" objectType="Drop" dropStyle="combo" dx="16" noThreeD="1" sel="0" val="0"/>
</file>

<file path=xl/ctrlProps/ctrlProp8.xml><?xml version="1.0" encoding="utf-8"?>
<formControlPr xmlns="http://schemas.microsoft.com/office/spreadsheetml/2009/9/main" objectType="Drop" dropStyle="combo" dx="16" noThreeD="1" sel="0" val="0"/>
</file>

<file path=xl/ctrlProps/ctrlProp80.xml><?xml version="1.0" encoding="utf-8"?>
<formControlPr xmlns="http://schemas.microsoft.com/office/spreadsheetml/2009/9/main" objectType="Drop" dropLines="2" dropStyle="combo" dx="16" fmlaLink="PAN_D!$AE$71" fmlaRange="Aux!$B$11:$B$12" noThreeD="1" sel="0" val="0"/>
</file>

<file path=xl/ctrlProps/ctrlProp81.xml><?xml version="1.0" encoding="utf-8"?>
<formControlPr xmlns="http://schemas.microsoft.com/office/spreadsheetml/2009/9/main" objectType="Drop" dropLines="2" dropStyle="combo" dx="16" fmlaLink="PAN_D!$AE$29" fmlaRange="Aux!$B$2:$B$3" sel="0" val="0"/>
</file>

<file path=xl/ctrlProps/ctrlProp82.xml><?xml version="1.0" encoding="utf-8"?>
<formControlPr xmlns="http://schemas.microsoft.com/office/spreadsheetml/2009/9/main" objectType="Drop" dropStyle="combo" dx="16" noThreeD="1" sel="0" val="0"/>
</file>

<file path=xl/ctrlProps/ctrlProp83.xml><?xml version="1.0" encoding="utf-8"?>
<formControlPr xmlns="http://schemas.microsoft.com/office/spreadsheetml/2009/9/main" objectType="Drop" dropLines="2" dropStyle="combo" dx="16" fmlaLink="PAN_D!$AE$71" fmlaRange="Aux!$B$11:$B$12" noThreeD="1" sel="0" val="0"/>
</file>

<file path=xl/ctrlProps/ctrlProp84.xml><?xml version="1.0" encoding="utf-8"?>
<formControlPr xmlns="http://schemas.microsoft.com/office/spreadsheetml/2009/9/main" objectType="Drop" dropLines="2" dropStyle="combo" dx="16" fmlaLink="PAR_D!$AE$35" fmlaRange="Aux!$B$2:$B$3" sel="0" val="0"/>
</file>

<file path=xl/ctrlProps/ctrlProp85.xml><?xml version="1.0" encoding="utf-8"?>
<formControlPr xmlns="http://schemas.microsoft.com/office/spreadsheetml/2009/9/main" objectType="Drop" dropStyle="combo" dx="16" noThreeD="1" sel="0" val="0"/>
</file>

<file path=xl/ctrlProps/ctrlProp86.xml><?xml version="1.0" encoding="utf-8"?>
<formControlPr xmlns="http://schemas.microsoft.com/office/spreadsheetml/2009/9/main" objectType="Drop" dropLines="2" dropStyle="combo" dx="16" fmlaLink="PAR_D!$AE$83" fmlaRange="Aux!$B$11:$B$12" noThreeD="1" sel="0" val="0"/>
</file>

<file path=xl/ctrlProps/ctrlProp87.xml><?xml version="1.0" encoding="utf-8"?>
<formControlPr xmlns="http://schemas.microsoft.com/office/spreadsheetml/2009/9/main" objectType="Drop" dropLines="2" dropStyle="combo" dx="16" fmlaLink="PAR_D!$AE$35" fmlaRange="Aux!$B$2:$B$3" sel="0" val="0"/>
</file>

<file path=xl/ctrlProps/ctrlProp88.xml><?xml version="1.0" encoding="utf-8"?>
<formControlPr xmlns="http://schemas.microsoft.com/office/spreadsheetml/2009/9/main" objectType="Drop" dropStyle="combo" dx="16" noThreeD="1" sel="0" val="0"/>
</file>

<file path=xl/ctrlProps/ctrlProp89.xml><?xml version="1.0" encoding="utf-8"?>
<formControlPr xmlns="http://schemas.microsoft.com/office/spreadsheetml/2009/9/main" objectType="Drop" dropLines="2" dropStyle="combo" dx="16" fmlaLink="PAR_D!$AE$83" fmlaRange="Aux!$B$11:$B$12" noThreeD="1" sel="0" val="0"/>
</file>

<file path=xl/ctrlProps/ctrlProp9.xml><?xml version="1.0" encoding="utf-8"?>
<formControlPr xmlns="http://schemas.microsoft.com/office/spreadsheetml/2009/9/main" objectType="Drop" dropLines="2" dropStyle="combo" dx="16" fmlaLink="BAR_D!$AE$77" fmlaRange="Aux!$B$11:$B$12" noThreeD="1" sel="0" val="0"/>
</file>

<file path=xl/ctrlProps/ctrlProp90.xml><?xml version="1.0" encoding="utf-8"?>
<formControlPr xmlns="http://schemas.microsoft.com/office/spreadsheetml/2009/9/main" objectType="Drop" dropLines="2" dropStyle="combo" dx="16" fmlaLink="PER_D!$AE$31" fmlaRange="Aux!$B$2:$B$3" noThreeD="1" sel="0" val="0"/>
</file>

<file path=xl/ctrlProps/ctrlProp91.xml><?xml version="1.0" encoding="utf-8"?>
<formControlPr xmlns="http://schemas.microsoft.com/office/spreadsheetml/2009/9/main" objectType="Drop" dropStyle="combo" dx="16" fmlaLink="PER_D!$AE$36" fmlaRange="Aux!$B$5:$B$9" noThreeD="1" sel="5" val="0"/>
</file>

<file path=xl/ctrlProps/ctrlProp92.xml><?xml version="1.0" encoding="utf-8"?>
<formControlPr xmlns="http://schemas.microsoft.com/office/spreadsheetml/2009/9/main" objectType="Drop" dropLines="2" dropStyle="combo" dx="16" fmlaLink="PER_D!$AE$70" fmlaRange="Aux!$B$11:$B$12" noThreeD="1" sel="0" val="0"/>
</file>

<file path=xl/ctrlProps/ctrlProp93.xml><?xml version="1.0" encoding="utf-8"?>
<formControlPr xmlns="http://schemas.microsoft.com/office/spreadsheetml/2009/9/main" objectType="Drop" dropLines="2" dropStyle="combo" dx="16" fmlaLink="PER_D!$AE$31" fmlaRange="Aux!$B$2:$B$3" noThreeD="1" sel="0" val="0"/>
</file>

<file path=xl/ctrlProps/ctrlProp94.xml><?xml version="1.0" encoding="utf-8"?>
<formControlPr xmlns="http://schemas.microsoft.com/office/spreadsheetml/2009/9/main" objectType="Drop" dropStyle="combo" dx="16" fmlaLink="PER_D!$AE$36" fmlaRange="Aux!$B$5:$B$9" noThreeD="1" sel="5" val="0"/>
</file>

<file path=xl/ctrlProps/ctrlProp95.xml><?xml version="1.0" encoding="utf-8"?>
<formControlPr xmlns="http://schemas.microsoft.com/office/spreadsheetml/2009/9/main" objectType="Drop" dropLines="2" dropStyle="combo" dx="16" fmlaLink="PER_D!$AE$70" fmlaRange="Aux!$B$11:$B$12" noThreeD="1" sel="0" val="0"/>
</file>

<file path=xl/ctrlProps/ctrlProp96.xml><?xml version="1.0" encoding="utf-8"?>
<formControlPr xmlns="http://schemas.microsoft.com/office/spreadsheetml/2009/9/main" objectType="Drop" dropLines="2" dropStyle="combo" dx="16" fmlaLink="SLV_D!$AE$35" fmlaRange="Aux!$B$2:$B$3" sel="0" val="0"/>
</file>

<file path=xl/ctrlProps/ctrlProp97.xml><?xml version="1.0" encoding="utf-8"?>
<formControlPr xmlns="http://schemas.microsoft.com/office/spreadsheetml/2009/9/main" objectType="Drop" dropStyle="combo" dx="16" noThreeD="1" sel="0" val="0"/>
</file>

<file path=xl/ctrlProps/ctrlProp98.xml><?xml version="1.0" encoding="utf-8"?>
<formControlPr xmlns="http://schemas.microsoft.com/office/spreadsheetml/2009/9/main" objectType="Drop" dropLines="2" dropStyle="combo" dx="16" fmlaLink="SLV_D!$AE$83" fmlaRange="Aux!$B$11:$B$12" noThreeD="1" sel="0" val="0"/>
</file>

<file path=xl/ctrlProps/ctrlProp99.xml><?xml version="1.0" encoding="utf-8"?>
<formControlPr xmlns="http://schemas.microsoft.com/office/spreadsheetml/2009/9/main" objectType="Drop" dropLines="2" dropStyle="combo" dx="16" fmlaLink="SLV_D!$AE$35" fmlaRange="Aux!$B$2:$B$3" sel="0" val="0"/>
</file>

<file path=xl/drawings/_rels/drawing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333375</xdr:colOff>
      <xdr:row>0</xdr:row>
      <xdr:rowOff>66675</xdr:rowOff>
    </xdr:from>
    <xdr:to>
      <xdr:col>18</xdr:col>
      <xdr:colOff>561975</xdr:colOff>
      <xdr:row>39</xdr:row>
      <xdr:rowOff>114300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33375" y="66675"/>
          <a:ext cx="11201400" cy="6362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solidFill>
                <a:schemeClr val="dk1"/>
              </a:solidFill>
              <a:effectLst/>
              <a:latin typeface="+mn-lt"/>
              <a:ea typeface="+mn-ea"/>
              <a:cs typeface="+mn-cs"/>
            </a:rPr>
            <a:t>STRUCTURAL FISCAL BALANCES DATABASE FOR LAC: A TOOL TO ASSESS FISCAL PERFORMANCE IN THE REGION</a:t>
          </a:r>
          <a:endParaRPr lang="en-US" sz="2000">
            <a:solidFill>
              <a:schemeClr val="dk1"/>
            </a:solidFill>
            <a:effectLst/>
            <a:latin typeface="+mn-lt"/>
            <a:ea typeface="+mn-ea"/>
            <a:cs typeface="+mn-cs"/>
          </a:endParaRPr>
        </a:p>
        <a:p>
          <a:pPr algn="ctr"/>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pPr algn="ctr"/>
          <a:r>
            <a:rPr lang="en-US" sz="1100" b="1">
              <a:solidFill>
                <a:schemeClr val="dk1"/>
              </a:solidFill>
              <a:effectLst/>
              <a:latin typeface="+mn-lt"/>
              <a:ea typeface="+mn-ea"/>
              <a:cs typeface="+mn-cs"/>
            </a:rPr>
            <a:t>WHAT ARE STRUCTURAL BALANCES?</a:t>
          </a:r>
        </a:p>
        <a:p>
          <a:pPr algn="ct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structural fiscal balance (SFB) is usually defined as the fiscal balance that would prevail under current policies if the economy were at its potential (or trend) level. The goal of estimating a SFB is to remove the impact of the business cycle and other exogenous factors, such as commodity price movements, from the budgetary accounts. In other words, SFBs aim to remove the effect of temporary shocks on fiscal accounts and give an accurate picture of the underlying fiscal stance.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algn="ctr"/>
          <a:r>
            <a:rPr lang="en-US" sz="1100" b="1">
              <a:solidFill>
                <a:schemeClr val="dk1"/>
              </a:solidFill>
              <a:effectLst/>
              <a:latin typeface="+mn-lt"/>
              <a:ea typeface="+mn-ea"/>
              <a:cs typeface="+mn-cs"/>
            </a:rPr>
            <a:t>WHY ARE STRUCTURAL BALANCES RELEVANT?</a:t>
          </a:r>
        </a:p>
        <a:p>
          <a:pPr algn="ct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Structural balances are useful tools to assess fiscal performance. Observed fiscal balances move in response to both discretionary policy measures (e.g., a change in the tax code) and non-discretionary or “automatic” factors induced by changes in the macroeconomic environment. Therefore, to isolate this first component, the effects of cyclical (temporary) fluctuations on the fiscal accounts must be extracted. One method for doing this is to calculate cyclically adjusted or structural fiscal balances.</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algn="ctr"/>
          <a:r>
            <a:rPr lang="en-US" sz="1100" b="1">
              <a:solidFill>
                <a:schemeClr val="dk1"/>
              </a:solidFill>
              <a:effectLst/>
              <a:latin typeface="+mn-lt"/>
              <a:ea typeface="+mn-ea"/>
              <a:cs typeface="+mn-cs"/>
            </a:rPr>
            <a:t>WHAT IS DIFFERENT ABOUT THIS DATABASE?</a:t>
          </a:r>
        </a:p>
        <a:p>
          <a:pPr algn="ctr"/>
          <a:endParaRPr lang="en-US" sz="1100">
            <a:solidFill>
              <a:schemeClr val="dk1"/>
            </a:solidFill>
            <a:effectLst/>
            <a:latin typeface="+mn-lt"/>
            <a:ea typeface="+mn-ea"/>
            <a:cs typeface="+mn-cs"/>
          </a:endParaRPr>
        </a:p>
        <a:p>
          <a:pPr lvl="0"/>
          <a:r>
            <a:rPr lang="en-US" sz="1100" b="1">
              <a:solidFill>
                <a:schemeClr val="dk1"/>
              </a:solidFill>
              <a:effectLst/>
              <a:latin typeface="+mn-lt"/>
              <a:ea typeface="+mn-ea"/>
              <a:cs typeface="+mn-cs"/>
            </a:rPr>
            <a:t>1. Takes into consideration the distinct responsiveness of different types of revenues to changes in the output gap. </a:t>
          </a:r>
          <a:r>
            <a:rPr lang="en-US" sz="1100">
              <a:solidFill>
                <a:schemeClr val="dk1"/>
              </a:solidFill>
              <a:effectLst/>
              <a:latin typeface="+mn-lt"/>
              <a:ea typeface="+mn-ea"/>
              <a:cs typeface="+mn-cs"/>
            </a:rPr>
            <a:t>In order to adjust for the impact of the business cycle on revenues, we calculate individual elasticities for each source of revenue (i.e. direct taxes, indirect taxes, revenues from non-renewable resources, etc.). Since the different types of revenues in the region have different sensitivities to changes in the output gap, this disaggregated approach allows for a more fine-tuned adjustment.</a:t>
          </a:r>
        </a:p>
        <a:p>
          <a:pPr lvl="0"/>
          <a:r>
            <a:rPr lang="en-US" sz="1100" b="1">
              <a:solidFill>
                <a:schemeClr val="dk1"/>
              </a:solidFill>
              <a:effectLst/>
              <a:latin typeface="+mn-lt"/>
              <a:ea typeface="+mn-ea"/>
              <a:cs typeface="+mn-cs"/>
            </a:rPr>
            <a:t>2. Includes estimations of SFBs based on output gaps’ projections available “in real time”</a:t>
          </a:r>
          <a:r>
            <a:rPr lang="en-US" sz="1100">
              <a:solidFill>
                <a:schemeClr val="dk1"/>
              </a:solidFill>
              <a:effectLst/>
              <a:latin typeface="+mn-lt"/>
              <a:ea typeface="+mn-ea"/>
              <a:cs typeface="+mn-cs"/>
            </a:rPr>
            <a:t>. In addition to giving an estimation of the actual SFBs, we provide with an estimation of the SFBs that would have resulted should the projections on output gap available to policymakers at the time of designing fiscal policy (data "in real time") have been correct. This is in contrast to much of the existing work on structural balances that makes only an “ex post” analysis using actual and revised information on the output gaps. </a:t>
          </a:r>
        </a:p>
        <a:p>
          <a:pPr lvl="0"/>
          <a:r>
            <a:rPr lang="en-US" sz="1100" b="1">
              <a:solidFill>
                <a:schemeClr val="dk1"/>
              </a:solidFill>
              <a:effectLst/>
              <a:latin typeface="+mn-lt"/>
              <a:ea typeface="+mn-ea"/>
              <a:cs typeface="+mn-cs"/>
            </a:rPr>
            <a:t>3. It allows assessing the response of fiscal policy to the business cycle.</a:t>
          </a:r>
          <a:r>
            <a:rPr lang="en-US" sz="1100">
              <a:solidFill>
                <a:schemeClr val="dk1"/>
              </a:solidFill>
              <a:effectLst/>
              <a:latin typeface="+mn-lt"/>
              <a:ea typeface="+mn-ea"/>
              <a:cs typeface="+mn-cs"/>
            </a:rPr>
            <a:t> We provide measures of the </a:t>
          </a:r>
          <a:r>
            <a:rPr lang="en-US" sz="1100" i="1">
              <a:solidFill>
                <a:schemeClr val="dk1"/>
              </a:solidFill>
              <a:effectLst/>
              <a:latin typeface="+mn-lt"/>
              <a:ea typeface="+mn-ea"/>
              <a:cs typeface="+mn-cs"/>
            </a:rPr>
            <a:t>fiscal impulse</a:t>
          </a:r>
          <a:r>
            <a:rPr lang="en-US" sz="1100">
              <a:solidFill>
                <a:schemeClr val="dk1"/>
              </a:solidFill>
              <a:effectLst/>
              <a:latin typeface="+mn-lt"/>
              <a:ea typeface="+mn-ea"/>
              <a:cs typeface="+mn-cs"/>
            </a:rPr>
            <a:t>, assessing not only the actual but also the intentional fiscal stance, as well as the degree of procyclicality of fiscal policy.</a:t>
          </a: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800">
            <a:solidFill>
              <a:schemeClr val="dk1"/>
            </a:solidFill>
            <a:effectLst/>
            <a:latin typeface="+mn-lt"/>
            <a:ea typeface="+mn-ea"/>
            <a:cs typeface="+mn-cs"/>
          </a:endParaRPr>
        </a:p>
        <a:p>
          <a:r>
            <a:rPr lang="en-US" sz="800">
              <a:solidFill>
                <a:schemeClr val="dk1"/>
              </a:solidFill>
              <a:effectLst/>
              <a:latin typeface="+mn-lt"/>
              <a:ea typeface="+mn-ea"/>
              <a:cs typeface="+mn-cs"/>
            </a:rPr>
            <a:t> </a:t>
          </a:r>
        </a:p>
        <a:p>
          <a:endParaRPr lang="en-US" sz="800" b="0" i="0" u="sng" strike="noStrike">
            <a:solidFill>
              <a:schemeClr val="dk1"/>
            </a:solidFill>
            <a:effectLst/>
            <a:latin typeface="+mn-lt"/>
            <a:ea typeface="+mn-ea"/>
            <a:cs typeface="+mn-cs"/>
            <a:hlinkClick xmlns:r="http://schemas.openxmlformats.org/officeDocument/2006/relationships" r:id=""/>
          </a:endParaRPr>
        </a:p>
        <a:p>
          <a:r>
            <a:rPr lang="en-US" sz="800" b="0" i="0" u="sng" strike="noStrike">
              <a:solidFill>
                <a:schemeClr val="dk1"/>
              </a:solidFill>
              <a:effectLst/>
              <a:latin typeface="+mn-lt"/>
              <a:ea typeface="+mn-ea"/>
              <a:cs typeface="+mn-cs"/>
              <a:hlinkClick xmlns:r="http://schemas.openxmlformats.org/officeDocument/2006/relationships" r:id=""/>
            </a:rPr>
            <a:t>Copyright © 2015 Inter-American Development Bank. This work is licensed under a Creative Commons IGO 3.0 Attribution-NonCommercial-NoDerivatives license (http://creativecommons.org/licenses/by-nc-nd/3.0/igo/legalcode) and may be reproduced with attribution to the IDB and for any non-commercial purpose. No derivative work is allowed.</a:t>
          </a:r>
          <a:r>
            <a:rPr lang="en-US" sz="800">
              <a:effectLst/>
            </a:rPr>
            <a:t> </a:t>
          </a:r>
          <a:r>
            <a:rPr lang="en-US" sz="800" b="0" i="0" u="none" strike="noStrike">
              <a:solidFill>
                <a:schemeClr val="dk1"/>
              </a:solidFill>
              <a:effectLst/>
              <a:latin typeface="+mn-lt"/>
              <a:ea typeface="+mn-ea"/>
              <a:cs typeface="+mn-cs"/>
            </a:rPr>
            <a:t>Any dispute related to the use of the works of the IDB that cannot be settled amicably shall be submitted to arbitration pursuant to the UNCITRAL rules. The use of the IDB’s name for any purpose other than for attribution, and the use of IDB’s logo shall be subject to a separate written license agreement between the IDB and the user and is not authorized as part of this CC-IGO license.</a:t>
          </a:r>
          <a:r>
            <a:rPr lang="en-US" sz="800">
              <a:effectLst/>
            </a:rPr>
            <a:t> </a:t>
          </a:r>
          <a:r>
            <a:rPr lang="en-US" sz="800" b="0" i="0" u="none" strike="noStrike">
              <a:solidFill>
                <a:schemeClr val="dk1"/>
              </a:solidFill>
              <a:effectLst/>
              <a:latin typeface="+mn-lt"/>
              <a:ea typeface="+mn-ea"/>
              <a:cs typeface="+mn-cs"/>
            </a:rPr>
            <a:t>Note that link provided above includes additional terms and conditions of the license.</a:t>
          </a:r>
          <a:r>
            <a:rPr lang="en-US" sz="800">
              <a:effectLst/>
            </a:rPr>
            <a:t> </a:t>
          </a:r>
          <a:r>
            <a:rPr lang="en-US" sz="800" b="0" i="0" u="none" strike="noStrike">
              <a:solidFill>
                <a:schemeClr val="dk1"/>
              </a:solidFill>
              <a:effectLst/>
              <a:latin typeface="+mn-lt"/>
              <a:ea typeface="+mn-ea"/>
              <a:cs typeface="+mn-cs"/>
            </a:rPr>
            <a:t>The results offered in this database/dataset are those compiled by the authors and do not necessarily reflect the views of the Inter-American Development Bank, its Board of Directors, or the countries they represent.</a:t>
          </a:r>
          <a:r>
            <a:rPr lang="en-US" sz="800">
              <a:effectLst/>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152399</xdr:colOff>
      <xdr:row>1</xdr:row>
      <xdr:rowOff>66674</xdr:rowOff>
    </xdr:from>
    <xdr:to>
      <xdr:col>11</xdr:col>
      <xdr:colOff>581024</xdr:colOff>
      <xdr:row>24</xdr:row>
      <xdr:rowOff>104775</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0</xdr:colOff>
          <xdr:row>0</xdr:row>
          <xdr:rowOff>200025</xdr:rowOff>
        </xdr:to>
        <xdr:sp macro="" textlink="">
          <xdr:nvSpPr>
            <xdr:cNvPr id="13313" name="Drop Down 1" hidden="1">
              <a:extLst>
                <a:ext uri="{63B3BB69-23CF-44E3-9099-C40C66FF867C}">
                  <a14:compatExt spid="_x0000_s13313"/>
                </a:ext>
                <a:ext uri="{FF2B5EF4-FFF2-40B4-BE49-F238E27FC236}">
                  <a16:creationId xmlns:a16="http://schemas.microsoft.com/office/drawing/2014/main" id="{00000000-0008-0000-0900-00000134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0</xdr:row>
          <xdr:rowOff>28575</xdr:rowOff>
        </xdr:from>
        <xdr:to>
          <xdr:col>7</xdr:col>
          <xdr:colOff>9525</xdr:colOff>
          <xdr:row>0</xdr:row>
          <xdr:rowOff>228600</xdr:rowOff>
        </xdr:to>
        <xdr:sp macro="" textlink="">
          <xdr:nvSpPr>
            <xdr:cNvPr id="13314" name="Drop Down 2" hidden="1">
              <a:extLst>
                <a:ext uri="{63B3BB69-23CF-44E3-9099-C40C66FF867C}">
                  <a14:compatExt spid="_x0000_s13314"/>
                </a:ext>
                <a:ext uri="{FF2B5EF4-FFF2-40B4-BE49-F238E27FC236}">
                  <a16:creationId xmlns:a16="http://schemas.microsoft.com/office/drawing/2014/main" id="{00000000-0008-0000-0900-00000234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0</xdr:row>
          <xdr:rowOff>28575</xdr:rowOff>
        </xdr:from>
        <xdr:to>
          <xdr:col>12</xdr:col>
          <xdr:colOff>9525</xdr:colOff>
          <xdr:row>0</xdr:row>
          <xdr:rowOff>228600</xdr:rowOff>
        </xdr:to>
        <xdr:sp macro="" textlink="">
          <xdr:nvSpPr>
            <xdr:cNvPr id="13315" name="Drop Down 3" hidden="1">
              <a:extLst>
                <a:ext uri="{63B3BB69-23CF-44E3-9099-C40C66FF867C}">
                  <a14:compatExt spid="_x0000_s13315"/>
                </a:ext>
                <a:ext uri="{FF2B5EF4-FFF2-40B4-BE49-F238E27FC236}">
                  <a16:creationId xmlns:a16="http://schemas.microsoft.com/office/drawing/2014/main" id="{00000000-0008-0000-0900-000003340000}"/>
                </a:ext>
              </a:extLst>
            </xdr:cNvPr>
            <xdr:cNvSpPr/>
          </xdr:nvSpPr>
          <xdr:spPr>
            <a:xfrm>
              <a:off x="0" y="0"/>
              <a:ext cx="0" cy="0"/>
            </a:xfrm>
            <a:prstGeom prst="rect">
              <a:avLst/>
            </a:prstGeom>
          </xdr:spPr>
        </xdr:sp>
        <xdr:clientData/>
      </xdr:twoCellAnchor>
    </mc:Choice>
    <mc:Fallback/>
  </mc:AlternateContent>
  <xdr:twoCellAnchor>
    <xdr:from>
      <xdr:col>0</xdr:col>
      <xdr:colOff>144116</xdr:colOff>
      <xdr:row>25</xdr:row>
      <xdr:rowOff>33544</xdr:rowOff>
    </xdr:from>
    <xdr:to>
      <xdr:col>11</xdr:col>
      <xdr:colOff>572741</xdr:colOff>
      <xdr:row>49</xdr:row>
      <xdr:rowOff>171036</xdr:rowOff>
    </xdr:to>
    <xdr:graphicFrame macro="">
      <xdr:nvGraphicFramePr>
        <xdr:cNvPr id="6" name="Chart 1">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371475</xdr:colOff>
          <xdr:row>0</xdr:row>
          <xdr:rowOff>9525</xdr:rowOff>
        </xdr:from>
        <xdr:to>
          <xdr:col>12</xdr:col>
          <xdr:colOff>466725</xdr:colOff>
          <xdr:row>0</xdr:row>
          <xdr:rowOff>209550</xdr:rowOff>
        </xdr:to>
        <xdr:sp macro="" textlink="">
          <xdr:nvSpPr>
            <xdr:cNvPr id="14337" name="Drop Down 1" hidden="1">
              <a:extLst>
                <a:ext uri="{63B3BB69-23CF-44E3-9099-C40C66FF867C}">
                  <a14:compatExt spid="_x0000_s14337"/>
                </a:ext>
                <a:ext uri="{FF2B5EF4-FFF2-40B4-BE49-F238E27FC236}">
                  <a16:creationId xmlns:a16="http://schemas.microsoft.com/office/drawing/2014/main" id="{00000000-0008-0000-0A00-00000138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0</xdr:row>
          <xdr:rowOff>19050</xdr:rowOff>
        </xdr:from>
        <xdr:to>
          <xdr:col>17</xdr:col>
          <xdr:colOff>190500</xdr:colOff>
          <xdr:row>1</xdr:row>
          <xdr:rowOff>0</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A00-00000238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0</xdr:row>
          <xdr:rowOff>0</xdr:rowOff>
        </xdr:from>
        <xdr:to>
          <xdr:col>22</xdr:col>
          <xdr:colOff>142875</xdr:colOff>
          <xdr:row>0</xdr:row>
          <xdr:rowOff>200025</xdr:rowOff>
        </xdr:to>
        <xdr:sp macro="" textlink="">
          <xdr:nvSpPr>
            <xdr:cNvPr id="14339" name="Drop Down 3" hidden="1">
              <a:extLst>
                <a:ext uri="{63B3BB69-23CF-44E3-9099-C40C66FF867C}">
                  <a14:compatExt spid="_x0000_s14339"/>
                </a:ext>
                <a:ext uri="{FF2B5EF4-FFF2-40B4-BE49-F238E27FC236}">
                  <a16:creationId xmlns:a16="http://schemas.microsoft.com/office/drawing/2014/main" id="{00000000-0008-0000-0A00-000003380000}"/>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0</xdr:col>
      <xdr:colOff>152399</xdr:colOff>
      <xdr:row>1</xdr:row>
      <xdr:rowOff>66674</xdr:rowOff>
    </xdr:from>
    <xdr:to>
      <xdr:col>11</xdr:col>
      <xdr:colOff>581024</xdr:colOff>
      <xdr:row>24</xdr:row>
      <xdr:rowOff>104775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0</xdr:colOff>
          <xdr:row>0</xdr:row>
          <xdr:rowOff>200025</xdr:rowOff>
        </xdr:to>
        <xdr:sp macro="" textlink="">
          <xdr:nvSpPr>
            <xdr:cNvPr id="323585" name="Drop Down 1" hidden="1">
              <a:extLst>
                <a:ext uri="{63B3BB69-23CF-44E3-9099-C40C66FF867C}">
                  <a14:compatExt spid="_x0000_s323585"/>
                </a:ext>
                <a:ext uri="{FF2B5EF4-FFF2-40B4-BE49-F238E27FC236}">
                  <a16:creationId xmlns:a16="http://schemas.microsoft.com/office/drawing/2014/main" id="{00000000-0008-0000-0B00-000001F00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0</xdr:row>
          <xdr:rowOff>28575</xdr:rowOff>
        </xdr:from>
        <xdr:to>
          <xdr:col>7</xdr:col>
          <xdr:colOff>9525</xdr:colOff>
          <xdr:row>0</xdr:row>
          <xdr:rowOff>228600</xdr:rowOff>
        </xdr:to>
        <xdr:sp macro="" textlink="">
          <xdr:nvSpPr>
            <xdr:cNvPr id="323586" name="Drop Down 2" hidden="1">
              <a:extLst>
                <a:ext uri="{63B3BB69-23CF-44E3-9099-C40C66FF867C}">
                  <a14:compatExt spid="_x0000_s323586"/>
                </a:ext>
                <a:ext uri="{FF2B5EF4-FFF2-40B4-BE49-F238E27FC236}">
                  <a16:creationId xmlns:a16="http://schemas.microsoft.com/office/drawing/2014/main" id="{00000000-0008-0000-0B00-000002F00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0</xdr:row>
          <xdr:rowOff>28575</xdr:rowOff>
        </xdr:from>
        <xdr:to>
          <xdr:col>12</xdr:col>
          <xdr:colOff>9525</xdr:colOff>
          <xdr:row>0</xdr:row>
          <xdr:rowOff>228600</xdr:rowOff>
        </xdr:to>
        <xdr:sp macro="" textlink="">
          <xdr:nvSpPr>
            <xdr:cNvPr id="323587" name="Drop Down 3" hidden="1">
              <a:extLst>
                <a:ext uri="{63B3BB69-23CF-44E3-9099-C40C66FF867C}">
                  <a14:compatExt spid="_x0000_s323587"/>
                </a:ext>
                <a:ext uri="{FF2B5EF4-FFF2-40B4-BE49-F238E27FC236}">
                  <a16:creationId xmlns:a16="http://schemas.microsoft.com/office/drawing/2014/main" id="{00000000-0008-0000-0B00-000003F00400}"/>
                </a:ext>
              </a:extLst>
            </xdr:cNvPr>
            <xdr:cNvSpPr/>
          </xdr:nvSpPr>
          <xdr:spPr>
            <a:xfrm>
              <a:off x="0" y="0"/>
              <a:ext cx="0" cy="0"/>
            </a:xfrm>
            <a:prstGeom prst="rect">
              <a:avLst/>
            </a:prstGeom>
          </xdr:spPr>
        </xdr:sp>
        <xdr:clientData/>
      </xdr:twoCellAnchor>
    </mc:Choice>
    <mc:Fallback/>
  </mc:AlternateContent>
  <xdr:twoCellAnchor>
    <xdr:from>
      <xdr:col>0</xdr:col>
      <xdr:colOff>144116</xdr:colOff>
      <xdr:row>25</xdr:row>
      <xdr:rowOff>33544</xdr:rowOff>
    </xdr:from>
    <xdr:to>
      <xdr:col>11</xdr:col>
      <xdr:colOff>572741</xdr:colOff>
      <xdr:row>49</xdr:row>
      <xdr:rowOff>171036</xdr:rowOff>
    </xdr:to>
    <xdr:graphicFrame macro="">
      <xdr:nvGraphicFramePr>
        <xdr:cNvPr id="6" name="Chart 1">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371475</xdr:colOff>
          <xdr:row>0</xdr:row>
          <xdr:rowOff>9525</xdr:rowOff>
        </xdr:from>
        <xdr:to>
          <xdr:col>12</xdr:col>
          <xdr:colOff>361950</xdr:colOff>
          <xdr:row>0</xdr:row>
          <xdr:rowOff>209550</xdr:rowOff>
        </xdr:to>
        <xdr:sp macro="" textlink="">
          <xdr:nvSpPr>
            <xdr:cNvPr id="322561" name="Drop Down 1" hidden="1">
              <a:extLst>
                <a:ext uri="{63B3BB69-23CF-44E3-9099-C40C66FF867C}">
                  <a14:compatExt spid="_x0000_s322561"/>
                </a:ext>
                <a:ext uri="{FF2B5EF4-FFF2-40B4-BE49-F238E27FC236}">
                  <a16:creationId xmlns:a16="http://schemas.microsoft.com/office/drawing/2014/main" id="{00000000-0008-0000-0C00-000001EC0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0</xdr:row>
          <xdr:rowOff>19050</xdr:rowOff>
        </xdr:from>
        <xdr:to>
          <xdr:col>17</xdr:col>
          <xdr:colOff>76200</xdr:colOff>
          <xdr:row>1</xdr:row>
          <xdr:rowOff>0</xdr:rowOff>
        </xdr:to>
        <xdr:sp macro="" textlink="">
          <xdr:nvSpPr>
            <xdr:cNvPr id="322562" name="Drop Down 2" hidden="1">
              <a:extLst>
                <a:ext uri="{63B3BB69-23CF-44E3-9099-C40C66FF867C}">
                  <a14:compatExt spid="_x0000_s322562"/>
                </a:ext>
                <a:ext uri="{FF2B5EF4-FFF2-40B4-BE49-F238E27FC236}">
                  <a16:creationId xmlns:a16="http://schemas.microsoft.com/office/drawing/2014/main" id="{00000000-0008-0000-0C00-000002EC0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0</xdr:row>
          <xdr:rowOff>0</xdr:rowOff>
        </xdr:from>
        <xdr:to>
          <xdr:col>22</xdr:col>
          <xdr:colOff>38100</xdr:colOff>
          <xdr:row>0</xdr:row>
          <xdr:rowOff>200025</xdr:rowOff>
        </xdr:to>
        <xdr:sp macro="" textlink="">
          <xdr:nvSpPr>
            <xdr:cNvPr id="322563" name="Drop Down 3" hidden="1">
              <a:extLst>
                <a:ext uri="{63B3BB69-23CF-44E3-9099-C40C66FF867C}">
                  <a14:compatExt spid="_x0000_s322563"/>
                </a:ext>
                <a:ext uri="{FF2B5EF4-FFF2-40B4-BE49-F238E27FC236}">
                  <a16:creationId xmlns:a16="http://schemas.microsoft.com/office/drawing/2014/main" id="{00000000-0008-0000-0C00-000003EC0400}"/>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0</xdr:col>
      <xdr:colOff>152399</xdr:colOff>
      <xdr:row>1</xdr:row>
      <xdr:rowOff>66674</xdr:rowOff>
    </xdr:from>
    <xdr:to>
      <xdr:col>11</xdr:col>
      <xdr:colOff>581024</xdr:colOff>
      <xdr:row>25</xdr:row>
      <xdr:rowOff>104775</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0</xdr:colOff>
          <xdr:row>0</xdr:row>
          <xdr:rowOff>200025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D00-0000010C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0</xdr:row>
          <xdr:rowOff>28575</xdr:rowOff>
        </xdr:from>
        <xdr:to>
          <xdr:col>7</xdr:col>
          <xdr:colOff>9525</xdr:colOff>
          <xdr:row>0</xdr:row>
          <xdr:rowOff>228600</xdr:rowOff>
        </xdr:to>
        <xdr:sp macro="" textlink="">
          <xdr:nvSpPr>
            <xdr:cNvPr id="3074" name="Drop Down 2" hidden="1">
              <a:extLst>
                <a:ext uri="{63B3BB69-23CF-44E3-9099-C40C66FF867C}">
                  <a14:compatExt spid="_x0000_s3074"/>
                </a:ext>
                <a:ext uri="{FF2B5EF4-FFF2-40B4-BE49-F238E27FC236}">
                  <a16:creationId xmlns:a16="http://schemas.microsoft.com/office/drawing/2014/main" id="{00000000-0008-0000-0D00-0000020C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0</xdr:row>
          <xdr:rowOff>28575</xdr:rowOff>
        </xdr:from>
        <xdr:to>
          <xdr:col>12</xdr:col>
          <xdr:colOff>9525</xdr:colOff>
          <xdr:row>0</xdr:row>
          <xdr:rowOff>228600</xdr:rowOff>
        </xdr:to>
        <xdr:sp macro="" textlink="">
          <xdr:nvSpPr>
            <xdr:cNvPr id="3075" name="Drop Down 3" hidden="1">
              <a:extLst>
                <a:ext uri="{63B3BB69-23CF-44E3-9099-C40C66FF867C}">
                  <a14:compatExt spid="_x0000_s3075"/>
                </a:ext>
                <a:ext uri="{FF2B5EF4-FFF2-40B4-BE49-F238E27FC236}">
                  <a16:creationId xmlns:a16="http://schemas.microsoft.com/office/drawing/2014/main" id="{00000000-0008-0000-0D00-0000030C0000}"/>
                </a:ext>
              </a:extLst>
            </xdr:cNvPr>
            <xdr:cNvSpPr/>
          </xdr:nvSpPr>
          <xdr:spPr>
            <a:xfrm>
              <a:off x="0" y="0"/>
              <a:ext cx="0" cy="0"/>
            </a:xfrm>
            <a:prstGeom prst="rect">
              <a:avLst/>
            </a:prstGeom>
          </xdr:spPr>
        </xdr:sp>
        <xdr:clientData/>
      </xdr:twoCellAnchor>
    </mc:Choice>
    <mc:Fallback/>
  </mc:AlternateContent>
  <xdr:twoCellAnchor>
    <xdr:from>
      <xdr:col>0</xdr:col>
      <xdr:colOff>193812</xdr:colOff>
      <xdr:row>26</xdr:row>
      <xdr:rowOff>74957</xdr:rowOff>
    </xdr:from>
    <xdr:to>
      <xdr:col>12</xdr:col>
      <xdr:colOff>9524</xdr:colOff>
      <xdr:row>51</xdr:row>
      <xdr:rowOff>21949</xdr:rowOff>
    </xdr:to>
    <xdr:graphicFrame macro="">
      <xdr:nvGraphicFramePr>
        <xdr:cNvPr id="3" name="Chart 1">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0</xdr:colOff>
          <xdr:row>0</xdr:row>
          <xdr:rowOff>0</xdr:rowOff>
        </xdr:from>
        <xdr:to>
          <xdr:col>15</xdr:col>
          <xdr:colOff>9525</xdr:colOff>
          <xdr:row>1</xdr:row>
          <xdr:rowOff>0</xdr:rowOff>
        </xdr:to>
        <xdr:sp macro="" textlink="">
          <xdr:nvSpPr>
            <xdr:cNvPr id="4104" name="Drop Down 8" hidden="1">
              <a:extLst>
                <a:ext uri="{63B3BB69-23CF-44E3-9099-C40C66FF867C}">
                  <a14:compatExt spid="_x0000_s4104"/>
                </a:ext>
                <a:ext uri="{FF2B5EF4-FFF2-40B4-BE49-F238E27FC236}">
                  <a16:creationId xmlns:a16="http://schemas.microsoft.com/office/drawing/2014/main" id="{00000000-0008-0000-0E00-00000810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0</xdr:row>
          <xdr:rowOff>0</xdr:rowOff>
        </xdr:from>
        <xdr:to>
          <xdr:col>20</xdr:col>
          <xdr:colOff>9525</xdr:colOff>
          <xdr:row>1</xdr:row>
          <xdr:rowOff>0</xdr:rowOff>
        </xdr:to>
        <xdr:sp macro="" textlink="">
          <xdr:nvSpPr>
            <xdr:cNvPr id="4105" name="Drop Down 9" hidden="1">
              <a:extLst>
                <a:ext uri="{63B3BB69-23CF-44E3-9099-C40C66FF867C}">
                  <a14:compatExt spid="_x0000_s4105"/>
                </a:ext>
                <a:ext uri="{FF2B5EF4-FFF2-40B4-BE49-F238E27FC236}">
                  <a16:creationId xmlns:a16="http://schemas.microsoft.com/office/drawing/2014/main" id="{00000000-0008-0000-0E00-00000910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0</xdr:row>
          <xdr:rowOff>0</xdr:rowOff>
        </xdr:from>
        <xdr:to>
          <xdr:col>25</xdr:col>
          <xdr:colOff>66675</xdr:colOff>
          <xdr:row>1</xdr:row>
          <xdr:rowOff>0</xdr:rowOff>
        </xdr:to>
        <xdr:sp macro="" textlink="">
          <xdr:nvSpPr>
            <xdr:cNvPr id="4106" name="Drop Down 10" hidden="1">
              <a:extLst>
                <a:ext uri="{63B3BB69-23CF-44E3-9099-C40C66FF867C}">
                  <a14:compatExt spid="_x0000_s4106"/>
                </a:ext>
                <a:ext uri="{FF2B5EF4-FFF2-40B4-BE49-F238E27FC236}">
                  <a16:creationId xmlns:a16="http://schemas.microsoft.com/office/drawing/2014/main" id="{00000000-0008-0000-0E00-00000A100000}"/>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0</xdr:col>
      <xdr:colOff>152399</xdr:colOff>
      <xdr:row>1</xdr:row>
      <xdr:rowOff>66674</xdr:rowOff>
    </xdr:from>
    <xdr:to>
      <xdr:col>11</xdr:col>
      <xdr:colOff>581024</xdr:colOff>
      <xdr:row>25</xdr:row>
      <xdr:rowOff>104775</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0</xdr:colOff>
          <xdr:row>0</xdr:row>
          <xdr:rowOff>200025</xdr:rowOff>
        </xdr:to>
        <xdr:sp macro="" textlink="">
          <xdr:nvSpPr>
            <xdr:cNvPr id="27649" name="Drop Down 1" hidden="1">
              <a:extLst>
                <a:ext uri="{63B3BB69-23CF-44E3-9099-C40C66FF867C}">
                  <a14:compatExt spid="_x0000_s27649"/>
                </a:ext>
                <a:ext uri="{FF2B5EF4-FFF2-40B4-BE49-F238E27FC236}">
                  <a16:creationId xmlns:a16="http://schemas.microsoft.com/office/drawing/2014/main" id="{00000000-0008-0000-0F00-0000016C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0</xdr:row>
          <xdr:rowOff>28575</xdr:rowOff>
        </xdr:from>
        <xdr:to>
          <xdr:col>7</xdr:col>
          <xdr:colOff>9525</xdr:colOff>
          <xdr:row>0</xdr:row>
          <xdr:rowOff>228600</xdr:rowOff>
        </xdr:to>
        <xdr:sp macro="" textlink="">
          <xdr:nvSpPr>
            <xdr:cNvPr id="27650" name="Drop Down 2" hidden="1">
              <a:extLst>
                <a:ext uri="{63B3BB69-23CF-44E3-9099-C40C66FF867C}">
                  <a14:compatExt spid="_x0000_s27650"/>
                </a:ext>
                <a:ext uri="{FF2B5EF4-FFF2-40B4-BE49-F238E27FC236}">
                  <a16:creationId xmlns:a16="http://schemas.microsoft.com/office/drawing/2014/main" id="{00000000-0008-0000-0F00-0000026C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0</xdr:row>
          <xdr:rowOff>28575</xdr:rowOff>
        </xdr:from>
        <xdr:to>
          <xdr:col>12</xdr:col>
          <xdr:colOff>9525</xdr:colOff>
          <xdr:row>0</xdr:row>
          <xdr:rowOff>228600</xdr:rowOff>
        </xdr:to>
        <xdr:sp macro="" textlink="">
          <xdr:nvSpPr>
            <xdr:cNvPr id="27651" name="Drop Down 3" hidden="1">
              <a:extLst>
                <a:ext uri="{63B3BB69-23CF-44E3-9099-C40C66FF867C}">
                  <a14:compatExt spid="_x0000_s27651"/>
                </a:ext>
                <a:ext uri="{FF2B5EF4-FFF2-40B4-BE49-F238E27FC236}">
                  <a16:creationId xmlns:a16="http://schemas.microsoft.com/office/drawing/2014/main" id="{00000000-0008-0000-0F00-0000036C0000}"/>
                </a:ext>
              </a:extLst>
            </xdr:cNvPr>
            <xdr:cNvSpPr/>
          </xdr:nvSpPr>
          <xdr:spPr>
            <a:xfrm>
              <a:off x="0" y="0"/>
              <a:ext cx="0" cy="0"/>
            </a:xfrm>
            <a:prstGeom prst="rect">
              <a:avLst/>
            </a:prstGeom>
          </xdr:spPr>
        </xdr:sp>
        <xdr:clientData/>
      </xdr:twoCellAnchor>
    </mc:Choice>
    <mc:Fallback/>
  </mc:AlternateContent>
  <xdr:twoCellAnchor>
    <xdr:from>
      <xdr:col>0</xdr:col>
      <xdr:colOff>193812</xdr:colOff>
      <xdr:row>26</xdr:row>
      <xdr:rowOff>74957</xdr:rowOff>
    </xdr:from>
    <xdr:to>
      <xdr:col>12</xdr:col>
      <xdr:colOff>9524</xdr:colOff>
      <xdr:row>51</xdr:row>
      <xdr:rowOff>21949</xdr:rowOff>
    </xdr:to>
    <xdr:graphicFrame macro="">
      <xdr:nvGraphicFramePr>
        <xdr:cNvPr id="6" name="Chart 1">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628650</xdr:colOff>
          <xdr:row>0</xdr:row>
          <xdr:rowOff>9525</xdr:rowOff>
        </xdr:from>
        <xdr:to>
          <xdr:col>24</xdr:col>
          <xdr:colOff>390525</xdr:colOff>
          <xdr:row>1</xdr:row>
          <xdr:rowOff>9525</xdr:rowOff>
        </xdr:to>
        <xdr:sp macro="" textlink="">
          <xdr:nvSpPr>
            <xdr:cNvPr id="28676" name="Drop Down 4" hidden="1">
              <a:extLst>
                <a:ext uri="{63B3BB69-23CF-44E3-9099-C40C66FF867C}">
                  <a14:compatExt spid="_x0000_s28676"/>
                </a:ext>
                <a:ext uri="{FF2B5EF4-FFF2-40B4-BE49-F238E27FC236}">
                  <a16:creationId xmlns:a16="http://schemas.microsoft.com/office/drawing/2014/main" id="{00000000-0008-0000-1000-00000470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0</xdr:row>
          <xdr:rowOff>0</xdr:rowOff>
        </xdr:from>
        <xdr:to>
          <xdr:col>14</xdr:col>
          <xdr:colOff>123825</xdr:colOff>
          <xdr:row>1</xdr:row>
          <xdr:rowOff>0</xdr:rowOff>
        </xdr:to>
        <xdr:sp macro="" textlink="">
          <xdr:nvSpPr>
            <xdr:cNvPr id="28677" name="Drop Down 5" hidden="1">
              <a:extLst>
                <a:ext uri="{63B3BB69-23CF-44E3-9099-C40C66FF867C}">
                  <a14:compatExt spid="_x0000_s28677"/>
                </a:ext>
                <a:ext uri="{FF2B5EF4-FFF2-40B4-BE49-F238E27FC236}">
                  <a16:creationId xmlns:a16="http://schemas.microsoft.com/office/drawing/2014/main" id="{00000000-0008-0000-1000-00000570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695325</xdr:colOff>
          <xdr:row>0</xdr:row>
          <xdr:rowOff>0</xdr:rowOff>
        </xdr:from>
        <xdr:to>
          <xdr:col>19</xdr:col>
          <xdr:colOff>457200</xdr:colOff>
          <xdr:row>1</xdr:row>
          <xdr:rowOff>0</xdr:rowOff>
        </xdr:to>
        <xdr:sp macro="" textlink="">
          <xdr:nvSpPr>
            <xdr:cNvPr id="28678" name="Drop Down 6" hidden="1">
              <a:extLst>
                <a:ext uri="{63B3BB69-23CF-44E3-9099-C40C66FF867C}">
                  <a14:compatExt spid="_x0000_s28678"/>
                </a:ext>
                <a:ext uri="{FF2B5EF4-FFF2-40B4-BE49-F238E27FC236}">
                  <a16:creationId xmlns:a16="http://schemas.microsoft.com/office/drawing/2014/main" id="{00000000-0008-0000-1000-000006700000}"/>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0</xdr:col>
      <xdr:colOff>152399</xdr:colOff>
      <xdr:row>1</xdr:row>
      <xdr:rowOff>66674</xdr:rowOff>
    </xdr:from>
    <xdr:to>
      <xdr:col>11</xdr:col>
      <xdr:colOff>581024</xdr:colOff>
      <xdr:row>24</xdr:row>
      <xdr:rowOff>104775</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0</xdr:colOff>
          <xdr:row>0</xdr:row>
          <xdr:rowOff>200025</xdr:rowOff>
        </xdr:to>
        <xdr:sp macro="" textlink="">
          <xdr:nvSpPr>
            <xdr:cNvPr id="61441" name="Drop Down 1" hidden="1">
              <a:extLst>
                <a:ext uri="{63B3BB69-23CF-44E3-9099-C40C66FF867C}">
                  <a14:compatExt spid="_x0000_s61441"/>
                </a:ext>
                <a:ext uri="{FF2B5EF4-FFF2-40B4-BE49-F238E27FC236}">
                  <a16:creationId xmlns:a16="http://schemas.microsoft.com/office/drawing/2014/main" id="{00000000-0008-0000-1100-000001F0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0</xdr:row>
          <xdr:rowOff>28575</xdr:rowOff>
        </xdr:from>
        <xdr:to>
          <xdr:col>7</xdr:col>
          <xdr:colOff>9525</xdr:colOff>
          <xdr:row>0</xdr:row>
          <xdr:rowOff>228600</xdr:rowOff>
        </xdr:to>
        <xdr:sp macro="" textlink="">
          <xdr:nvSpPr>
            <xdr:cNvPr id="61442" name="Drop Down 2" hidden="1">
              <a:extLst>
                <a:ext uri="{63B3BB69-23CF-44E3-9099-C40C66FF867C}">
                  <a14:compatExt spid="_x0000_s61442"/>
                </a:ext>
                <a:ext uri="{FF2B5EF4-FFF2-40B4-BE49-F238E27FC236}">
                  <a16:creationId xmlns:a16="http://schemas.microsoft.com/office/drawing/2014/main" id="{00000000-0008-0000-1100-000002F0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0</xdr:row>
          <xdr:rowOff>28575</xdr:rowOff>
        </xdr:from>
        <xdr:to>
          <xdr:col>12</xdr:col>
          <xdr:colOff>9525</xdr:colOff>
          <xdr:row>0</xdr:row>
          <xdr:rowOff>228600</xdr:rowOff>
        </xdr:to>
        <xdr:sp macro="" textlink="">
          <xdr:nvSpPr>
            <xdr:cNvPr id="61443" name="Drop Down 3" hidden="1">
              <a:extLst>
                <a:ext uri="{63B3BB69-23CF-44E3-9099-C40C66FF867C}">
                  <a14:compatExt spid="_x0000_s61443"/>
                </a:ext>
                <a:ext uri="{FF2B5EF4-FFF2-40B4-BE49-F238E27FC236}">
                  <a16:creationId xmlns:a16="http://schemas.microsoft.com/office/drawing/2014/main" id="{00000000-0008-0000-1100-000003F00000}"/>
                </a:ext>
              </a:extLst>
            </xdr:cNvPr>
            <xdr:cNvSpPr/>
          </xdr:nvSpPr>
          <xdr:spPr>
            <a:xfrm>
              <a:off x="0" y="0"/>
              <a:ext cx="0" cy="0"/>
            </a:xfrm>
            <a:prstGeom prst="rect">
              <a:avLst/>
            </a:prstGeom>
          </xdr:spPr>
        </xdr:sp>
        <xdr:clientData/>
      </xdr:twoCellAnchor>
    </mc:Choice>
    <mc:Fallback/>
  </mc:AlternateContent>
  <xdr:twoCellAnchor>
    <xdr:from>
      <xdr:col>0</xdr:col>
      <xdr:colOff>144116</xdr:colOff>
      <xdr:row>25</xdr:row>
      <xdr:rowOff>33544</xdr:rowOff>
    </xdr:from>
    <xdr:to>
      <xdr:col>11</xdr:col>
      <xdr:colOff>572741</xdr:colOff>
      <xdr:row>49</xdr:row>
      <xdr:rowOff>171036</xdr:rowOff>
    </xdr:to>
    <xdr:graphicFrame macro="">
      <xdr:nvGraphicFramePr>
        <xdr:cNvPr id="6" name="Chart 1">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19050</xdr:colOff>
          <xdr:row>0</xdr:row>
          <xdr:rowOff>57150</xdr:rowOff>
        </xdr:from>
        <xdr:to>
          <xdr:col>13</xdr:col>
          <xdr:colOff>114300</xdr:colOff>
          <xdr:row>1</xdr:row>
          <xdr:rowOff>28575</xdr:rowOff>
        </xdr:to>
        <xdr:sp macro="" textlink="">
          <xdr:nvSpPr>
            <xdr:cNvPr id="62465" name="Drop Down 1" hidden="1">
              <a:extLst>
                <a:ext uri="{63B3BB69-23CF-44E3-9099-C40C66FF867C}">
                  <a14:compatExt spid="_x0000_s62465"/>
                </a:ext>
                <a:ext uri="{FF2B5EF4-FFF2-40B4-BE49-F238E27FC236}">
                  <a16:creationId xmlns:a16="http://schemas.microsoft.com/office/drawing/2014/main" id="{00000000-0008-0000-1200-000001F4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0</xdr:row>
          <xdr:rowOff>0</xdr:rowOff>
        </xdr:from>
        <xdr:to>
          <xdr:col>22</xdr:col>
          <xdr:colOff>200025</xdr:colOff>
          <xdr:row>0</xdr:row>
          <xdr:rowOff>200025</xdr:rowOff>
        </xdr:to>
        <xdr:sp macro="" textlink="">
          <xdr:nvSpPr>
            <xdr:cNvPr id="62467" name="Drop Down 3" hidden="1">
              <a:extLst>
                <a:ext uri="{63B3BB69-23CF-44E3-9099-C40C66FF867C}">
                  <a14:compatExt spid="_x0000_s62467"/>
                </a:ext>
                <a:ext uri="{FF2B5EF4-FFF2-40B4-BE49-F238E27FC236}">
                  <a16:creationId xmlns:a16="http://schemas.microsoft.com/office/drawing/2014/main" id="{00000000-0008-0000-1200-000003F4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495300</xdr:colOff>
          <xdr:row>0</xdr:row>
          <xdr:rowOff>47625</xdr:rowOff>
        </xdr:from>
        <xdr:to>
          <xdr:col>17</xdr:col>
          <xdr:colOff>466725</xdr:colOff>
          <xdr:row>1</xdr:row>
          <xdr:rowOff>19050</xdr:rowOff>
        </xdr:to>
        <xdr:sp macro="" textlink="">
          <xdr:nvSpPr>
            <xdr:cNvPr id="62468" name="Drop Down 4" hidden="1">
              <a:extLst>
                <a:ext uri="{63B3BB69-23CF-44E3-9099-C40C66FF867C}">
                  <a14:compatExt spid="_x0000_s62468"/>
                </a:ext>
                <a:ext uri="{FF2B5EF4-FFF2-40B4-BE49-F238E27FC236}">
                  <a16:creationId xmlns:a16="http://schemas.microsoft.com/office/drawing/2014/main" id="{00000000-0008-0000-1200-000004F40000}"/>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152399</xdr:colOff>
      <xdr:row>1</xdr:row>
      <xdr:rowOff>66674</xdr:rowOff>
    </xdr:from>
    <xdr:to>
      <xdr:col>11</xdr:col>
      <xdr:colOff>581024</xdr:colOff>
      <xdr:row>25</xdr:row>
      <xdr:rowOff>104775</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0</xdr:colOff>
          <xdr:row>0</xdr:row>
          <xdr:rowOff>200025</xdr:rowOff>
        </xdr:to>
        <xdr:sp macro="" textlink="">
          <xdr:nvSpPr>
            <xdr:cNvPr id="43009" name="Drop Down 1" hidden="1">
              <a:extLst>
                <a:ext uri="{63B3BB69-23CF-44E3-9099-C40C66FF867C}">
                  <a14:compatExt spid="_x0000_s43009"/>
                </a:ext>
                <a:ext uri="{FF2B5EF4-FFF2-40B4-BE49-F238E27FC236}">
                  <a16:creationId xmlns:a16="http://schemas.microsoft.com/office/drawing/2014/main" id="{00000000-0008-0000-0100-000001A8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0</xdr:row>
          <xdr:rowOff>28575</xdr:rowOff>
        </xdr:from>
        <xdr:to>
          <xdr:col>7</xdr:col>
          <xdr:colOff>9525</xdr:colOff>
          <xdr:row>0</xdr:row>
          <xdr:rowOff>228600</xdr:rowOff>
        </xdr:to>
        <xdr:sp macro="" textlink="">
          <xdr:nvSpPr>
            <xdr:cNvPr id="43010" name="Drop Down 2" hidden="1">
              <a:extLst>
                <a:ext uri="{63B3BB69-23CF-44E3-9099-C40C66FF867C}">
                  <a14:compatExt spid="_x0000_s43010"/>
                </a:ext>
                <a:ext uri="{FF2B5EF4-FFF2-40B4-BE49-F238E27FC236}">
                  <a16:creationId xmlns:a16="http://schemas.microsoft.com/office/drawing/2014/main" id="{00000000-0008-0000-0100-000002A8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0</xdr:row>
          <xdr:rowOff>28575</xdr:rowOff>
        </xdr:from>
        <xdr:to>
          <xdr:col>12</xdr:col>
          <xdr:colOff>9525</xdr:colOff>
          <xdr:row>0</xdr:row>
          <xdr:rowOff>228600</xdr:rowOff>
        </xdr:to>
        <xdr:sp macro="" textlink="">
          <xdr:nvSpPr>
            <xdr:cNvPr id="43011" name="Drop Down 3" hidden="1">
              <a:extLst>
                <a:ext uri="{63B3BB69-23CF-44E3-9099-C40C66FF867C}">
                  <a14:compatExt spid="_x0000_s43011"/>
                </a:ext>
                <a:ext uri="{FF2B5EF4-FFF2-40B4-BE49-F238E27FC236}">
                  <a16:creationId xmlns:a16="http://schemas.microsoft.com/office/drawing/2014/main" id="{00000000-0008-0000-0100-000003A80000}"/>
                </a:ext>
              </a:extLst>
            </xdr:cNvPr>
            <xdr:cNvSpPr/>
          </xdr:nvSpPr>
          <xdr:spPr>
            <a:xfrm>
              <a:off x="0" y="0"/>
              <a:ext cx="0" cy="0"/>
            </a:xfrm>
            <a:prstGeom prst="rect">
              <a:avLst/>
            </a:prstGeom>
          </xdr:spPr>
        </xdr:sp>
        <xdr:clientData/>
      </xdr:twoCellAnchor>
    </mc:Choice>
    <mc:Fallback/>
  </mc:AlternateContent>
  <xdr:twoCellAnchor>
    <xdr:from>
      <xdr:col>0</xdr:col>
      <xdr:colOff>193812</xdr:colOff>
      <xdr:row>26</xdr:row>
      <xdr:rowOff>74957</xdr:rowOff>
    </xdr:from>
    <xdr:to>
      <xdr:col>12</xdr:col>
      <xdr:colOff>9524</xdr:colOff>
      <xdr:row>51</xdr:row>
      <xdr:rowOff>21949</xdr:rowOff>
    </xdr:to>
    <xdr:graphicFrame macro="">
      <xdr:nvGraphicFramePr>
        <xdr:cNvPr id="6" name="Chart 1">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152399</xdr:colOff>
      <xdr:row>1</xdr:row>
      <xdr:rowOff>66674</xdr:rowOff>
    </xdr:from>
    <xdr:to>
      <xdr:col>11</xdr:col>
      <xdr:colOff>581024</xdr:colOff>
      <xdr:row>25</xdr:row>
      <xdr:rowOff>104775</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0</xdr:colOff>
          <xdr:row>0</xdr:row>
          <xdr:rowOff>200025</xdr:rowOff>
        </xdr:to>
        <xdr:sp macro="" textlink="">
          <xdr:nvSpPr>
            <xdr:cNvPr id="25601" name="Drop Down 1" hidden="1">
              <a:extLst>
                <a:ext uri="{63B3BB69-23CF-44E3-9099-C40C66FF867C}">
                  <a14:compatExt spid="_x0000_s25601"/>
                </a:ext>
                <a:ext uri="{FF2B5EF4-FFF2-40B4-BE49-F238E27FC236}">
                  <a16:creationId xmlns:a16="http://schemas.microsoft.com/office/drawing/2014/main" id="{00000000-0008-0000-1300-00000164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0</xdr:row>
          <xdr:rowOff>28575</xdr:rowOff>
        </xdr:from>
        <xdr:to>
          <xdr:col>7</xdr:col>
          <xdr:colOff>9525</xdr:colOff>
          <xdr:row>0</xdr:row>
          <xdr:rowOff>228600</xdr:rowOff>
        </xdr:to>
        <xdr:sp macro="" textlink="">
          <xdr:nvSpPr>
            <xdr:cNvPr id="25602" name="Drop Down 2" hidden="1">
              <a:extLst>
                <a:ext uri="{63B3BB69-23CF-44E3-9099-C40C66FF867C}">
                  <a14:compatExt spid="_x0000_s25602"/>
                </a:ext>
                <a:ext uri="{FF2B5EF4-FFF2-40B4-BE49-F238E27FC236}">
                  <a16:creationId xmlns:a16="http://schemas.microsoft.com/office/drawing/2014/main" id="{00000000-0008-0000-1300-00000264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0</xdr:row>
          <xdr:rowOff>28575</xdr:rowOff>
        </xdr:from>
        <xdr:to>
          <xdr:col>12</xdr:col>
          <xdr:colOff>9525</xdr:colOff>
          <xdr:row>0</xdr:row>
          <xdr:rowOff>228600</xdr:rowOff>
        </xdr:to>
        <xdr:sp macro="" textlink="">
          <xdr:nvSpPr>
            <xdr:cNvPr id="25603" name="Drop Down 3" hidden="1">
              <a:extLst>
                <a:ext uri="{63B3BB69-23CF-44E3-9099-C40C66FF867C}">
                  <a14:compatExt spid="_x0000_s25603"/>
                </a:ext>
                <a:ext uri="{FF2B5EF4-FFF2-40B4-BE49-F238E27FC236}">
                  <a16:creationId xmlns:a16="http://schemas.microsoft.com/office/drawing/2014/main" id="{00000000-0008-0000-1300-000003640000}"/>
                </a:ext>
              </a:extLst>
            </xdr:cNvPr>
            <xdr:cNvSpPr/>
          </xdr:nvSpPr>
          <xdr:spPr>
            <a:xfrm>
              <a:off x="0" y="0"/>
              <a:ext cx="0" cy="0"/>
            </a:xfrm>
            <a:prstGeom prst="rect">
              <a:avLst/>
            </a:prstGeom>
          </xdr:spPr>
        </xdr:sp>
        <xdr:clientData/>
      </xdr:twoCellAnchor>
    </mc:Choice>
    <mc:Fallback/>
  </mc:AlternateContent>
  <xdr:twoCellAnchor>
    <xdr:from>
      <xdr:col>0</xdr:col>
      <xdr:colOff>193812</xdr:colOff>
      <xdr:row>26</xdr:row>
      <xdr:rowOff>74957</xdr:rowOff>
    </xdr:from>
    <xdr:to>
      <xdr:col>12</xdr:col>
      <xdr:colOff>9524</xdr:colOff>
      <xdr:row>51</xdr:row>
      <xdr:rowOff>21949</xdr:rowOff>
    </xdr:to>
    <xdr:graphicFrame macro="">
      <xdr:nvGraphicFramePr>
        <xdr:cNvPr id="6" name="Chart 1">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238125</xdr:colOff>
          <xdr:row>0</xdr:row>
          <xdr:rowOff>0</xdr:rowOff>
        </xdr:from>
        <xdr:to>
          <xdr:col>14</xdr:col>
          <xdr:colOff>247650</xdr:colOff>
          <xdr:row>1</xdr:row>
          <xdr:rowOff>0</xdr:rowOff>
        </xdr:to>
        <xdr:sp macro="" textlink="">
          <xdr:nvSpPr>
            <xdr:cNvPr id="26628" name="Drop Down 4" hidden="1">
              <a:extLst>
                <a:ext uri="{63B3BB69-23CF-44E3-9099-C40C66FF867C}">
                  <a14:compatExt spid="_x0000_s26628"/>
                </a:ext>
                <a:ext uri="{FF2B5EF4-FFF2-40B4-BE49-F238E27FC236}">
                  <a16:creationId xmlns:a16="http://schemas.microsoft.com/office/drawing/2014/main" id="{00000000-0008-0000-1400-00000468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0</xdr:row>
          <xdr:rowOff>47625</xdr:rowOff>
        </xdr:from>
        <xdr:to>
          <xdr:col>20</xdr:col>
          <xdr:colOff>314325</xdr:colOff>
          <xdr:row>1</xdr:row>
          <xdr:rowOff>47625</xdr:rowOff>
        </xdr:to>
        <xdr:sp macro="" textlink="">
          <xdr:nvSpPr>
            <xdr:cNvPr id="26629" name="Drop Down 5" hidden="1">
              <a:extLst>
                <a:ext uri="{63B3BB69-23CF-44E3-9099-C40C66FF867C}">
                  <a14:compatExt spid="_x0000_s26629"/>
                </a:ext>
                <a:ext uri="{FF2B5EF4-FFF2-40B4-BE49-F238E27FC236}">
                  <a16:creationId xmlns:a16="http://schemas.microsoft.com/office/drawing/2014/main" id="{00000000-0008-0000-1400-00000568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533400</xdr:colOff>
          <xdr:row>0</xdr:row>
          <xdr:rowOff>19050</xdr:rowOff>
        </xdr:from>
        <xdr:to>
          <xdr:col>25</xdr:col>
          <xdr:colOff>542925</xdr:colOff>
          <xdr:row>1</xdr:row>
          <xdr:rowOff>19050</xdr:rowOff>
        </xdr:to>
        <xdr:sp macro="" textlink="">
          <xdr:nvSpPr>
            <xdr:cNvPr id="26631" name="Drop Down 7" hidden="1">
              <a:extLst>
                <a:ext uri="{63B3BB69-23CF-44E3-9099-C40C66FF867C}">
                  <a14:compatExt spid="_x0000_s26631"/>
                </a:ext>
                <a:ext uri="{FF2B5EF4-FFF2-40B4-BE49-F238E27FC236}">
                  <a16:creationId xmlns:a16="http://schemas.microsoft.com/office/drawing/2014/main" id="{00000000-0008-0000-1400-000007680000}"/>
                </a:ext>
              </a:extLst>
            </xdr:cNvPr>
            <xdr:cNvSpPr/>
          </xdr:nvSpPr>
          <xdr:spPr>
            <a:xfrm>
              <a:off x="0" y="0"/>
              <a:ext cx="0" cy="0"/>
            </a:xfrm>
            <a:prstGeom prst="rect">
              <a:avLst/>
            </a:prstGeom>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0</xdr:col>
      <xdr:colOff>152399</xdr:colOff>
      <xdr:row>1</xdr:row>
      <xdr:rowOff>66674</xdr:rowOff>
    </xdr:from>
    <xdr:to>
      <xdr:col>11</xdr:col>
      <xdr:colOff>581024</xdr:colOff>
      <xdr:row>24</xdr:row>
      <xdr:rowOff>104775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0</xdr:colOff>
          <xdr:row>0</xdr:row>
          <xdr:rowOff>200025</xdr:rowOff>
        </xdr:to>
        <xdr:sp macro="" textlink="">
          <xdr:nvSpPr>
            <xdr:cNvPr id="92161" name="Drop Down 1" hidden="1">
              <a:extLst>
                <a:ext uri="{63B3BB69-23CF-44E3-9099-C40C66FF867C}">
                  <a14:compatExt spid="_x0000_s92161"/>
                </a:ext>
                <a:ext uri="{FF2B5EF4-FFF2-40B4-BE49-F238E27FC236}">
                  <a16:creationId xmlns:a16="http://schemas.microsoft.com/office/drawing/2014/main" id="{00000000-0008-0000-1500-000001680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0</xdr:row>
          <xdr:rowOff>28575</xdr:rowOff>
        </xdr:from>
        <xdr:to>
          <xdr:col>7</xdr:col>
          <xdr:colOff>9525</xdr:colOff>
          <xdr:row>0</xdr:row>
          <xdr:rowOff>228600</xdr:rowOff>
        </xdr:to>
        <xdr:sp macro="" textlink="">
          <xdr:nvSpPr>
            <xdr:cNvPr id="92162" name="Drop Down 2" hidden="1">
              <a:extLst>
                <a:ext uri="{63B3BB69-23CF-44E3-9099-C40C66FF867C}">
                  <a14:compatExt spid="_x0000_s92162"/>
                </a:ext>
                <a:ext uri="{FF2B5EF4-FFF2-40B4-BE49-F238E27FC236}">
                  <a16:creationId xmlns:a16="http://schemas.microsoft.com/office/drawing/2014/main" id="{00000000-0008-0000-1500-000002680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0</xdr:row>
          <xdr:rowOff>28575</xdr:rowOff>
        </xdr:from>
        <xdr:to>
          <xdr:col>12</xdr:col>
          <xdr:colOff>9525</xdr:colOff>
          <xdr:row>0</xdr:row>
          <xdr:rowOff>228600</xdr:rowOff>
        </xdr:to>
        <xdr:sp macro="" textlink="">
          <xdr:nvSpPr>
            <xdr:cNvPr id="92163" name="Drop Down 3" hidden="1">
              <a:extLst>
                <a:ext uri="{63B3BB69-23CF-44E3-9099-C40C66FF867C}">
                  <a14:compatExt spid="_x0000_s92163"/>
                </a:ext>
                <a:ext uri="{FF2B5EF4-FFF2-40B4-BE49-F238E27FC236}">
                  <a16:creationId xmlns:a16="http://schemas.microsoft.com/office/drawing/2014/main" id="{00000000-0008-0000-1500-000003680100}"/>
                </a:ext>
              </a:extLst>
            </xdr:cNvPr>
            <xdr:cNvSpPr/>
          </xdr:nvSpPr>
          <xdr:spPr>
            <a:xfrm>
              <a:off x="0" y="0"/>
              <a:ext cx="0" cy="0"/>
            </a:xfrm>
            <a:prstGeom prst="rect">
              <a:avLst/>
            </a:prstGeom>
          </xdr:spPr>
        </xdr:sp>
        <xdr:clientData/>
      </xdr:twoCellAnchor>
    </mc:Choice>
    <mc:Fallback/>
  </mc:AlternateContent>
  <xdr:twoCellAnchor>
    <xdr:from>
      <xdr:col>0</xdr:col>
      <xdr:colOff>144116</xdr:colOff>
      <xdr:row>25</xdr:row>
      <xdr:rowOff>33544</xdr:rowOff>
    </xdr:from>
    <xdr:to>
      <xdr:col>11</xdr:col>
      <xdr:colOff>572741</xdr:colOff>
      <xdr:row>49</xdr:row>
      <xdr:rowOff>171036</xdr:rowOff>
    </xdr:to>
    <xdr:graphicFrame macro="">
      <xdr:nvGraphicFramePr>
        <xdr:cNvPr id="6" name="Chart 1">
          <a:extLst>
            <a:ext uri="{FF2B5EF4-FFF2-40B4-BE49-F238E27FC236}">
              <a16:creationId xmlns:a16="http://schemas.microsoft.com/office/drawing/2014/main" id="{00000000-0008-0000-1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381000</xdr:colOff>
          <xdr:row>0</xdr:row>
          <xdr:rowOff>9525</xdr:rowOff>
        </xdr:from>
        <xdr:to>
          <xdr:col>12</xdr:col>
          <xdr:colOff>476250</xdr:colOff>
          <xdr:row>0</xdr:row>
          <xdr:rowOff>209550</xdr:rowOff>
        </xdr:to>
        <xdr:sp macro="" textlink="">
          <xdr:nvSpPr>
            <xdr:cNvPr id="93185" name="Drop Down 1" hidden="1">
              <a:extLst>
                <a:ext uri="{63B3BB69-23CF-44E3-9099-C40C66FF867C}">
                  <a14:compatExt spid="_x0000_s93185"/>
                </a:ext>
                <a:ext uri="{FF2B5EF4-FFF2-40B4-BE49-F238E27FC236}">
                  <a16:creationId xmlns:a16="http://schemas.microsoft.com/office/drawing/2014/main" id="{00000000-0008-0000-1600-0000016C0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0</xdr:row>
          <xdr:rowOff>19050</xdr:rowOff>
        </xdr:from>
        <xdr:to>
          <xdr:col>16</xdr:col>
          <xdr:colOff>733425</xdr:colOff>
          <xdr:row>1</xdr:row>
          <xdr:rowOff>0</xdr:rowOff>
        </xdr:to>
        <xdr:sp macro="" textlink="">
          <xdr:nvSpPr>
            <xdr:cNvPr id="93186" name="Drop Down 2" hidden="1">
              <a:extLst>
                <a:ext uri="{63B3BB69-23CF-44E3-9099-C40C66FF867C}">
                  <a14:compatExt spid="_x0000_s93186"/>
                </a:ext>
                <a:ext uri="{FF2B5EF4-FFF2-40B4-BE49-F238E27FC236}">
                  <a16:creationId xmlns:a16="http://schemas.microsoft.com/office/drawing/2014/main" id="{00000000-0008-0000-1600-0000026C0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0</xdr:row>
          <xdr:rowOff>0</xdr:rowOff>
        </xdr:from>
        <xdr:to>
          <xdr:col>22</xdr:col>
          <xdr:colOff>104775</xdr:colOff>
          <xdr:row>0</xdr:row>
          <xdr:rowOff>200025</xdr:rowOff>
        </xdr:to>
        <xdr:sp macro="" textlink="">
          <xdr:nvSpPr>
            <xdr:cNvPr id="93187" name="Drop Down 3" hidden="1">
              <a:extLst>
                <a:ext uri="{63B3BB69-23CF-44E3-9099-C40C66FF867C}">
                  <a14:compatExt spid="_x0000_s93187"/>
                </a:ext>
                <a:ext uri="{FF2B5EF4-FFF2-40B4-BE49-F238E27FC236}">
                  <a16:creationId xmlns:a16="http://schemas.microsoft.com/office/drawing/2014/main" id="{00000000-0008-0000-1600-0000036C0100}"/>
                </a:ext>
              </a:extLst>
            </xdr:cNvPr>
            <xdr:cNvSpPr/>
          </xdr:nvSpPr>
          <xdr:spPr>
            <a:xfrm>
              <a:off x="0" y="0"/>
              <a:ext cx="0" cy="0"/>
            </a:xfrm>
            <a:prstGeom prst="rect">
              <a:avLst/>
            </a:prstGeom>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0</xdr:col>
      <xdr:colOff>152399</xdr:colOff>
      <xdr:row>1</xdr:row>
      <xdr:rowOff>66674</xdr:rowOff>
    </xdr:from>
    <xdr:to>
      <xdr:col>11</xdr:col>
      <xdr:colOff>581024</xdr:colOff>
      <xdr:row>25</xdr:row>
      <xdr:rowOff>104775</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0</xdr:colOff>
          <xdr:row>0</xdr:row>
          <xdr:rowOff>200025</xdr:rowOff>
        </xdr:to>
        <xdr:sp macro="" textlink="">
          <xdr:nvSpPr>
            <xdr:cNvPr id="23553" name="Drop Down 1" hidden="1">
              <a:extLst>
                <a:ext uri="{63B3BB69-23CF-44E3-9099-C40C66FF867C}">
                  <a14:compatExt spid="_x0000_s23553"/>
                </a:ext>
                <a:ext uri="{FF2B5EF4-FFF2-40B4-BE49-F238E27FC236}">
                  <a16:creationId xmlns:a16="http://schemas.microsoft.com/office/drawing/2014/main" id="{00000000-0008-0000-1700-0000015C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0</xdr:row>
          <xdr:rowOff>28575</xdr:rowOff>
        </xdr:from>
        <xdr:to>
          <xdr:col>7</xdr:col>
          <xdr:colOff>9525</xdr:colOff>
          <xdr:row>0</xdr:row>
          <xdr:rowOff>228600</xdr:rowOff>
        </xdr:to>
        <xdr:sp macro="" textlink="">
          <xdr:nvSpPr>
            <xdr:cNvPr id="23554" name="Drop Down 2" hidden="1">
              <a:extLst>
                <a:ext uri="{63B3BB69-23CF-44E3-9099-C40C66FF867C}">
                  <a14:compatExt spid="_x0000_s23554"/>
                </a:ext>
                <a:ext uri="{FF2B5EF4-FFF2-40B4-BE49-F238E27FC236}">
                  <a16:creationId xmlns:a16="http://schemas.microsoft.com/office/drawing/2014/main" id="{00000000-0008-0000-1700-0000025C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0</xdr:row>
          <xdr:rowOff>28575</xdr:rowOff>
        </xdr:from>
        <xdr:to>
          <xdr:col>12</xdr:col>
          <xdr:colOff>9525</xdr:colOff>
          <xdr:row>0</xdr:row>
          <xdr:rowOff>228600</xdr:rowOff>
        </xdr:to>
        <xdr:sp macro="" textlink="">
          <xdr:nvSpPr>
            <xdr:cNvPr id="23555" name="Drop Down 3" hidden="1">
              <a:extLst>
                <a:ext uri="{63B3BB69-23CF-44E3-9099-C40C66FF867C}">
                  <a14:compatExt spid="_x0000_s23555"/>
                </a:ext>
                <a:ext uri="{FF2B5EF4-FFF2-40B4-BE49-F238E27FC236}">
                  <a16:creationId xmlns:a16="http://schemas.microsoft.com/office/drawing/2014/main" id="{00000000-0008-0000-1700-0000035C0000}"/>
                </a:ext>
              </a:extLst>
            </xdr:cNvPr>
            <xdr:cNvSpPr/>
          </xdr:nvSpPr>
          <xdr:spPr>
            <a:xfrm>
              <a:off x="0" y="0"/>
              <a:ext cx="0" cy="0"/>
            </a:xfrm>
            <a:prstGeom prst="rect">
              <a:avLst/>
            </a:prstGeom>
          </xdr:spPr>
        </xdr:sp>
        <xdr:clientData/>
      </xdr:twoCellAnchor>
    </mc:Choice>
    <mc:Fallback/>
  </mc:AlternateContent>
  <xdr:twoCellAnchor>
    <xdr:from>
      <xdr:col>0</xdr:col>
      <xdr:colOff>193812</xdr:colOff>
      <xdr:row>26</xdr:row>
      <xdr:rowOff>74957</xdr:rowOff>
    </xdr:from>
    <xdr:to>
      <xdr:col>12</xdr:col>
      <xdr:colOff>9524</xdr:colOff>
      <xdr:row>51</xdr:row>
      <xdr:rowOff>21949</xdr:rowOff>
    </xdr:to>
    <xdr:graphicFrame macro="">
      <xdr:nvGraphicFramePr>
        <xdr:cNvPr id="6" name="Chart 1">
          <a:extLst>
            <a:ext uri="{FF2B5EF4-FFF2-40B4-BE49-F238E27FC236}">
              <a16:creationId xmlns:a16="http://schemas.microsoft.com/office/drawing/2014/main" id="{00000000-0008-0000-1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266700</xdr:colOff>
          <xdr:row>1</xdr:row>
          <xdr:rowOff>66675</xdr:rowOff>
        </xdr:from>
        <xdr:to>
          <xdr:col>14</xdr:col>
          <xdr:colOff>276225</xdr:colOff>
          <xdr:row>2</xdr:row>
          <xdr:rowOff>0</xdr:rowOff>
        </xdr:to>
        <xdr:sp macro="" textlink="">
          <xdr:nvSpPr>
            <xdr:cNvPr id="24583" name="Drop Down 7" hidden="1">
              <a:extLst>
                <a:ext uri="{63B3BB69-23CF-44E3-9099-C40C66FF867C}">
                  <a14:compatExt spid="_x0000_s24583"/>
                </a:ext>
                <a:ext uri="{FF2B5EF4-FFF2-40B4-BE49-F238E27FC236}">
                  <a16:creationId xmlns:a16="http://schemas.microsoft.com/office/drawing/2014/main" id="{00000000-0008-0000-1800-00000760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438150</xdr:colOff>
          <xdr:row>1</xdr:row>
          <xdr:rowOff>104775</xdr:rowOff>
        </xdr:from>
        <xdr:to>
          <xdr:col>19</xdr:col>
          <xdr:colOff>447675</xdr:colOff>
          <xdr:row>2</xdr:row>
          <xdr:rowOff>28575</xdr:rowOff>
        </xdr:to>
        <xdr:sp macro="" textlink="">
          <xdr:nvSpPr>
            <xdr:cNvPr id="24584" name="Drop Down 8" hidden="1">
              <a:extLst>
                <a:ext uri="{63B3BB69-23CF-44E3-9099-C40C66FF867C}">
                  <a14:compatExt spid="_x0000_s24584"/>
                </a:ext>
                <a:ext uri="{FF2B5EF4-FFF2-40B4-BE49-F238E27FC236}">
                  <a16:creationId xmlns:a16="http://schemas.microsoft.com/office/drawing/2014/main" id="{00000000-0008-0000-1800-00000860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xdr:row>
          <xdr:rowOff>38100</xdr:rowOff>
        </xdr:from>
        <xdr:to>
          <xdr:col>25</xdr:col>
          <xdr:colOff>161925</xdr:colOff>
          <xdr:row>1</xdr:row>
          <xdr:rowOff>238125</xdr:rowOff>
        </xdr:to>
        <xdr:sp macro="" textlink="">
          <xdr:nvSpPr>
            <xdr:cNvPr id="24586" name="Drop Down 10" hidden="1">
              <a:extLst>
                <a:ext uri="{63B3BB69-23CF-44E3-9099-C40C66FF867C}">
                  <a14:compatExt spid="_x0000_s24586"/>
                </a:ext>
                <a:ext uri="{FF2B5EF4-FFF2-40B4-BE49-F238E27FC236}">
                  <a16:creationId xmlns:a16="http://schemas.microsoft.com/office/drawing/2014/main" id="{00000000-0008-0000-1800-00000A600000}"/>
                </a:ext>
              </a:extLst>
            </xdr:cNvPr>
            <xdr:cNvSpPr/>
          </xdr:nvSpPr>
          <xdr:spPr>
            <a:xfrm>
              <a:off x="0" y="0"/>
              <a:ext cx="0" cy="0"/>
            </a:xfrm>
            <a:prstGeom prst="rect">
              <a:avLst/>
            </a:prstGeom>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0</xdr:col>
      <xdr:colOff>152399</xdr:colOff>
      <xdr:row>1</xdr:row>
      <xdr:rowOff>66674</xdr:rowOff>
    </xdr:from>
    <xdr:to>
      <xdr:col>11</xdr:col>
      <xdr:colOff>581024</xdr:colOff>
      <xdr:row>24</xdr:row>
      <xdr:rowOff>104775</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0</xdr:colOff>
          <xdr:row>0</xdr:row>
          <xdr:rowOff>200025</xdr:rowOff>
        </xdr:to>
        <xdr:sp macro="" textlink="">
          <xdr:nvSpPr>
            <xdr:cNvPr id="15361" name="Drop Down 1" hidden="1">
              <a:extLst>
                <a:ext uri="{63B3BB69-23CF-44E3-9099-C40C66FF867C}">
                  <a14:compatExt spid="_x0000_s15361"/>
                </a:ext>
                <a:ext uri="{FF2B5EF4-FFF2-40B4-BE49-F238E27FC236}">
                  <a16:creationId xmlns:a16="http://schemas.microsoft.com/office/drawing/2014/main" id="{00000000-0008-0000-1900-0000013C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0</xdr:row>
          <xdr:rowOff>28575</xdr:rowOff>
        </xdr:from>
        <xdr:to>
          <xdr:col>7</xdr:col>
          <xdr:colOff>9525</xdr:colOff>
          <xdr:row>0</xdr:row>
          <xdr:rowOff>228600</xdr:rowOff>
        </xdr:to>
        <xdr:sp macro="" textlink="">
          <xdr:nvSpPr>
            <xdr:cNvPr id="15362" name="Drop Down 2" hidden="1">
              <a:extLst>
                <a:ext uri="{63B3BB69-23CF-44E3-9099-C40C66FF867C}">
                  <a14:compatExt spid="_x0000_s15362"/>
                </a:ext>
                <a:ext uri="{FF2B5EF4-FFF2-40B4-BE49-F238E27FC236}">
                  <a16:creationId xmlns:a16="http://schemas.microsoft.com/office/drawing/2014/main" id="{00000000-0008-0000-1900-0000023C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0</xdr:row>
          <xdr:rowOff>28575</xdr:rowOff>
        </xdr:from>
        <xdr:to>
          <xdr:col>12</xdr:col>
          <xdr:colOff>9525</xdr:colOff>
          <xdr:row>0</xdr:row>
          <xdr:rowOff>228600</xdr:rowOff>
        </xdr:to>
        <xdr:sp macro="" textlink="">
          <xdr:nvSpPr>
            <xdr:cNvPr id="15363" name="Drop Down 3" hidden="1">
              <a:extLst>
                <a:ext uri="{63B3BB69-23CF-44E3-9099-C40C66FF867C}">
                  <a14:compatExt spid="_x0000_s15363"/>
                </a:ext>
                <a:ext uri="{FF2B5EF4-FFF2-40B4-BE49-F238E27FC236}">
                  <a16:creationId xmlns:a16="http://schemas.microsoft.com/office/drawing/2014/main" id="{00000000-0008-0000-1900-0000033C0000}"/>
                </a:ext>
              </a:extLst>
            </xdr:cNvPr>
            <xdr:cNvSpPr/>
          </xdr:nvSpPr>
          <xdr:spPr>
            <a:xfrm>
              <a:off x="0" y="0"/>
              <a:ext cx="0" cy="0"/>
            </a:xfrm>
            <a:prstGeom prst="rect">
              <a:avLst/>
            </a:prstGeom>
          </xdr:spPr>
        </xdr:sp>
        <xdr:clientData/>
      </xdr:twoCellAnchor>
    </mc:Choice>
    <mc:Fallback/>
  </mc:AlternateContent>
  <xdr:twoCellAnchor>
    <xdr:from>
      <xdr:col>0</xdr:col>
      <xdr:colOff>144116</xdr:colOff>
      <xdr:row>25</xdr:row>
      <xdr:rowOff>33544</xdr:rowOff>
    </xdr:from>
    <xdr:to>
      <xdr:col>11</xdr:col>
      <xdr:colOff>572741</xdr:colOff>
      <xdr:row>49</xdr:row>
      <xdr:rowOff>171036</xdr:rowOff>
    </xdr:to>
    <xdr:graphicFrame macro="">
      <xdr:nvGraphicFramePr>
        <xdr:cNvPr id="6" name="Chart 1">
          <a:extLst>
            <a:ext uri="{FF2B5EF4-FFF2-40B4-BE49-F238E27FC236}">
              <a16:creationId xmlns:a16="http://schemas.microsoft.com/office/drawing/2014/main" id="{00000000-0008-0000-1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9525</xdr:colOff>
          <xdr:row>0</xdr:row>
          <xdr:rowOff>9525</xdr:rowOff>
        </xdr:from>
        <xdr:to>
          <xdr:col>13</xdr:col>
          <xdr:colOff>104775</xdr:colOff>
          <xdr:row>0</xdr:row>
          <xdr:rowOff>209550</xdr:rowOff>
        </xdr:to>
        <xdr:sp macro="" textlink="">
          <xdr:nvSpPr>
            <xdr:cNvPr id="16385" name="Drop Down 1" hidden="1">
              <a:extLst>
                <a:ext uri="{63B3BB69-23CF-44E3-9099-C40C66FF867C}">
                  <a14:compatExt spid="_x0000_s16385"/>
                </a:ext>
                <a:ext uri="{FF2B5EF4-FFF2-40B4-BE49-F238E27FC236}">
                  <a16:creationId xmlns:a16="http://schemas.microsoft.com/office/drawing/2014/main" id="{00000000-0008-0000-1A00-00000140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0</xdr:row>
          <xdr:rowOff>19050</xdr:rowOff>
        </xdr:from>
        <xdr:to>
          <xdr:col>18</xdr:col>
          <xdr:colOff>76200</xdr:colOff>
          <xdr:row>1</xdr:row>
          <xdr:rowOff>0</xdr:rowOff>
        </xdr:to>
        <xdr:sp macro="" textlink="">
          <xdr:nvSpPr>
            <xdr:cNvPr id="16386" name="Drop Down 2" hidden="1">
              <a:extLst>
                <a:ext uri="{63B3BB69-23CF-44E3-9099-C40C66FF867C}">
                  <a14:compatExt spid="_x0000_s16386"/>
                </a:ext>
                <a:ext uri="{FF2B5EF4-FFF2-40B4-BE49-F238E27FC236}">
                  <a16:creationId xmlns:a16="http://schemas.microsoft.com/office/drawing/2014/main" id="{00000000-0008-0000-1A00-00000240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0</xdr:row>
          <xdr:rowOff>0</xdr:rowOff>
        </xdr:from>
        <xdr:to>
          <xdr:col>22</xdr:col>
          <xdr:colOff>228600</xdr:colOff>
          <xdr:row>0</xdr:row>
          <xdr:rowOff>200025</xdr:rowOff>
        </xdr:to>
        <xdr:sp macro="" textlink="">
          <xdr:nvSpPr>
            <xdr:cNvPr id="16387" name="Drop Down 3" hidden="1">
              <a:extLst>
                <a:ext uri="{63B3BB69-23CF-44E3-9099-C40C66FF867C}">
                  <a14:compatExt spid="_x0000_s16387"/>
                </a:ext>
                <a:ext uri="{FF2B5EF4-FFF2-40B4-BE49-F238E27FC236}">
                  <a16:creationId xmlns:a16="http://schemas.microsoft.com/office/drawing/2014/main" id="{00000000-0008-0000-1A00-000003400000}"/>
                </a:ext>
              </a:extLst>
            </xdr:cNvPr>
            <xdr:cNvSpPr/>
          </xdr:nvSpPr>
          <xdr:spPr>
            <a:xfrm>
              <a:off x="0" y="0"/>
              <a:ext cx="0" cy="0"/>
            </a:xfrm>
            <a:prstGeom prst="rect">
              <a:avLst/>
            </a:prstGeom>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0</xdr:col>
      <xdr:colOff>152399</xdr:colOff>
      <xdr:row>1</xdr:row>
      <xdr:rowOff>66674</xdr:rowOff>
    </xdr:from>
    <xdr:to>
      <xdr:col>11</xdr:col>
      <xdr:colOff>581024</xdr:colOff>
      <xdr:row>25</xdr:row>
      <xdr:rowOff>104775</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0</xdr:colOff>
          <xdr:row>0</xdr:row>
          <xdr:rowOff>200025</xdr:rowOff>
        </xdr:to>
        <xdr:sp macro="" textlink="">
          <xdr:nvSpPr>
            <xdr:cNvPr id="21505" name="Drop Down 1" hidden="1">
              <a:extLst>
                <a:ext uri="{63B3BB69-23CF-44E3-9099-C40C66FF867C}">
                  <a14:compatExt spid="_x0000_s21505"/>
                </a:ext>
                <a:ext uri="{FF2B5EF4-FFF2-40B4-BE49-F238E27FC236}">
                  <a16:creationId xmlns:a16="http://schemas.microsoft.com/office/drawing/2014/main" id="{00000000-0008-0000-1B00-00000154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0</xdr:row>
          <xdr:rowOff>28575</xdr:rowOff>
        </xdr:from>
        <xdr:to>
          <xdr:col>7</xdr:col>
          <xdr:colOff>9525</xdr:colOff>
          <xdr:row>0</xdr:row>
          <xdr:rowOff>228600</xdr:rowOff>
        </xdr:to>
        <xdr:sp macro="" textlink="">
          <xdr:nvSpPr>
            <xdr:cNvPr id="21506" name="Drop Down 2" hidden="1">
              <a:extLst>
                <a:ext uri="{63B3BB69-23CF-44E3-9099-C40C66FF867C}">
                  <a14:compatExt spid="_x0000_s21506"/>
                </a:ext>
                <a:ext uri="{FF2B5EF4-FFF2-40B4-BE49-F238E27FC236}">
                  <a16:creationId xmlns:a16="http://schemas.microsoft.com/office/drawing/2014/main" id="{00000000-0008-0000-1B00-00000254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0</xdr:row>
          <xdr:rowOff>28575</xdr:rowOff>
        </xdr:from>
        <xdr:to>
          <xdr:col>12</xdr:col>
          <xdr:colOff>9525</xdr:colOff>
          <xdr:row>0</xdr:row>
          <xdr:rowOff>228600</xdr:rowOff>
        </xdr:to>
        <xdr:sp macro="" textlink="">
          <xdr:nvSpPr>
            <xdr:cNvPr id="21507" name="Drop Down 3" hidden="1">
              <a:extLst>
                <a:ext uri="{63B3BB69-23CF-44E3-9099-C40C66FF867C}">
                  <a14:compatExt spid="_x0000_s21507"/>
                </a:ext>
                <a:ext uri="{FF2B5EF4-FFF2-40B4-BE49-F238E27FC236}">
                  <a16:creationId xmlns:a16="http://schemas.microsoft.com/office/drawing/2014/main" id="{00000000-0008-0000-1B00-000003540000}"/>
                </a:ext>
              </a:extLst>
            </xdr:cNvPr>
            <xdr:cNvSpPr/>
          </xdr:nvSpPr>
          <xdr:spPr>
            <a:xfrm>
              <a:off x="0" y="0"/>
              <a:ext cx="0" cy="0"/>
            </a:xfrm>
            <a:prstGeom prst="rect">
              <a:avLst/>
            </a:prstGeom>
          </xdr:spPr>
        </xdr:sp>
        <xdr:clientData/>
      </xdr:twoCellAnchor>
    </mc:Choice>
    <mc:Fallback/>
  </mc:AlternateContent>
  <xdr:twoCellAnchor>
    <xdr:from>
      <xdr:col>0</xdr:col>
      <xdr:colOff>193812</xdr:colOff>
      <xdr:row>26</xdr:row>
      <xdr:rowOff>74957</xdr:rowOff>
    </xdr:from>
    <xdr:to>
      <xdr:col>12</xdr:col>
      <xdr:colOff>9524</xdr:colOff>
      <xdr:row>51</xdr:row>
      <xdr:rowOff>21949</xdr:rowOff>
    </xdr:to>
    <xdr:graphicFrame macro="">
      <xdr:nvGraphicFramePr>
        <xdr:cNvPr id="6" name="Chart 1">
          <a:extLst>
            <a:ext uri="{FF2B5EF4-FFF2-40B4-BE49-F238E27FC236}">
              <a16:creationId xmlns:a16="http://schemas.microsoft.com/office/drawing/2014/main" id="{00000000-0008-0000-1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504825</xdr:colOff>
          <xdr:row>0</xdr:row>
          <xdr:rowOff>0</xdr:rowOff>
        </xdr:from>
        <xdr:to>
          <xdr:col>14</xdr:col>
          <xdr:colOff>514350</xdr:colOff>
          <xdr:row>1</xdr:row>
          <xdr:rowOff>0</xdr:rowOff>
        </xdr:to>
        <xdr:sp macro="" textlink="">
          <xdr:nvSpPr>
            <xdr:cNvPr id="22532" name="Drop Down 4" hidden="1">
              <a:extLst>
                <a:ext uri="{63B3BB69-23CF-44E3-9099-C40C66FF867C}">
                  <a14:compatExt spid="_x0000_s22532"/>
                </a:ext>
                <a:ext uri="{FF2B5EF4-FFF2-40B4-BE49-F238E27FC236}">
                  <a16:creationId xmlns:a16="http://schemas.microsoft.com/office/drawing/2014/main" id="{00000000-0008-0000-1C00-00000458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561975</xdr:colOff>
          <xdr:row>0</xdr:row>
          <xdr:rowOff>0</xdr:rowOff>
        </xdr:from>
        <xdr:to>
          <xdr:col>19</xdr:col>
          <xdr:colOff>571500</xdr:colOff>
          <xdr:row>1</xdr:row>
          <xdr:rowOff>0</xdr:rowOff>
        </xdr:to>
        <xdr:sp macro="" textlink="">
          <xdr:nvSpPr>
            <xdr:cNvPr id="22533" name="Drop Down 5" hidden="1">
              <a:extLst>
                <a:ext uri="{63B3BB69-23CF-44E3-9099-C40C66FF867C}">
                  <a14:compatExt spid="_x0000_s22533"/>
                </a:ext>
                <a:ext uri="{FF2B5EF4-FFF2-40B4-BE49-F238E27FC236}">
                  <a16:creationId xmlns:a16="http://schemas.microsoft.com/office/drawing/2014/main" id="{00000000-0008-0000-1C00-00000558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0</xdr:row>
          <xdr:rowOff>0</xdr:rowOff>
        </xdr:from>
        <xdr:to>
          <xdr:col>25</xdr:col>
          <xdr:colOff>200025</xdr:colOff>
          <xdr:row>1</xdr:row>
          <xdr:rowOff>0</xdr:rowOff>
        </xdr:to>
        <xdr:sp macro="" textlink="">
          <xdr:nvSpPr>
            <xdr:cNvPr id="22534" name="Drop Down 6" hidden="1">
              <a:extLst>
                <a:ext uri="{63B3BB69-23CF-44E3-9099-C40C66FF867C}">
                  <a14:compatExt spid="_x0000_s22534"/>
                </a:ext>
                <a:ext uri="{FF2B5EF4-FFF2-40B4-BE49-F238E27FC236}">
                  <a16:creationId xmlns:a16="http://schemas.microsoft.com/office/drawing/2014/main" id="{00000000-0008-0000-1C00-000006580000}"/>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409575</xdr:colOff>
          <xdr:row>0</xdr:row>
          <xdr:rowOff>0</xdr:rowOff>
        </xdr:from>
        <xdr:to>
          <xdr:col>14</xdr:col>
          <xdr:colOff>419100</xdr:colOff>
          <xdr:row>1</xdr:row>
          <xdr:rowOff>0</xdr:rowOff>
        </xdr:to>
        <xdr:sp macro="" textlink="">
          <xdr:nvSpPr>
            <xdr:cNvPr id="44033" name="Drop Down 1" hidden="1">
              <a:extLst>
                <a:ext uri="{63B3BB69-23CF-44E3-9099-C40C66FF867C}">
                  <a14:compatExt spid="_x0000_s44033"/>
                </a:ext>
                <a:ext uri="{FF2B5EF4-FFF2-40B4-BE49-F238E27FC236}">
                  <a16:creationId xmlns:a16="http://schemas.microsoft.com/office/drawing/2014/main" id="{00000000-0008-0000-0200-000001AC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0</xdr:row>
          <xdr:rowOff>19050</xdr:rowOff>
        </xdr:from>
        <xdr:to>
          <xdr:col>20</xdr:col>
          <xdr:colOff>66675</xdr:colOff>
          <xdr:row>1</xdr:row>
          <xdr:rowOff>19050</xdr:rowOff>
        </xdr:to>
        <xdr:sp macro="" textlink="">
          <xdr:nvSpPr>
            <xdr:cNvPr id="44034" name="Drop Down 2" hidden="1">
              <a:extLst>
                <a:ext uri="{63B3BB69-23CF-44E3-9099-C40C66FF867C}">
                  <a14:compatExt spid="_x0000_s44034"/>
                </a:ext>
                <a:ext uri="{FF2B5EF4-FFF2-40B4-BE49-F238E27FC236}">
                  <a16:creationId xmlns:a16="http://schemas.microsoft.com/office/drawing/2014/main" id="{00000000-0008-0000-0200-000002AC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0</xdr:row>
          <xdr:rowOff>9525</xdr:rowOff>
        </xdr:from>
        <xdr:to>
          <xdr:col>25</xdr:col>
          <xdr:colOff>219075</xdr:colOff>
          <xdr:row>1</xdr:row>
          <xdr:rowOff>9525</xdr:rowOff>
        </xdr:to>
        <xdr:sp macro="" textlink="">
          <xdr:nvSpPr>
            <xdr:cNvPr id="44035" name="Drop Down 3" hidden="1">
              <a:extLst>
                <a:ext uri="{63B3BB69-23CF-44E3-9099-C40C66FF867C}">
                  <a14:compatExt spid="_x0000_s44035"/>
                </a:ext>
                <a:ext uri="{FF2B5EF4-FFF2-40B4-BE49-F238E27FC236}">
                  <a16:creationId xmlns:a16="http://schemas.microsoft.com/office/drawing/2014/main" id="{00000000-0008-0000-0200-000003AC0000}"/>
                </a:ext>
              </a:extLst>
            </xdr:cNvPr>
            <xdr:cNvSpPr/>
          </xdr:nvSpPr>
          <xdr:spPr>
            <a:xfrm>
              <a:off x="0" y="0"/>
              <a:ext cx="0" cy="0"/>
            </a:xfrm>
            <a:prstGeom prst="rect">
              <a:avLst/>
            </a:prstGeom>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0</xdr:col>
      <xdr:colOff>152399</xdr:colOff>
      <xdr:row>1</xdr:row>
      <xdr:rowOff>66674</xdr:rowOff>
    </xdr:from>
    <xdr:to>
      <xdr:col>11</xdr:col>
      <xdr:colOff>581024</xdr:colOff>
      <xdr:row>25</xdr:row>
      <xdr:rowOff>104775</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0</xdr:colOff>
          <xdr:row>0</xdr:row>
          <xdr:rowOff>200025</xdr:rowOff>
        </xdr:to>
        <xdr:sp macro="" textlink="">
          <xdr:nvSpPr>
            <xdr:cNvPr id="45057" name="Drop Down 1" hidden="1">
              <a:extLst>
                <a:ext uri="{63B3BB69-23CF-44E3-9099-C40C66FF867C}">
                  <a14:compatExt spid="_x0000_s45057"/>
                </a:ext>
                <a:ext uri="{FF2B5EF4-FFF2-40B4-BE49-F238E27FC236}">
                  <a16:creationId xmlns:a16="http://schemas.microsoft.com/office/drawing/2014/main" id="{00000000-0008-0000-1D00-000001B0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0</xdr:row>
          <xdr:rowOff>28575</xdr:rowOff>
        </xdr:from>
        <xdr:to>
          <xdr:col>7</xdr:col>
          <xdr:colOff>9525</xdr:colOff>
          <xdr:row>0</xdr:row>
          <xdr:rowOff>228600</xdr:rowOff>
        </xdr:to>
        <xdr:sp macro="" textlink="">
          <xdr:nvSpPr>
            <xdr:cNvPr id="45058" name="Drop Down 2" hidden="1">
              <a:extLst>
                <a:ext uri="{63B3BB69-23CF-44E3-9099-C40C66FF867C}">
                  <a14:compatExt spid="_x0000_s45058"/>
                </a:ext>
                <a:ext uri="{FF2B5EF4-FFF2-40B4-BE49-F238E27FC236}">
                  <a16:creationId xmlns:a16="http://schemas.microsoft.com/office/drawing/2014/main" id="{00000000-0008-0000-1D00-000002B0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0</xdr:row>
          <xdr:rowOff>28575</xdr:rowOff>
        </xdr:from>
        <xdr:to>
          <xdr:col>12</xdr:col>
          <xdr:colOff>9525</xdr:colOff>
          <xdr:row>0</xdr:row>
          <xdr:rowOff>228600</xdr:rowOff>
        </xdr:to>
        <xdr:sp macro="" textlink="">
          <xdr:nvSpPr>
            <xdr:cNvPr id="45059" name="Drop Down 3" hidden="1">
              <a:extLst>
                <a:ext uri="{63B3BB69-23CF-44E3-9099-C40C66FF867C}">
                  <a14:compatExt spid="_x0000_s45059"/>
                </a:ext>
                <a:ext uri="{FF2B5EF4-FFF2-40B4-BE49-F238E27FC236}">
                  <a16:creationId xmlns:a16="http://schemas.microsoft.com/office/drawing/2014/main" id="{00000000-0008-0000-1D00-000003B00000}"/>
                </a:ext>
              </a:extLst>
            </xdr:cNvPr>
            <xdr:cNvSpPr/>
          </xdr:nvSpPr>
          <xdr:spPr>
            <a:xfrm>
              <a:off x="0" y="0"/>
              <a:ext cx="0" cy="0"/>
            </a:xfrm>
            <a:prstGeom prst="rect">
              <a:avLst/>
            </a:prstGeom>
          </xdr:spPr>
        </xdr:sp>
        <xdr:clientData/>
      </xdr:twoCellAnchor>
    </mc:Choice>
    <mc:Fallback/>
  </mc:AlternateContent>
  <xdr:twoCellAnchor>
    <xdr:from>
      <xdr:col>0</xdr:col>
      <xdr:colOff>193812</xdr:colOff>
      <xdr:row>26</xdr:row>
      <xdr:rowOff>74957</xdr:rowOff>
    </xdr:from>
    <xdr:to>
      <xdr:col>12</xdr:col>
      <xdr:colOff>9524</xdr:colOff>
      <xdr:row>51</xdr:row>
      <xdr:rowOff>21949</xdr:rowOff>
    </xdr:to>
    <xdr:graphicFrame macro="">
      <xdr:nvGraphicFramePr>
        <xdr:cNvPr id="6" name="Chart 1">
          <a:extLst>
            <a:ext uri="{FF2B5EF4-FFF2-40B4-BE49-F238E27FC236}">
              <a16:creationId xmlns:a16="http://schemas.microsoft.com/office/drawing/2014/main" id="{00000000-0008-0000-1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485775</xdr:colOff>
          <xdr:row>0</xdr:row>
          <xdr:rowOff>0</xdr:rowOff>
        </xdr:from>
        <xdr:to>
          <xdr:col>14</xdr:col>
          <xdr:colOff>466725</xdr:colOff>
          <xdr:row>1</xdr:row>
          <xdr:rowOff>0</xdr:rowOff>
        </xdr:to>
        <xdr:sp macro="" textlink="">
          <xdr:nvSpPr>
            <xdr:cNvPr id="46081" name="Drop Down 1" hidden="1">
              <a:extLst>
                <a:ext uri="{63B3BB69-23CF-44E3-9099-C40C66FF867C}">
                  <a14:compatExt spid="_x0000_s46081"/>
                </a:ext>
                <a:ext uri="{FF2B5EF4-FFF2-40B4-BE49-F238E27FC236}">
                  <a16:creationId xmlns:a16="http://schemas.microsoft.com/office/drawing/2014/main" id="{00000000-0008-0000-1E00-000001B4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0</xdr:row>
          <xdr:rowOff>19050</xdr:rowOff>
        </xdr:from>
        <xdr:to>
          <xdr:col>20</xdr:col>
          <xdr:colOff>47625</xdr:colOff>
          <xdr:row>1</xdr:row>
          <xdr:rowOff>19050</xdr:rowOff>
        </xdr:to>
        <xdr:sp macro="" textlink="">
          <xdr:nvSpPr>
            <xdr:cNvPr id="46082" name="Drop Down 2" hidden="1">
              <a:extLst>
                <a:ext uri="{63B3BB69-23CF-44E3-9099-C40C66FF867C}">
                  <a14:compatExt spid="_x0000_s46082"/>
                </a:ext>
                <a:ext uri="{FF2B5EF4-FFF2-40B4-BE49-F238E27FC236}">
                  <a16:creationId xmlns:a16="http://schemas.microsoft.com/office/drawing/2014/main" id="{00000000-0008-0000-1E00-000002B4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600075</xdr:colOff>
          <xdr:row>0</xdr:row>
          <xdr:rowOff>28575</xdr:rowOff>
        </xdr:from>
        <xdr:to>
          <xdr:col>24</xdr:col>
          <xdr:colOff>542925</xdr:colOff>
          <xdr:row>1</xdr:row>
          <xdr:rowOff>28575</xdr:rowOff>
        </xdr:to>
        <xdr:sp macro="" textlink="">
          <xdr:nvSpPr>
            <xdr:cNvPr id="46083" name="Drop Down 3" hidden="1">
              <a:extLst>
                <a:ext uri="{63B3BB69-23CF-44E3-9099-C40C66FF867C}">
                  <a14:compatExt spid="_x0000_s46083"/>
                </a:ext>
                <a:ext uri="{FF2B5EF4-FFF2-40B4-BE49-F238E27FC236}">
                  <a16:creationId xmlns:a16="http://schemas.microsoft.com/office/drawing/2014/main" id="{00000000-0008-0000-1E00-000003B40000}"/>
                </a:ext>
              </a:extLst>
            </xdr:cNvPr>
            <xdr:cNvSpPr/>
          </xdr:nvSpPr>
          <xdr:spPr>
            <a:xfrm>
              <a:off x="0" y="0"/>
              <a:ext cx="0" cy="0"/>
            </a:xfrm>
            <a:prstGeom prst="rect">
              <a:avLst/>
            </a:prstGeom>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0</xdr:col>
      <xdr:colOff>152399</xdr:colOff>
      <xdr:row>1</xdr:row>
      <xdr:rowOff>66674</xdr:rowOff>
    </xdr:from>
    <xdr:to>
      <xdr:col>11</xdr:col>
      <xdr:colOff>581024</xdr:colOff>
      <xdr:row>24</xdr:row>
      <xdr:rowOff>104775</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0</xdr:colOff>
          <xdr:row>0</xdr:row>
          <xdr:rowOff>200025</xdr:rowOff>
        </xdr:to>
        <xdr:sp macro="" textlink="">
          <xdr:nvSpPr>
            <xdr:cNvPr id="11265" name="Drop Down 1" hidden="1">
              <a:extLst>
                <a:ext uri="{63B3BB69-23CF-44E3-9099-C40C66FF867C}">
                  <a14:compatExt spid="_x0000_s11265"/>
                </a:ext>
                <a:ext uri="{FF2B5EF4-FFF2-40B4-BE49-F238E27FC236}">
                  <a16:creationId xmlns:a16="http://schemas.microsoft.com/office/drawing/2014/main" id="{00000000-0008-0000-1F00-0000012C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0</xdr:row>
          <xdr:rowOff>28575</xdr:rowOff>
        </xdr:from>
        <xdr:to>
          <xdr:col>7</xdr:col>
          <xdr:colOff>9525</xdr:colOff>
          <xdr:row>0</xdr:row>
          <xdr:rowOff>228600</xdr:rowOff>
        </xdr:to>
        <xdr:sp macro="" textlink="">
          <xdr:nvSpPr>
            <xdr:cNvPr id="11266" name="Drop Down 2" hidden="1">
              <a:extLst>
                <a:ext uri="{63B3BB69-23CF-44E3-9099-C40C66FF867C}">
                  <a14:compatExt spid="_x0000_s11266"/>
                </a:ext>
                <a:ext uri="{FF2B5EF4-FFF2-40B4-BE49-F238E27FC236}">
                  <a16:creationId xmlns:a16="http://schemas.microsoft.com/office/drawing/2014/main" id="{00000000-0008-0000-1F00-0000022C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0</xdr:row>
          <xdr:rowOff>28575</xdr:rowOff>
        </xdr:from>
        <xdr:to>
          <xdr:col>12</xdr:col>
          <xdr:colOff>9525</xdr:colOff>
          <xdr:row>0</xdr:row>
          <xdr:rowOff>228600</xdr:rowOff>
        </xdr:to>
        <xdr:sp macro="" textlink="">
          <xdr:nvSpPr>
            <xdr:cNvPr id="11267" name="Drop Down 3" hidden="1">
              <a:extLst>
                <a:ext uri="{63B3BB69-23CF-44E3-9099-C40C66FF867C}">
                  <a14:compatExt spid="_x0000_s11267"/>
                </a:ext>
                <a:ext uri="{FF2B5EF4-FFF2-40B4-BE49-F238E27FC236}">
                  <a16:creationId xmlns:a16="http://schemas.microsoft.com/office/drawing/2014/main" id="{00000000-0008-0000-1F00-0000032C0000}"/>
                </a:ext>
              </a:extLst>
            </xdr:cNvPr>
            <xdr:cNvSpPr/>
          </xdr:nvSpPr>
          <xdr:spPr>
            <a:xfrm>
              <a:off x="0" y="0"/>
              <a:ext cx="0" cy="0"/>
            </a:xfrm>
            <a:prstGeom prst="rect">
              <a:avLst/>
            </a:prstGeom>
          </xdr:spPr>
        </xdr:sp>
        <xdr:clientData/>
      </xdr:twoCellAnchor>
    </mc:Choice>
    <mc:Fallback/>
  </mc:AlternateContent>
  <xdr:twoCellAnchor>
    <xdr:from>
      <xdr:col>0</xdr:col>
      <xdr:colOff>144116</xdr:colOff>
      <xdr:row>25</xdr:row>
      <xdr:rowOff>33544</xdr:rowOff>
    </xdr:from>
    <xdr:to>
      <xdr:col>11</xdr:col>
      <xdr:colOff>572741</xdr:colOff>
      <xdr:row>49</xdr:row>
      <xdr:rowOff>171036</xdr:rowOff>
    </xdr:to>
    <xdr:graphicFrame macro="">
      <xdr:nvGraphicFramePr>
        <xdr:cNvPr id="6" name="Chart 1">
          <a:extLst>
            <a:ext uri="{FF2B5EF4-FFF2-40B4-BE49-F238E27FC236}">
              <a16:creationId xmlns:a16="http://schemas.microsoft.com/office/drawing/2014/main" id="{00000000-0008-0000-1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371475</xdr:colOff>
          <xdr:row>0</xdr:row>
          <xdr:rowOff>9525</xdr:rowOff>
        </xdr:from>
        <xdr:to>
          <xdr:col>12</xdr:col>
          <xdr:colOff>466725</xdr:colOff>
          <xdr:row>0</xdr:row>
          <xdr:rowOff>209550</xdr:rowOff>
        </xdr:to>
        <xdr:sp macro="" textlink="">
          <xdr:nvSpPr>
            <xdr:cNvPr id="12289" name="Drop Down 1" hidden="1">
              <a:extLst>
                <a:ext uri="{63B3BB69-23CF-44E3-9099-C40C66FF867C}">
                  <a14:compatExt spid="_x0000_s12289"/>
                </a:ext>
                <a:ext uri="{FF2B5EF4-FFF2-40B4-BE49-F238E27FC236}">
                  <a16:creationId xmlns:a16="http://schemas.microsoft.com/office/drawing/2014/main" id="{00000000-0008-0000-2000-00000130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0</xdr:row>
          <xdr:rowOff>19050</xdr:rowOff>
        </xdr:from>
        <xdr:to>
          <xdr:col>17</xdr:col>
          <xdr:colOff>171450</xdr:colOff>
          <xdr:row>1</xdr:row>
          <xdr:rowOff>0</xdr:rowOff>
        </xdr:to>
        <xdr:sp macro="" textlink="">
          <xdr:nvSpPr>
            <xdr:cNvPr id="12290" name="Drop Down 2" hidden="1">
              <a:extLst>
                <a:ext uri="{63B3BB69-23CF-44E3-9099-C40C66FF867C}">
                  <a14:compatExt spid="_x0000_s12290"/>
                </a:ext>
                <a:ext uri="{FF2B5EF4-FFF2-40B4-BE49-F238E27FC236}">
                  <a16:creationId xmlns:a16="http://schemas.microsoft.com/office/drawing/2014/main" id="{00000000-0008-0000-2000-00000230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0</xdr:row>
          <xdr:rowOff>0</xdr:rowOff>
        </xdr:from>
        <xdr:to>
          <xdr:col>22</xdr:col>
          <xdr:colOff>104775</xdr:colOff>
          <xdr:row>0</xdr:row>
          <xdr:rowOff>200025</xdr:rowOff>
        </xdr:to>
        <xdr:sp macro="" textlink="">
          <xdr:nvSpPr>
            <xdr:cNvPr id="12291" name="Drop Down 3" hidden="1">
              <a:extLst>
                <a:ext uri="{63B3BB69-23CF-44E3-9099-C40C66FF867C}">
                  <a14:compatExt spid="_x0000_s12291"/>
                </a:ext>
                <a:ext uri="{FF2B5EF4-FFF2-40B4-BE49-F238E27FC236}">
                  <a16:creationId xmlns:a16="http://schemas.microsoft.com/office/drawing/2014/main" id="{00000000-0008-0000-2000-000003300000}"/>
                </a:ext>
              </a:extLst>
            </xdr:cNvPr>
            <xdr:cNvSpPr/>
          </xdr:nvSpPr>
          <xdr:spPr>
            <a:xfrm>
              <a:off x="0" y="0"/>
              <a:ext cx="0" cy="0"/>
            </a:xfrm>
            <a:prstGeom prst="rect">
              <a:avLst/>
            </a:prstGeom>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0</xdr:col>
      <xdr:colOff>152399</xdr:colOff>
      <xdr:row>1</xdr:row>
      <xdr:rowOff>66674</xdr:rowOff>
    </xdr:from>
    <xdr:to>
      <xdr:col>11</xdr:col>
      <xdr:colOff>581024</xdr:colOff>
      <xdr:row>25</xdr:row>
      <xdr:rowOff>104775</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0</xdr:colOff>
          <xdr:row>0</xdr:row>
          <xdr:rowOff>200025</xdr:rowOff>
        </xdr:to>
        <xdr:sp macro="" textlink="">
          <xdr:nvSpPr>
            <xdr:cNvPr id="19457" name="Drop Down 1" hidden="1">
              <a:extLst>
                <a:ext uri="{63B3BB69-23CF-44E3-9099-C40C66FF867C}">
                  <a14:compatExt spid="_x0000_s19457"/>
                </a:ext>
                <a:ext uri="{FF2B5EF4-FFF2-40B4-BE49-F238E27FC236}">
                  <a16:creationId xmlns:a16="http://schemas.microsoft.com/office/drawing/2014/main" id="{00000000-0008-0000-2100-0000014C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0</xdr:row>
          <xdr:rowOff>28575</xdr:rowOff>
        </xdr:from>
        <xdr:to>
          <xdr:col>7</xdr:col>
          <xdr:colOff>9525</xdr:colOff>
          <xdr:row>0</xdr:row>
          <xdr:rowOff>228600</xdr:rowOff>
        </xdr:to>
        <xdr:sp macro="" textlink="">
          <xdr:nvSpPr>
            <xdr:cNvPr id="19458" name="Drop Down 2" hidden="1">
              <a:extLst>
                <a:ext uri="{63B3BB69-23CF-44E3-9099-C40C66FF867C}">
                  <a14:compatExt spid="_x0000_s19458"/>
                </a:ext>
                <a:ext uri="{FF2B5EF4-FFF2-40B4-BE49-F238E27FC236}">
                  <a16:creationId xmlns:a16="http://schemas.microsoft.com/office/drawing/2014/main" id="{00000000-0008-0000-2100-0000024C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0</xdr:row>
          <xdr:rowOff>28575</xdr:rowOff>
        </xdr:from>
        <xdr:to>
          <xdr:col>12</xdr:col>
          <xdr:colOff>9525</xdr:colOff>
          <xdr:row>0</xdr:row>
          <xdr:rowOff>228600</xdr:rowOff>
        </xdr:to>
        <xdr:sp macro="" textlink="">
          <xdr:nvSpPr>
            <xdr:cNvPr id="19459" name="Drop Down 3" hidden="1">
              <a:extLst>
                <a:ext uri="{63B3BB69-23CF-44E3-9099-C40C66FF867C}">
                  <a14:compatExt spid="_x0000_s19459"/>
                </a:ext>
                <a:ext uri="{FF2B5EF4-FFF2-40B4-BE49-F238E27FC236}">
                  <a16:creationId xmlns:a16="http://schemas.microsoft.com/office/drawing/2014/main" id="{00000000-0008-0000-2100-0000034C0000}"/>
                </a:ext>
              </a:extLst>
            </xdr:cNvPr>
            <xdr:cNvSpPr/>
          </xdr:nvSpPr>
          <xdr:spPr>
            <a:xfrm>
              <a:off x="0" y="0"/>
              <a:ext cx="0" cy="0"/>
            </a:xfrm>
            <a:prstGeom prst="rect">
              <a:avLst/>
            </a:prstGeom>
          </xdr:spPr>
        </xdr:sp>
        <xdr:clientData/>
      </xdr:twoCellAnchor>
    </mc:Choice>
    <mc:Fallback/>
  </mc:AlternateContent>
  <xdr:twoCellAnchor>
    <xdr:from>
      <xdr:col>0</xdr:col>
      <xdr:colOff>193812</xdr:colOff>
      <xdr:row>26</xdr:row>
      <xdr:rowOff>74957</xdr:rowOff>
    </xdr:from>
    <xdr:to>
      <xdr:col>12</xdr:col>
      <xdr:colOff>9524</xdr:colOff>
      <xdr:row>51</xdr:row>
      <xdr:rowOff>21949</xdr:rowOff>
    </xdr:to>
    <xdr:graphicFrame macro="">
      <xdr:nvGraphicFramePr>
        <xdr:cNvPr id="6" name="Chart 1">
          <a:extLst>
            <a:ext uri="{FF2B5EF4-FFF2-40B4-BE49-F238E27FC236}">
              <a16:creationId xmlns:a16="http://schemas.microsoft.com/office/drawing/2014/main" id="{00000000-0008-0000-2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371475</xdr:colOff>
          <xdr:row>0</xdr:row>
          <xdr:rowOff>0</xdr:rowOff>
        </xdr:from>
        <xdr:to>
          <xdr:col>14</xdr:col>
          <xdr:colOff>381000</xdr:colOff>
          <xdr:row>1</xdr:row>
          <xdr:rowOff>0</xdr:rowOff>
        </xdr:to>
        <xdr:sp macro="" textlink="">
          <xdr:nvSpPr>
            <xdr:cNvPr id="20481" name="Drop Down 1" hidden="1">
              <a:extLst>
                <a:ext uri="{63B3BB69-23CF-44E3-9099-C40C66FF867C}">
                  <a14:compatExt spid="_x0000_s20481"/>
                </a:ext>
                <a:ext uri="{FF2B5EF4-FFF2-40B4-BE49-F238E27FC236}">
                  <a16:creationId xmlns:a16="http://schemas.microsoft.com/office/drawing/2014/main" id="{00000000-0008-0000-2200-00000150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590550</xdr:colOff>
          <xdr:row>0</xdr:row>
          <xdr:rowOff>19050</xdr:rowOff>
        </xdr:from>
        <xdr:to>
          <xdr:col>19</xdr:col>
          <xdr:colOff>600075</xdr:colOff>
          <xdr:row>1</xdr:row>
          <xdr:rowOff>19050</xdr:rowOff>
        </xdr:to>
        <xdr:sp macro="" textlink="">
          <xdr:nvSpPr>
            <xdr:cNvPr id="20482" name="Drop Down 2" hidden="1">
              <a:extLst>
                <a:ext uri="{63B3BB69-23CF-44E3-9099-C40C66FF867C}">
                  <a14:compatExt spid="_x0000_s20482"/>
                </a:ext>
                <a:ext uri="{FF2B5EF4-FFF2-40B4-BE49-F238E27FC236}">
                  <a16:creationId xmlns:a16="http://schemas.microsoft.com/office/drawing/2014/main" id="{00000000-0008-0000-2200-00000250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0</xdr:row>
          <xdr:rowOff>9525</xdr:rowOff>
        </xdr:from>
        <xdr:to>
          <xdr:col>25</xdr:col>
          <xdr:colOff>85725</xdr:colOff>
          <xdr:row>1</xdr:row>
          <xdr:rowOff>9525</xdr:rowOff>
        </xdr:to>
        <xdr:sp macro="" textlink="">
          <xdr:nvSpPr>
            <xdr:cNvPr id="20483" name="Drop Down 3" hidden="1">
              <a:extLst>
                <a:ext uri="{63B3BB69-23CF-44E3-9099-C40C66FF867C}">
                  <a14:compatExt spid="_x0000_s20483"/>
                </a:ext>
                <a:ext uri="{FF2B5EF4-FFF2-40B4-BE49-F238E27FC236}">
                  <a16:creationId xmlns:a16="http://schemas.microsoft.com/office/drawing/2014/main" id="{00000000-0008-0000-2200-000003500000}"/>
                </a:ext>
              </a:extLst>
            </xdr:cNvPr>
            <xdr:cNvSpPr/>
          </xdr:nvSpPr>
          <xdr:spPr>
            <a:xfrm>
              <a:off x="0" y="0"/>
              <a:ext cx="0" cy="0"/>
            </a:xfrm>
            <a:prstGeom prst="rect">
              <a:avLst/>
            </a:prstGeom>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0</xdr:col>
      <xdr:colOff>152399</xdr:colOff>
      <xdr:row>1</xdr:row>
      <xdr:rowOff>66674</xdr:rowOff>
    </xdr:from>
    <xdr:to>
      <xdr:col>11</xdr:col>
      <xdr:colOff>581024</xdr:colOff>
      <xdr:row>24</xdr:row>
      <xdr:rowOff>104775</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144116</xdr:colOff>
      <xdr:row>25</xdr:row>
      <xdr:rowOff>33544</xdr:rowOff>
    </xdr:from>
    <xdr:to>
      <xdr:col>11</xdr:col>
      <xdr:colOff>572741</xdr:colOff>
      <xdr:row>49</xdr:row>
      <xdr:rowOff>171036</xdr:rowOff>
    </xdr:to>
    <xdr:graphicFrame macro="">
      <xdr:nvGraphicFramePr>
        <xdr:cNvPr id="6" name="Chart 1">
          <a:extLst>
            <a:ext uri="{FF2B5EF4-FFF2-40B4-BE49-F238E27FC236}">
              <a16:creationId xmlns:a16="http://schemas.microsoft.com/office/drawing/2014/main" id="{00000000-0008-0000-2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10</xdr:col>
          <xdr:colOff>123825</xdr:colOff>
          <xdr:row>0</xdr:row>
          <xdr:rowOff>0</xdr:rowOff>
        </xdr:from>
        <xdr:to>
          <xdr:col>12</xdr:col>
          <xdr:colOff>114300</xdr:colOff>
          <xdr:row>0</xdr:row>
          <xdr:rowOff>200025</xdr:rowOff>
        </xdr:to>
        <xdr:sp macro="" textlink="">
          <xdr:nvSpPr>
            <xdr:cNvPr id="59396" name="Drop Down 4" hidden="1">
              <a:extLst>
                <a:ext uri="{63B3BB69-23CF-44E3-9099-C40C66FF867C}">
                  <a14:compatExt spid="_x0000_s59396"/>
                </a:ext>
                <a:ext uri="{FF2B5EF4-FFF2-40B4-BE49-F238E27FC236}">
                  <a16:creationId xmlns:a16="http://schemas.microsoft.com/office/drawing/2014/main" id="{00000000-0008-0000-2300-000004E8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0</xdr:row>
          <xdr:rowOff>19050</xdr:rowOff>
        </xdr:from>
        <xdr:to>
          <xdr:col>7</xdr:col>
          <xdr:colOff>152400</xdr:colOff>
          <xdr:row>0</xdr:row>
          <xdr:rowOff>219075</xdr:rowOff>
        </xdr:to>
        <xdr:sp macro="" textlink="">
          <xdr:nvSpPr>
            <xdr:cNvPr id="59398" name="Drop Down 6" hidden="1">
              <a:extLst>
                <a:ext uri="{63B3BB69-23CF-44E3-9099-C40C66FF867C}">
                  <a14:compatExt spid="_x0000_s59398"/>
                </a:ext>
                <a:ext uri="{FF2B5EF4-FFF2-40B4-BE49-F238E27FC236}">
                  <a16:creationId xmlns:a16="http://schemas.microsoft.com/office/drawing/2014/main" id="{00000000-0008-0000-2300-000006E8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0</xdr:row>
          <xdr:rowOff>19050</xdr:rowOff>
        </xdr:from>
        <xdr:to>
          <xdr:col>3</xdr:col>
          <xdr:colOff>57150</xdr:colOff>
          <xdr:row>0</xdr:row>
          <xdr:rowOff>219075</xdr:rowOff>
        </xdr:to>
        <xdr:sp macro="" textlink="">
          <xdr:nvSpPr>
            <xdr:cNvPr id="59399" name="Drop Down 7" hidden="1">
              <a:extLst>
                <a:ext uri="{63B3BB69-23CF-44E3-9099-C40C66FF867C}">
                  <a14:compatExt spid="_x0000_s59399"/>
                </a:ext>
                <a:ext uri="{FF2B5EF4-FFF2-40B4-BE49-F238E27FC236}">
                  <a16:creationId xmlns:a16="http://schemas.microsoft.com/office/drawing/2014/main" id="{00000000-0008-0000-2300-000007E80000}"/>
                </a:ext>
              </a:extLst>
            </xdr:cNvPr>
            <xdr:cNvSpPr/>
          </xdr:nvSpPr>
          <xdr:spPr>
            <a:xfrm>
              <a:off x="0" y="0"/>
              <a:ext cx="0" cy="0"/>
            </a:xfrm>
            <a:prstGeom prst="rect">
              <a:avLst/>
            </a:prstGeom>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0</xdr:row>
          <xdr:rowOff>9525</xdr:rowOff>
        </xdr:from>
        <xdr:to>
          <xdr:col>13</xdr:col>
          <xdr:colOff>542925</xdr:colOff>
          <xdr:row>0</xdr:row>
          <xdr:rowOff>209550</xdr:rowOff>
        </xdr:to>
        <xdr:sp macro="" textlink="">
          <xdr:nvSpPr>
            <xdr:cNvPr id="324609" name="Drop Down 1" hidden="1">
              <a:extLst>
                <a:ext uri="{63B3BB69-23CF-44E3-9099-C40C66FF867C}">
                  <a14:compatExt spid="_x0000_s324609"/>
                </a:ext>
                <a:ext uri="{FF2B5EF4-FFF2-40B4-BE49-F238E27FC236}">
                  <a16:creationId xmlns:a16="http://schemas.microsoft.com/office/drawing/2014/main" id="{00000000-0008-0000-2400-000001F40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0</xdr:row>
          <xdr:rowOff>19050</xdr:rowOff>
        </xdr:from>
        <xdr:to>
          <xdr:col>16</xdr:col>
          <xdr:colOff>619125</xdr:colOff>
          <xdr:row>1</xdr:row>
          <xdr:rowOff>0</xdr:rowOff>
        </xdr:to>
        <xdr:sp macro="" textlink="">
          <xdr:nvSpPr>
            <xdr:cNvPr id="324610" name="Drop Down 2" hidden="1">
              <a:extLst>
                <a:ext uri="{63B3BB69-23CF-44E3-9099-C40C66FF867C}">
                  <a14:compatExt spid="_x0000_s324610"/>
                </a:ext>
                <a:ext uri="{FF2B5EF4-FFF2-40B4-BE49-F238E27FC236}">
                  <a16:creationId xmlns:a16="http://schemas.microsoft.com/office/drawing/2014/main" id="{00000000-0008-0000-2400-000002F40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0</xdr:row>
          <xdr:rowOff>0</xdr:rowOff>
        </xdr:from>
        <xdr:to>
          <xdr:col>21</xdr:col>
          <xdr:colOff>552450</xdr:colOff>
          <xdr:row>0</xdr:row>
          <xdr:rowOff>200025</xdr:rowOff>
        </xdr:to>
        <xdr:sp macro="" textlink="">
          <xdr:nvSpPr>
            <xdr:cNvPr id="324611" name="Drop Down 3" hidden="1">
              <a:extLst>
                <a:ext uri="{63B3BB69-23CF-44E3-9099-C40C66FF867C}">
                  <a14:compatExt spid="_x0000_s324611"/>
                </a:ext>
                <a:ext uri="{FF2B5EF4-FFF2-40B4-BE49-F238E27FC236}">
                  <a16:creationId xmlns:a16="http://schemas.microsoft.com/office/drawing/2014/main" id="{00000000-0008-0000-2400-000003F40400}"/>
                </a:ext>
              </a:extLst>
            </xdr:cNvPr>
            <xdr:cNvSpPr/>
          </xdr:nvSpPr>
          <xdr:spPr>
            <a:xfrm>
              <a:off x="0" y="0"/>
              <a:ext cx="0" cy="0"/>
            </a:xfrm>
            <a:prstGeom prst="rect">
              <a:avLst/>
            </a:prstGeom>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xdr:from>
      <xdr:col>0</xdr:col>
      <xdr:colOff>152399</xdr:colOff>
      <xdr:row>1</xdr:row>
      <xdr:rowOff>66674</xdr:rowOff>
    </xdr:from>
    <xdr:to>
      <xdr:col>11</xdr:col>
      <xdr:colOff>581024</xdr:colOff>
      <xdr:row>25</xdr:row>
      <xdr:rowOff>104775</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9525</xdr:colOff>
          <xdr:row>0</xdr:row>
          <xdr:rowOff>200025</xdr:rowOff>
        </xdr:to>
        <xdr:sp macro="" textlink="">
          <xdr:nvSpPr>
            <xdr:cNvPr id="53249" name="Drop Down 1" hidden="1">
              <a:extLst>
                <a:ext uri="{63B3BB69-23CF-44E3-9099-C40C66FF867C}">
                  <a14:compatExt spid="_x0000_s53249"/>
                </a:ext>
                <a:ext uri="{FF2B5EF4-FFF2-40B4-BE49-F238E27FC236}">
                  <a16:creationId xmlns:a16="http://schemas.microsoft.com/office/drawing/2014/main" id="{00000000-0008-0000-2500-000001D0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0</xdr:row>
          <xdr:rowOff>28575</xdr:rowOff>
        </xdr:from>
        <xdr:to>
          <xdr:col>7</xdr:col>
          <xdr:colOff>600075</xdr:colOff>
          <xdr:row>0</xdr:row>
          <xdr:rowOff>200025</xdr:rowOff>
        </xdr:to>
        <xdr:sp macro="" textlink="">
          <xdr:nvSpPr>
            <xdr:cNvPr id="53250" name="Drop Down 2" hidden="1">
              <a:extLst>
                <a:ext uri="{63B3BB69-23CF-44E3-9099-C40C66FF867C}">
                  <a14:compatExt spid="_x0000_s53250"/>
                </a:ext>
                <a:ext uri="{FF2B5EF4-FFF2-40B4-BE49-F238E27FC236}">
                  <a16:creationId xmlns:a16="http://schemas.microsoft.com/office/drawing/2014/main" id="{00000000-0008-0000-2500-000002D0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0</xdr:row>
          <xdr:rowOff>28575</xdr:rowOff>
        </xdr:from>
        <xdr:to>
          <xdr:col>12</xdr:col>
          <xdr:colOff>19050</xdr:colOff>
          <xdr:row>0</xdr:row>
          <xdr:rowOff>209550</xdr:rowOff>
        </xdr:to>
        <xdr:sp macro="" textlink="">
          <xdr:nvSpPr>
            <xdr:cNvPr id="53251" name="Drop Down 3" hidden="1">
              <a:extLst>
                <a:ext uri="{63B3BB69-23CF-44E3-9099-C40C66FF867C}">
                  <a14:compatExt spid="_x0000_s53251"/>
                </a:ext>
                <a:ext uri="{FF2B5EF4-FFF2-40B4-BE49-F238E27FC236}">
                  <a16:creationId xmlns:a16="http://schemas.microsoft.com/office/drawing/2014/main" id="{00000000-0008-0000-2500-000003D00000}"/>
                </a:ext>
              </a:extLst>
            </xdr:cNvPr>
            <xdr:cNvSpPr/>
          </xdr:nvSpPr>
          <xdr:spPr>
            <a:xfrm>
              <a:off x="0" y="0"/>
              <a:ext cx="0" cy="0"/>
            </a:xfrm>
            <a:prstGeom prst="rect">
              <a:avLst/>
            </a:prstGeom>
          </xdr:spPr>
        </xdr:sp>
        <xdr:clientData/>
      </xdr:twoCellAnchor>
    </mc:Choice>
    <mc:Fallback/>
  </mc:AlternateContent>
  <xdr:twoCellAnchor>
    <xdr:from>
      <xdr:col>0</xdr:col>
      <xdr:colOff>193812</xdr:colOff>
      <xdr:row>26</xdr:row>
      <xdr:rowOff>74957</xdr:rowOff>
    </xdr:from>
    <xdr:to>
      <xdr:col>12</xdr:col>
      <xdr:colOff>9524</xdr:colOff>
      <xdr:row>51</xdr:row>
      <xdr:rowOff>21949</xdr:rowOff>
    </xdr:to>
    <xdr:graphicFrame macro="">
      <xdr:nvGraphicFramePr>
        <xdr:cNvPr id="6" name="Chart 1">
          <a:extLst>
            <a:ext uri="{FF2B5EF4-FFF2-40B4-BE49-F238E27FC236}">
              <a16:creationId xmlns:a16="http://schemas.microsoft.com/office/drawing/2014/main" id="{00000000-0008-0000-2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514350</xdr:colOff>
          <xdr:row>0</xdr:row>
          <xdr:rowOff>9525</xdr:rowOff>
        </xdr:from>
        <xdr:to>
          <xdr:col>25</xdr:col>
          <xdr:colOff>123825</xdr:colOff>
          <xdr:row>1</xdr:row>
          <xdr:rowOff>9525</xdr:rowOff>
        </xdr:to>
        <xdr:sp macro="" textlink="">
          <xdr:nvSpPr>
            <xdr:cNvPr id="54275" name="Drop Down 3" hidden="1">
              <a:extLst>
                <a:ext uri="{63B3BB69-23CF-44E3-9099-C40C66FF867C}">
                  <a14:compatExt spid="_x0000_s54275"/>
                </a:ext>
                <a:ext uri="{FF2B5EF4-FFF2-40B4-BE49-F238E27FC236}">
                  <a16:creationId xmlns:a16="http://schemas.microsoft.com/office/drawing/2014/main" id="{00000000-0008-0000-2600-000003D4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0</xdr:row>
          <xdr:rowOff>0</xdr:rowOff>
        </xdr:from>
        <xdr:to>
          <xdr:col>15</xdr:col>
          <xdr:colOff>142875</xdr:colOff>
          <xdr:row>1</xdr:row>
          <xdr:rowOff>0</xdr:rowOff>
        </xdr:to>
        <xdr:sp macro="" textlink="">
          <xdr:nvSpPr>
            <xdr:cNvPr id="54282" name="Drop Down 10" hidden="1">
              <a:extLst>
                <a:ext uri="{63B3BB69-23CF-44E3-9099-C40C66FF867C}">
                  <a14:compatExt spid="_x0000_s54282"/>
                </a:ext>
                <a:ext uri="{FF2B5EF4-FFF2-40B4-BE49-F238E27FC236}">
                  <a16:creationId xmlns:a16="http://schemas.microsoft.com/office/drawing/2014/main" id="{00000000-0008-0000-2600-00000AD4000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152399</xdr:colOff>
      <xdr:row>1</xdr:row>
      <xdr:rowOff>66674</xdr:rowOff>
    </xdr:from>
    <xdr:to>
      <xdr:col>11</xdr:col>
      <xdr:colOff>581024</xdr:colOff>
      <xdr:row>25</xdr:row>
      <xdr:rowOff>104775</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0</xdr:colOff>
          <xdr:row>0</xdr:row>
          <xdr:rowOff>200025</xdr:rowOff>
        </xdr:to>
        <xdr:sp macro="" textlink="">
          <xdr:nvSpPr>
            <xdr:cNvPr id="47105" name="Drop Down 1" hidden="1">
              <a:extLst>
                <a:ext uri="{63B3BB69-23CF-44E3-9099-C40C66FF867C}">
                  <a14:compatExt spid="_x0000_s47105"/>
                </a:ext>
                <a:ext uri="{FF2B5EF4-FFF2-40B4-BE49-F238E27FC236}">
                  <a16:creationId xmlns:a16="http://schemas.microsoft.com/office/drawing/2014/main" id="{00000000-0008-0000-0300-000001B8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0</xdr:row>
          <xdr:rowOff>28575</xdr:rowOff>
        </xdr:from>
        <xdr:to>
          <xdr:col>7</xdr:col>
          <xdr:colOff>9525</xdr:colOff>
          <xdr:row>0</xdr:row>
          <xdr:rowOff>228600</xdr:rowOff>
        </xdr:to>
        <xdr:sp macro="" textlink="">
          <xdr:nvSpPr>
            <xdr:cNvPr id="47106" name="Drop Down 2" hidden="1">
              <a:extLst>
                <a:ext uri="{63B3BB69-23CF-44E3-9099-C40C66FF867C}">
                  <a14:compatExt spid="_x0000_s47106"/>
                </a:ext>
                <a:ext uri="{FF2B5EF4-FFF2-40B4-BE49-F238E27FC236}">
                  <a16:creationId xmlns:a16="http://schemas.microsoft.com/office/drawing/2014/main" id="{00000000-0008-0000-0300-000002B8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0</xdr:row>
          <xdr:rowOff>28575</xdr:rowOff>
        </xdr:from>
        <xdr:to>
          <xdr:col>12</xdr:col>
          <xdr:colOff>9525</xdr:colOff>
          <xdr:row>0</xdr:row>
          <xdr:rowOff>228600</xdr:rowOff>
        </xdr:to>
        <xdr:sp macro="" textlink="">
          <xdr:nvSpPr>
            <xdr:cNvPr id="47107" name="Drop Down 3" hidden="1">
              <a:extLst>
                <a:ext uri="{63B3BB69-23CF-44E3-9099-C40C66FF867C}">
                  <a14:compatExt spid="_x0000_s47107"/>
                </a:ext>
                <a:ext uri="{FF2B5EF4-FFF2-40B4-BE49-F238E27FC236}">
                  <a16:creationId xmlns:a16="http://schemas.microsoft.com/office/drawing/2014/main" id="{00000000-0008-0000-0300-000003B80000}"/>
                </a:ext>
              </a:extLst>
            </xdr:cNvPr>
            <xdr:cNvSpPr/>
          </xdr:nvSpPr>
          <xdr:spPr>
            <a:xfrm>
              <a:off x="0" y="0"/>
              <a:ext cx="0" cy="0"/>
            </a:xfrm>
            <a:prstGeom prst="rect">
              <a:avLst/>
            </a:prstGeom>
          </xdr:spPr>
        </xdr:sp>
        <xdr:clientData/>
      </xdr:twoCellAnchor>
    </mc:Choice>
    <mc:Fallback/>
  </mc:AlternateContent>
  <xdr:twoCellAnchor>
    <xdr:from>
      <xdr:col>0</xdr:col>
      <xdr:colOff>193812</xdr:colOff>
      <xdr:row>26</xdr:row>
      <xdr:rowOff>74957</xdr:rowOff>
    </xdr:from>
    <xdr:to>
      <xdr:col>12</xdr:col>
      <xdr:colOff>9524</xdr:colOff>
      <xdr:row>51</xdr:row>
      <xdr:rowOff>21949</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152399</xdr:colOff>
      <xdr:row>1</xdr:row>
      <xdr:rowOff>66674</xdr:rowOff>
    </xdr:from>
    <xdr:to>
      <xdr:col>11</xdr:col>
      <xdr:colOff>581024</xdr:colOff>
      <xdr:row>24</xdr:row>
      <xdr:rowOff>104775</xdr:rowOff>
    </xdr:to>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9525</xdr:colOff>
          <xdr:row>0</xdr:row>
          <xdr:rowOff>200025</xdr:rowOff>
        </xdr:to>
        <xdr:sp macro="" textlink="">
          <xdr:nvSpPr>
            <xdr:cNvPr id="57345" name="Drop Down 1" hidden="1">
              <a:extLst>
                <a:ext uri="{63B3BB69-23CF-44E3-9099-C40C66FF867C}">
                  <a14:compatExt spid="_x0000_s57345"/>
                </a:ext>
                <a:ext uri="{FF2B5EF4-FFF2-40B4-BE49-F238E27FC236}">
                  <a16:creationId xmlns:a16="http://schemas.microsoft.com/office/drawing/2014/main" id="{00000000-0008-0000-2700-000001E0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0</xdr:row>
          <xdr:rowOff>28575</xdr:rowOff>
        </xdr:from>
        <xdr:to>
          <xdr:col>8</xdr:col>
          <xdr:colOff>0</xdr:colOff>
          <xdr:row>0</xdr:row>
          <xdr:rowOff>209550</xdr:rowOff>
        </xdr:to>
        <xdr:sp macro="" textlink="">
          <xdr:nvSpPr>
            <xdr:cNvPr id="57346" name="Drop Down 2" hidden="1">
              <a:extLst>
                <a:ext uri="{63B3BB69-23CF-44E3-9099-C40C66FF867C}">
                  <a14:compatExt spid="_x0000_s57346"/>
                </a:ext>
                <a:ext uri="{FF2B5EF4-FFF2-40B4-BE49-F238E27FC236}">
                  <a16:creationId xmlns:a16="http://schemas.microsoft.com/office/drawing/2014/main" id="{00000000-0008-0000-2700-000002E0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0</xdr:row>
          <xdr:rowOff>28575</xdr:rowOff>
        </xdr:from>
        <xdr:to>
          <xdr:col>12</xdr:col>
          <xdr:colOff>19050</xdr:colOff>
          <xdr:row>0</xdr:row>
          <xdr:rowOff>209550</xdr:rowOff>
        </xdr:to>
        <xdr:sp macro="" textlink="">
          <xdr:nvSpPr>
            <xdr:cNvPr id="57347" name="Drop Down 3" hidden="1">
              <a:extLst>
                <a:ext uri="{63B3BB69-23CF-44E3-9099-C40C66FF867C}">
                  <a14:compatExt spid="_x0000_s57347"/>
                </a:ext>
                <a:ext uri="{FF2B5EF4-FFF2-40B4-BE49-F238E27FC236}">
                  <a16:creationId xmlns:a16="http://schemas.microsoft.com/office/drawing/2014/main" id="{00000000-0008-0000-2700-000003E00000}"/>
                </a:ext>
              </a:extLst>
            </xdr:cNvPr>
            <xdr:cNvSpPr/>
          </xdr:nvSpPr>
          <xdr:spPr>
            <a:xfrm>
              <a:off x="0" y="0"/>
              <a:ext cx="0" cy="0"/>
            </a:xfrm>
            <a:prstGeom prst="rect">
              <a:avLst/>
            </a:prstGeom>
          </xdr:spPr>
        </xdr:sp>
        <xdr:clientData/>
      </xdr:twoCellAnchor>
    </mc:Choice>
    <mc:Fallback/>
  </mc:AlternateContent>
  <xdr:twoCellAnchor>
    <xdr:from>
      <xdr:col>0</xdr:col>
      <xdr:colOff>144116</xdr:colOff>
      <xdr:row>25</xdr:row>
      <xdr:rowOff>33544</xdr:rowOff>
    </xdr:from>
    <xdr:to>
      <xdr:col>11</xdr:col>
      <xdr:colOff>572741</xdr:colOff>
      <xdr:row>49</xdr:row>
      <xdr:rowOff>171036</xdr:rowOff>
    </xdr:to>
    <xdr:graphicFrame macro="">
      <xdr:nvGraphicFramePr>
        <xdr:cNvPr id="6" name="Chart 1">
          <a:extLst>
            <a:ext uri="{FF2B5EF4-FFF2-40B4-BE49-F238E27FC236}">
              <a16:creationId xmlns:a16="http://schemas.microsoft.com/office/drawing/2014/main" id="{00000000-0008-0000-2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304800</xdr:colOff>
          <xdr:row>0</xdr:row>
          <xdr:rowOff>180975</xdr:rowOff>
        </xdr:from>
        <xdr:to>
          <xdr:col>12</xdr:col>
          <xdr:colOff>304800</xdr:colOff>
          <xdr:row>0</xdr:row>
          <xdr:rowOff>381000</xdr:rowOff>
        </xdr:to>
        <xdr:sp macro="" textlink="">
          <xdr:nvSpPr>
            <xdr:cNvPr id="58369" name="Drop Down 1" hidden="1">
              <a:extLst>
                <a:ext uri="{63B3BB69-23CF-44E3-9099-C40C66FF867C}">
                  <a14:compatExt spid="_x0000_s58369"/>
                </a:ext>
                <a:ext uri="{FF2B5EF4-FFF2-40B4-BE49-F238E27FC236}">
                  <a16:creationId xmlns:a16="http://schemas.microsoft.com/office/drawing/2014/main" id="{00000000-0008-0000-2800-000001E4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0</xdr:row>
          <xdr:rowOff>190500</xdr:rowOff>
        </xdr:from>
        <xdr:to>
          <xdr:col>16</xdr:col>
          <xdr:colOff>609600</xdr:colOff>
          <xdr:row>0</xdr:row>
          <xdr:rowOff>390525</xdr:rowOff>
        </xdr:to>
        <xdr:sp macro="" textlink="">
          <xdr:nvSpPr>
            <xdr:cNvPr id="58370" name="Drop Down 2" hidden="1">
              <a:extLst>
                <a:ext uri="{63B3BB69-23CF-44E3-9099-C40C66FF867C}">
                  <a14:compatExt spid="_x0000_s58370"/>
                </a:ext>
                <a:ext uri="{FF2B5EF4-FFF2-40B4-BE49-F238E27FC236}">
                  <a16:creationId xmlns:a16="http://schemas.microsoft.com/office/drawing/2014/main" id="{00000000-0008-0000-2800-000002E4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0</xdr:row>
          <xdr:rowOff>171450</xdr:rowOff>
        </xdr:from>
        <xdr:to>
          <xdr:col>21</xdr:col>
          <xdr:colOff>657225</xdr:colOff>
          <xdr:row>0</xdr:row>
          <xdr:rowOff>371475</xdr:rowOff>
        </xdr:to>
        <xdr:sp macro="" textlink="">
          <xdr:nvSpPr>
            <xdr:cNvPr id="58371" name="Drop Down 3" hidden="1">
              <a:extLst>
                <a:ext uri="{63B3BB69-23CF-44E3-9099-C40C66FF867C}">
                  <a14:compatExt spid="_x0000_s58371"/>
                </a:ext>
                <a:ext uri="{FF2B5EF4-FFF2-40B4-BE49-F238E27FC236}">
                  <a16:creationId xmlns:a16="http://schemas.microsoft.com/office/drawing/2014/main" id="{00000000-0008-0000-2800-000003E40000}"/>
                </a:ext>
              </a:extLst>
            </xdr:cNvPr>
            <xdr:cNvSpPr/>
          </xdr:nvSpPr>
          <xdr:spPr>
            <a:xfrm>
              <a:off x="0" y="0"/>
              <a:ext cx="0" cy="0"/>
            </a:xfrm>
            <a:prstGeom prst="rect">
              <a:avLst/>
            </a:prstGeom>
          </xdr:spPr>
        </xdr:sp>
        <xdr:clientData/>
      </xdr:twoCellAnchor>
    </mc:Choice>
    <mc:Fallback/>
  </mc:AlternateContent>
  <xdr:twoCellAnchor>
    <xdr:from>
      <xdr:col>16</xdr:col>
      <xdr:colOff>0</xdr:colOff>
      <xdr:row>141</xdr:row>
      <xdr:rowOff>0</xdr:rowOff>
    </xdr:from>
    <xdr:to>
      <xdr:col>26</xdr:col>
      <xdr:colOff>123257</xdr:colOff>
      <xdr:row>161</xdr:row>
      <xdr:rowOff>155762</xdr:rowOff>
    </xdr:to>
    <xdr:graphicFrame macro="">
      <xdr:nvGraphicFramePr>
        <xdr:cNvPr id="5" name="Chart 4">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409575</xdr:colOff>
          <xdr:row>0</xdr:row>
          <xdr:rowOff>0</xdr:rowOff>
        </xdr:from>
        <xdr:to>
          <xdr:col>14</xdr:col>
          <xdr:colOff>352425</xdr:colOff>
          <xdr:row>1</xdr:row>
          <xdr:rowOff>0</xdr:rowOff>
        </xdr:to>
        <xdr:sp macro="" textlink="">
          <xdr:nvSpPr>
            <xdr:cNvPr id="48129" name="Drop Down 1" hidden="1">
              <a:extLst>
                <a:ext uri="{63B3BB69-23CF-44E3-9099-C40C66FF867C}">
                  <a14:compatExt spid="_x0000_s48129"/>
                </a:ext>
                <a:ext uri="{FF2B5EF4-FFF2-40B4-BE49-F238E27FC236}">
                  <a16:creationId xmlns:a16="http://schemas.microsoft.com/office/drawing/2014/main" id="{00000000-0008-0000-0400-000001BC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609600</xdr:colOff>
          <xdr:row>0</xdr:row>
          <xdr:rowOff>19050</xdr:rowOff>
        </xdr:from>
        <xdr:to>
          <xdr:col>19</xdr:col>
          <xdr:colOff>390525</xdr:colOff>
          <xdr:row>1</xdr:row>
          <xdr:rowOff>19050</xdr:rowOff>
        </xdr:to>
        <xdr:sp macro="" textlink="">
          <xdr:nvSpPr>
            <xdr:cNvPr id="48130" name="Drop Down 2" hidden="1">
              <a:extLst>
                <a:ext uri="{63B3BB69-23CF-44E3-9099-C40C66FF867C}">
                  <a14:compatExt spid="_x0000_s48130"/>
                </a:ext>
                <a:ext uri="{FF2B5EF4-FFF2-40B4-BE49-F238E27FC236}">
                  <a16:creationId xmlns:a16="http://schemas.microsoft.com/office/drawing/2014/main" id="{00000000-0008-0000-0400-000002BC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0</xdr:row>
          <xdr:rowOff>9525</xdr:rowOff>
        </xdr:from>
        <xdr:to>
          <xdr:col>24</xdr:col>
          <xdr:colOff>561975</xdr:colOff>
          <xdr:row>1</xdr:row>
          <xdr:rowOff>9525</xdr:rowOff>
        </xdr:to>
        <xdr:sp macro="" textlink="">
          <xdr:nvSpPr>
            <xdr:cNvPr id="48131" name="Drop Down 3" hidden="1">
              <a:extLst>
                <a:ext uri="{63B3BB69-23CF-44E3-9099-C40C66FF867C}">
                  <a14:compatExt spid="_x0000_s48131"/>
                </a:ext>
                <a:ext uri="{FF2B5EF4-FFF2-40B4-BE49-F238E27FC236}">
                  <a16:creationId xmlns:a16="http://schemas.microsoft.com/office/drawing/2014/main" id="{00000000-0008-0000-0400-000003BC0000}"/>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152399</xdr:colOff>
      <xdr:row>1</xdr:row>
      <xdr:rowOff>66674</xdr:rowOff>
    </xdr:from>
    <xdr:to>
      <xdr:col>11</xdr:col>
      <xdr:colOff>581024</xdr:colOff>
      <xdr:row>24</xdr:row>
      <xdr:rowOff>104775</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0</xdr:colOff>
          <xdr:row>0</xdr:row>
          <xdr:rowOff>200025</xdr:rowOff>
        </xdr:to>
        <xdr:sp macro="" textlink="">
          <xdr:nvSpPr>
            <xdr:cNvPr id="5121" name="Drop Down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0</xdr:row>
          <xdr:rowOff>28575</xdr:rowOff>
        </xdr:from>
        <xdr:to>
          <xdr:col>7</xdr:col>
          <xdr:colOff>9525</xdr:colOff>
          <xdr:row>0</xdr:row>
          <xdr:rowOff>228600</xdr:rowOff>
        </xdr:to>
        <xdr:sp macro="" textlink="">
          <xdr:nvSpPr>
            <xdr:cNvPr id="5122" name="Drop Down 2" hidden="1">
              <a:extLst>
                <a:ext uri="{63B3BB69-23CF-44E3-9099-C40C66FF867C}">
                  <a14:compatExt spid="_x0000_s5122"/>
                </a:ext>
                <a:ext uri="{FF2B5EF4-FFF2-40B4-BE49-F238E27FC236}">
                  <a16:creationId xmlns:a16="http://schemas.microsoft.com/office/drawing/2014/main" id="{00000000-0008-0000-0500-00000214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0</xdr:row>
          <xdr:rowOff>28575</xdr:rowOff>
        </xdr:from>
        <xdr:to>
          <xdr:col>12</xdr:col>
          <xdr:colOff>9525</xdr:colOff>
          <xdr:row>0</xdr:row>
          <xdr:rowOff>228600</xdr:rowOff>
        </xdr:to>
        <xdr:sp macro="" textlink="">
          <xdr:nvSpPr>
            <xdr:cNvPr id="5123" name="Drop Down 3" hidden="1">
              <a:extLst>
                <a:ext uri="{63B3BB69-23CF-44E3-9099-C40C66FF867C}">
                  <a14:compatExt spid="_x0000_s5123"/>
                </a:ext>
                <a:ext uri="{FF2B5EF4-FFF2-40B4-BE49-F238E27FC236}">
                  <a16:creationId xmlns:a16="http://schemas.microsoft.com/office/drawing/2014/main" id="{00000000-0008-0000-0500-000003140000}"/>
                </a:ext>
              </a:extLst>
            </xdr:cNvPr>
            <xdr:cNvSpPr/>
          </xdr:nvSpPr>
          <xdr:spPr>
            <a:xfrm>
              <a:off x="0" y="0"/>
              <a:ext cx="0" cy="0"/>
            </a:xfrm>
            <a:prstGeom prst="rect">
              <a:avLst/>
            </a:prstGeom>
          </xdr:spPr>
        </xdr:sp>
        <xdr:clientData/>
      </xdr:twoCellAnchor>
    </mc:Choice>
    <mc:Fallback/>
  </mc:AlternateContent>
  <xdr:twoCellAnchor>
    <xdr:from>
      <xdr:col>0</xdr:col>
      <xdr:colOff>144116</xdr:colOff>
      <xdr:row>25</xdr:row>
      <xdr:rowOff>33544</xdr:rowOff>
    </xdr:from>
    <xdr:to>
      <xdr:col>11</xdr:col>
      <xdr:colOff>572741</xdr:colOff>
      <xdr:row>49</xdr:row>
      <xdr:rowOff>171036</xdr:rowOff>
    </xdr:to>
    <xdr:graphicFrame macro="">
      <xdr:nvGraphicFramePr>
        <xdr:cNvPr id="6" name="Chart 1">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428625</xdr:colOff>
          <xdr:row>0</xdr:row>
          <xdr:rowOff>9525</xdr:rowOff>
        </xdr:from>
        <xdr:to>
          <xdr:col>12</xdr:col>
          <xdr:colOff>533400</xdr:colOff>
          <xdr:row>0</xdr:row>
          <xdr:rowOff>209550</xdr:rowOff>
        </xdr:to>
        <xdr:sp macro="" textlink="">
          <xdr:nvSpPr>
            <xdr:cNvPr id="6145" name="Drop Down 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495300</xdr:colOff>
          <xdr:row>0</xdr:row>
          <xdr:rowOff>19050</xdr:rowOff>
        </xdr:from>
        <xdr:to>
          <xdr:col>18</xdr:col>
          <xdr:colOff>38100</xdr:colOff>
          <xdr:row>1</xdr:row>
          <xdr:rowOff>0</xdr:rowOff>
        </xdr:to>
        <xdr:sp macro="" textlink="">
          <xdr:nvSpPr>
            <xdr:cNvPr id="6146" name="Drop Down 2" hidden="1">
              <a:extLst>
                <a:ext uri="{63B3BB69-23CF-44E3-9099-C40C66FF867C}">
                  <a14:compatExt spid="_x0000_s6146"/>
                </a:ext>
                <a:ext uri="{FF2B5EF4-FFF2-40B4-BE49-F238E27FC236}">
                  <a16:creationId xmlns:a16="http://schemas.microsoft.com/office/drawing/2014/main" id="{00000000-0008-0000-0600-000002180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0</xdr:row>
          <xdr:rowOff>38100</xdr:rowOff>
        </xdr:from>
        <xdr:to>
          <xdr:col>22</xdr:col>
          <xdr:colOff>209550</xdr:colOff>
          <xdr:row>1</xdr:row>
          <xdr:rowOff>9525</xdr:rowOff>
        </xdr:to>
        <xdr:sp macro="" textlink="">
          <xdr:nvSpPr>
            <xdr:cNvPr id="6147" name="Drop Down 3" hidden="1">
              <a:extLst>
                <a:ext uri="{63B3BB69-23CF-44E3-9099-C40C66FF867C}">
                  <a14:compatExt spid="_x0000_s6147"/>
                </a:ext>
                <a:ext uri="{FF2B5EF4-FFF2-40B4-BE49-F238E27FC236}">
                  <a16:creationId xmlns:a16="http://schemas.microsoft.com/office/drawing/2014/main" id="{00000000-0008-0000-0600-000003180000}"/>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152399</xdr:colOff>
      <xdr:row>1</xdr:row>
      <xdr:rowOff>66674</xdr:rowOff>
    </xdr:from>
    <xdr:to>
      <xdr:col>11</xdr:col>
      <xdr:colOff>581024</xdr:colOff>
      <xdr:row>25</xdr:row>
      <xdr:rowOff>104775</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0</xdr:colOff>
          <xdr:row>0</xdr:row>
          <xdr:rowOff>200025</xdr:rowOff>
        </xdr:to>
        <xdr:sp macro="" textlink="">
          <xdr:nvSpPr>
            <xdr:cNvPr id="358401" name="Drop Down 1" hidden="1">
              <a:extLst>
                <a:ext uri="{63B3BB69-23CF-44E3-9099-C40C66FF867C}">
                  <a14:compatExt spid="_x0000_s358401"/>
                </a:ext>
                <a:ext uri="{FF2B5EF4-FFF2-40B4-BE49-F238E27FC236}">
                  <a16:creationId xmlns:a16="http://schemas.microsoft.com/office/drawing/2014/main" id="{00000000-0008-0000-0700-000001780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0</xdr:row>
          <xdr:rowOff>28575</xdr:rowOff>
        </xdr:from>
        <xdr:to>
          <xdr:col>7</xdr:col>
          <xdr:colOff>9525</xdr:colOff>
          <xdr:row>0</xdr:row>
          <xdr:rowOff>228600</xdr:rowOff>
        </xdr:to>
        <xdr:sp macro="" textlink="">
          <xdr:nvSpPr>
            <xdr:cNvPr id="358402" name="Drop Down 2" hidden="1">
              <a:extLst>
                <a:ext uri="{63B3BB69-23CF-44E3-9099-C40C66FF867C}">
                  <a14:compatExt spid="_x0000_s358402"/>
                </a:ext>
                <a:ext uri="{FF2B5EF4-FFF2-40B4-BE49-F238E27FC236}">
                  <a16:creationId xmlns:a16="http://schemas.microsoft.com/office/drawing/2014/main" id="{00000000-0008-0000-0700-000002780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0</xdr:row>
          <xdr:rowOff>28575</xdr:rowOff>
        </xdr:from>
        <xdr:to>
          <xdr:col>12</xdr:col>
          <xdr:colOff>9525</xdr:colOff>
          <xdr:row>0</xdr:row>
          <xdr:rowOff>228600</xdr:rowOff>
        </xdr:to>
        <xdr:sp macro="" textlink="">
          <xdr:nvSpPr>
            <xdr:cNvPr id="358403" name="Drop Down 3" hidden="1">
              <a:extLst>
                <a:ext uri="{63B3BB69-23CF-44E3-9099-C40C66FF867C}">
                  <a14:compatExt spid="_x0000_s358403"/>
                </a:ext>
                <a:ext uri="{FF2B5EF4-FFF2-40B4-BE49-F238E27FC236}">
                  <a16:creationId xmlns:a16="http://schemas.microsoft.com/office/drawing/2014/main" id="{00000000-0008-0000-0700-000003780500}"/>
                </a:ext>
              </a:extLst>
            </xdr:cNvPr>
            <xdr:cNvSpPr/>
          </xdr:nvSpPr>
          <xdr:spPr>
            <a:xfrm>
              <a:off x="0" y="0"/>
              <a:ext cx="0" cy="0"/>
            </a:xfrm>
            <a:prstGeom prst="rect">
              <a:avLst/>
            </a:prstGeom>
          </xdr:spPr>
        </xdr:sp>
        <xdr:clientData/>
      </xdr:twoCellAnchor>
    </mc:Choice>
    <mc:Fallback/>
  </mc:AlternateContent>
  <xdr:twoCellAnchor>
    <xdr:from>
      <xdr:col>0</xdr:col>
      <xdr:colOff>193812</xdr:colOff>
      <xdr:row>26</xdr:row>
      <xdr:rowOff>74957</xdr:rowOff>
    </xdr:from>
    <xdr:to>
      <xdr:col>12</xdr:col>
      <xdr:colOff>9524</xdr:colOff>
      <xdr:row>51</xdr:row>
      <xdr:rowOff>21949</xdr:rowOff>
    </xdr:to>
    <xdr:graphicFrame macro="">
      <xdr:nvGraphicFramePr>
        <xdr:cNvPr id="6" name="Chart 1">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0</xdr:row>
          <xdr:rowOff>0</xdr:rowOff>
        </xdr:from>
        <xdr:to>
          <xdr:col>18</xdr:col>
          <xdr:colOff>9525</xdr:colOff>
          <xdr:row>1</xdr:row>
          <xdr:rowOff>0</xdr:rowOff>
        </xdr:to>
        <xdr:sp macro="" textlink="">
          <xdr:nvSpPr>
            <xdr:cNvPr id="357377" name="Drop Down 1" hidden="1">
              <a:extLst>
                <a:ext uri="{63B3BB69-23CF-44E3-9099-C40C66FF867C}">
                  <a14:compatExt spid="_x0000_s357377"/>
                </a:ext>
                <a:ext uri="{FF2B5EF4-FFF2-40B4-BE49-F238E27FC236}">
                  <a16:creationId xmlns:a16="http://schemas.microsoft.com/office/drawing/2014/main" id="{00000000-0008-0000-0800-000001740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0</xdr:row>
          <xdr:rowOff>9525</xdr:rowOff>
        </xdr:from>
        <xdr:to>
          <xdr:col>25</xdr:col>
          <xdr:colOff>104775</xdr:colOff>
          <xdr:row>1</xdr:row>
          <xdr:rowOff>9525</xdr:rowOff>
        </xdr:to>
        <xdr:sp macro="" textlink="">
          <xdr:nvSpPr>
            <xdr:cNvPr id="357379" name="Drop Down 3" hidden="1">
              <a:extLst>
                <a:ext uri="{63B3BB69-23CF-44E3-9099-C40C66FF867C}">
                  <a14:compatExt spid="_x0000_s357379"/>
                </a:ext>
                <a:ext uri="{FF2B5EF4-FFF2-40B4-BE49-F238E27FC236}">
                  <a16:creationId xmlns:a16="http://schemas.microsoft.com/office/drawing/2014/main" id="{00000000-0008-0000-0800-000003740500}"/>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LBERTOPG/SkyDrive/Fiscal/GD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_Nom_Real"/>
      <sheetName val="Gaps_paste"/>
      <sheetName val="Gaps_Eviews"/>
      <sheetName val="7CRI"/>
      <sheetName val="10SLV"/>
      <sheetName val="15PAN"/>
      <sheetName val="11GTM"/>
      <sheetName val="8DOM"/>
      <sheetName val="13HND"/>
      <sheetName val="1ARG"/>
      <sheetName val="2BAR"/>
      <sheetName val="3BOL"/>
      <sheetName val="4BRA"/>
      <sheetName val="5CHI"/>
      <sheetName val="6COL"/>
      <sheetName val="9ECU"/>
      <sheetName val="12GUY"/>
      <sheetName val="14MEX"/>
      <sheetName val="16PAR"/>
      <sheetName val="17PER"/>
      <sheetName val="18TNT"/>
      <sheetName val="19URU"/>
      <sheetName val="20V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9.bin"/><Relationship Id="rId6" Type="http://schemas.openxmlformats.org/officeDocument/2006/relationships/ctrlProp" Target="../ctrlProps/ctrlProp26.xml"/><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0.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ctrlProp" Target="../ctrlProps/ctrlProp32.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2.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3.bin"/><Relationship Id="rId6" Type="http://schemas.openxmlformats.org/officeDocument/2006/relationships/ctrlProp" Target="../ctrlProps/ctrlProp38.xml"/><Relationship Id="rId5" Type="http://schemas.openxmlformats.org/officeDocument/2006/relationships/ctrlProp" Target="../ctrlProps/ctrlProp37.xml"/><Relationship Id="rId4" Type="http://schemas.openxmlformats.org/officeDocument/2006/relationships/ctrlProp" Target="../ctrlProps/ctrlProp3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4.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5.bin"/><Relationship Id="rId6" Type="http://schemas.openxmlformats.org/officeDocument/2006/relationships/ctrlProp" Target="../ctrlProps/ctrlProp44.xml"/><Relationship Id="rId5" Type="http://schemas.openxmlformats.org/officeDocument/2006/relationships/ctrlProp" Target="../ctrlProps/ctrlProp43.xml"/><Relationship Id="rId4" Type="http://schemas.openxmlformats.org/officeDocument/2006/relationships/ctrlProp" Target="../ctrlProps/ctrlProp4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6.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7.bin"/><Relationship Id="rId6" Type="http://schemas.openxmlformats.org/officeDocument/2006/relationships/ctrlProp" Target="../ctrlProps/ctrlProp50.xml"/><Relationship Id="rId5" Type="http://schemas.openxmlformats.org/officeDocument/2006/relationships/ctrlProp" Target="../ctrlProps/ctrlProp49.xml"/><Relationship Id="rId4" Type="http://schemas.openxmlformats.org/officeDocument/2006/relationships/ctrlProp" Target="../ctrlProps/ctrlProp4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8.bin"/><Relationship Id="rId6" Type="http://schemas.openxmlformats.org/officeDocument/2006/relationships/ctrlProp" Target="../ctrlProps/ctrlProp53.xml"/><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19.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0.bin"/><Relationship Id="rId6" Type="http://schemas.openxmlformats.org/officeDocument/2006/relationships/ctrlProp" Target="../ctrlProps/ctrlProp59.xml"/><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1.bin"/><Relationship Id="rId6" Type="http://schemas.openxmlformats.org/officeDocument/2006/relationships/ctrlProp" Target="../ctrlProps/ctrlProp62.xml"/><Relationship Id="rId5" Type="http://schemas.openxmlformats.org/officeDocument/2006/relationships/ctrlProp" Target="../ctrlProps/ctrlProp61.xml"/><Relationship Id="rId4" Type="http://schemas.openxmlformats.org/officeDocument/2006/relationships/ctrlProp" Target="../ctrlProps/ctrlProp6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2.bin"/><Relationship Id="rId6" Type="http://schemas.openxmlformats.org/officeDocument/2006/relationships/ctrlProp" Target="../ctrlProps/ctrlProp65.xml"/><Relationship Id="rId5" Type="http://schemas.openxmlformats.org/officeDocument/2006/relationships/ctrlProp" Target="../ctrlProps/ctrlProp64.xml"/><Relationship Id="rId4" Type="http://schemas.openxmlformats.org/officeDocument/2006/relationships/ctrlProp" Target="../ctrlProps/ctrlProp6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3.bin"/><Relationship Id="rId6" Type="http://schemas.openxmlformats.org/officeDocument/2006/relationships/ctrlProp" Target="../ctrlProps/ctrlProp68.xml"/><Relationship Id="rId5" Type="http://schemas.openxmlformats.org/officeDocument/2006/relationships/ctrlProp" Target="../ctrlProps/ctrlProp67.xml"/><Relationship Id="rId4" Type="http://schemas.openxmlformats.org/officeDocument/2006/relationships/ctrlProp" Target="../ctrlProps/ctrlProp66.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4.bin"/><Relationship Id="rId6" Type="http://schemas.openxmlformats.org/officeDocument/2006/relationships/ctrlProp" Target="../ctrlProps/ctrlProp71.xml"/><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5.bin"/><Relationship Id="rId6" Type="http://schemas.openxmlformats.org/officeDocument/2006/relationships/ctrlProp" Target="../ctrlProps/ctrlProp74.xml"/><Relationship Id="rId5" Type="http://schemas.openxmlformats.org/officeDocument/2006/relationships/ctrlProp" Target="../ctrlProps/ctrlProp73.xml"/><Relationship Id="rId4" Type="http://schemas.openxmlformats.org/officeDocument/2006/relationships/ctrlProp" Target="../ctrlProps/ctrlProp7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6.bin"/><Relationship Id="rId6" Type="http://schemas.openxmlformats.org/officeDocument/2006/relationships/ctrlProp" Target="../ctrlProps/ctrlProp77.xml"/><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27.bin"/><Relationship Id="rId6" Type="http://schemas.openxmlformats.org/officeDocument/2006/relationships/ctrlProp" Target="../ctrlProps/ctrlProp80.xml"/><Relationship Id="rId5" Type="http://schemas.openxmlformats.org/officeDocument/2006/relationships/ctrlProp" Target="../ctrlProps/ctrlProp79.xml"/><Relationship Id="rId4" Type="http://schemas.openxmlformats.org/officeDocument/2006/relationships/ctrlProp" Target="../ctrlProps/ctrlProp7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28.bin"/><Relationship Id="rId6" Type="http://schemas.openxmlformats.org/officeDocument/2006/relationships/ctrlProp" Target="../ctrlProps/ctrlProp83.xml"/><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29.bin"/><Relationship Id="rId6" Type="http://schemas.openxmlformats.org/officeDocument/2006/relationships/ctrlProp" Target="../ctrlProps/ctrlProp86.xml"/><Relationship Id="rId5" Type="http://schemas.openxmlformats.org/officeDocument/2006/relationships/ctrlProp" Target="../ctrlProps/ctrlProp85.xml"/><Relationship Id="rId4" Type="http://schemas.openxmlformats.org/officeDocument/2006/relationships/ctrlProp" Target="../ctrlProps/ctrlProp84.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0.bin"/><Relationship Id="rId6" Type="http://schemas.openxmlformats.org/officeDocument/2006/relationships/ctrlProp" Target="../ctrlProps/ctrlProp89.xml"/><Relationship Id="rId5" Type="http://schemas.openxmlformats.org/officeDocument/2006/relationships/ctrlProp" Target="../ctrlProps/ctrlProp88.xml"/><Relationship Id="rId4" Type="http://schemas.openxmlformats.org/officeDocument/2006/relationships/ctrlProp" Target="../ctrlProps/ctrlProp87.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1.bin"/><Relationship Id="rId6" Type="http://schemas.openxmlformats.org/officeDocument/2006/relationships/ctrlProp" Target="../ctrlProps/ctrlProp92.xml"/><Relationship Id="rId5" Type="http://schemas.openxmlformats.org/officeDocument/2006/relationships/ctrlProp" Target="../ctrlProps/ctrlProp91.xml"/><Relationship Id="rId4" Type="http://schemas.openxmlformats.org/officeDocument/2006/relationships/ctrlProp" Target="../ctrlProps/ctrlProp90.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2.bin"/><Relationship Id="rId6" Type="http://schemas.openxmlformats.org/officeDocument/2006/relationships/ctrlProp" Target="../ctrlProps/ctrlProp95.xml"/><Relationship Id="rId5" Type="http://schemas.openxmlformats.org/officeDocument/2006/relationships/ctrlProp" Target="../ctrlProps/ctrlProp94.xml"/><Relationship Id="rId4" Type="http://schemas.openxmlformats.org/officeDocument/2006/relationships/ctrlProp" Target="../ctrlProps/ctrlProp9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33.bin"/><Relationship Id="rId6" Type="http://schemas.openxmlformats.org/officeDocument/2006/relationships/ctrlProp" Target="../ctrlProps/ctrlProp98.xml"/><Relationship Id="rId5" Type="http://schemas.openxmlformats.org/officeDocument/2006/relationships/ctrlProp" Target="../ctrlProps/ctrlProp97.xml"/><Relationship Id="rId4" Type="http://schemas.openxmlformats.org/officeDocument/2006/relationships/ctrlProp" Target="../ctrlProps/ctrlProp96.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34.bin"/><Relationship Id="rId6" Type="http://schemas.openxmlformats.org/officeDocument/2006/relationships/ctrlProp" Target="../ctrlProps/ctrlProp101.xml"/><Relationship Id="rId5" Type="http://schemas.openxmlformats.org/officeDocument/2006/relationships/ctrlProp" Target="../ctrlProps/ctrlProp100.xml"/><Relationship Id="rId4" Type="http://schemas.openxmlformats.org/officeDocument/2006/relationships/ctrlProp" Target="../ctrlProps/ctrlProp9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35.bin"/><Relationship Id="rId6" Type="http://schemas.openxmlformats.org/officeDocument/2006/relationships/ctrlProp" Target="../ctrlProps/ctrlProp104.xml"/><Relationship Id="rId5" Type="http://schemas.openxmlformats.org/officeDocument/2006/relationships/ctrlProp" Target="../ctrlProps/ctrlProp103.xml"/><Relationship Id="rId4" Type="http://schemas.openxmlformats.org/officeDocument/2006/relationships/ctrlProp" Target="../ctrlProps/ctrlProp102.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7.xml"/><Relationship Id="rId1" Type="http://schemas.openxmlformats.org/officeDocument/2006/relationships/printerSettings" Target="../printerSettings/printerSettings36.bin"/><Relationship Id="rId6" Type="http://schemas.openxmlformats.org/officeDocument/2006/relationships/ctrlProp" Target="../ctrlProps/ctrlProp107.xml"/><Relationship Id="rId5" Type="http://schemas.openxmlformats.org/officeDocument/2006/relationships/ctrlProp" Target="../ctrlProps/ctrlProp106.xml"/><Relationship Id="rId4" Type="http://schemas.openxmlformats.org/officeDocument/2006/relationships/ctrlProp" Target="../ctrlProps/ctrlProp105.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8.xml"/><Relationship Id="rId1" Type="http://schemas.openxmlformats.org/officeDocument/2006/relationships/printerSettings" Target="../printerSettings/printerSettings37.bin"/><Relationship Id="rId6" Type="http://schemas.openxmlformats.org/officeDocument/2006/relationships/ctrlProp" Target="../ctrlProps/ctrlProp110.xml"/><Relationship Id="rId5" Type="http://schemas.openxmlformats.org/officeDocument/2006/relationships/ctrlProp" Target="../ctrlProps/ctrlProp109.xml"/><Relationship Id="rId4" Type="http://schemas.openxmlformats.org/officeDocument/2006/relationships/ctrlProp" Target="../ctrlProps/ctrlProp108.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9.xml"/><Relationship Id="rId1" Type="http://schemas.openxmlformats.org/officeDocument/2006/relationships/printerSettings" Target="../printerSettings/printerSettings38.bin"/><Relationship Id="rId5" Type="http://schemas.openxmlformats.org/officeDocument/2006/relationships/ctrlProp" Target="../ctrlProps/ctrlProp112.xml"/><Relationship Id="rId4" Type="http://schemas.openxmlformats.org/officeDocument/2006/relationships/ctrlProp" Target="../ctrlProps/ctrlProp11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0.xml"/><Relationship Id="rId1" Type="http://schemas.openxmlformats.org/officeDocument/2006/relationships/printerSettings" Target="../printerSettings/printerSettings39.bin"/><Relationship Id="rId6" Type="http://schemas.openxmlformats.org/officeDocument/2006/relationships/ctrlProp" Target="../ctrlProps/ctrlProp115.xml"/><Relationship Id="rId5" Type="http://schemas.openxmlformats.org/officeDocument/2006/relationships/ctrlProp" Target="../ctrlProps/ctrlProp114.xml"/><Relationship Id="rId4" Type="http://schemas.openxmlformats.org/officeDocument/2006/relationships/ctrlProp" Target="../ctrlProps/ctrlProp113.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1.xml"/><Relationship Id="rId1" Type="http://schemas.openxmlformats.org/officeDocument/2006/relationships/printerSettings" Target="../printerSettings/printerSettings40.bin"/><Relationship Id="rId6" Type="http://schemas.openxmlformats.org/officeDocument/2006/relationships/ctrlProp" Target="../ctrlProps/ctrlProp118.xml"/><Relationship Id="rId5" Type="http://schemas.openxmlformats.org/officeDocument/2006/relationships/ctrlProp" Target="../ctrlProps/ctrlProp117.xml"/><Relationship Id="rId4" Type="http://schemas.openxmlformats.org/officeDocument/2006/relationships/ctrlProp" Target="../ctrlProps/ctrlProp11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workbookViewId="0">
      <selection activeCell="I43" sqref="I43"/>
    </sheetView>
  </sheetViews>
  <sheetFormatPr defaultRowHeight="12.75"/>
  <cols>
    <col min="1" max="16384" width="9.140625" style="182"/>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5" tint="-0.249977111117893"/>
  </sheetPr>
  <dimension ref="A1:J3"/>
  <sheetViews>
    <sheetView showGridLines="0" zoomScaleNormal="100" workbookViewId="0">
      <pane ySplit="1" topLeftCell="A2" activePane="bottomLeft" state="frozenSplit"/>
      <selection pane="bottomLeft" activeCell="M16" sqref="M16"/>
      <selection activeCell="A134" sqref="A134:XFD137"/>
    </sheetView>
  </sheetViews>
  <sheetFormatPr defaultRowHeight="15"/>
  <cols>
    <col min="1" max="1" width="14.28515625" style="53" customWidth="1"/>
    <col min="2" max="3" width="9.140625" style="53"/>
    <col min="4" max="4" width="2.42578125" style="53" customWidth="1"/>
    <col min="5" max="5" width="17.7109375" style="53" bestFit="1" customWidth="1"/>
    <col min="6" max="8" width="9.140625" style="53"/>
    <col min="9" max="9" width="3.140625" style="53" customWidth="1"/>
    <col min="10" max="10" width="9.85546875" style="53" bestFit="1" customWidth="1"/>
    <col min="11" max="16384" width="9.140625" style="53"/>
  </cols>
  <sheetData>
    <row r="1" spans="1:10" s="54" customFormat="1" ht="18.75" customHeight="1">
      <c r="A1" s="55" t="s">
        <v>0</v>
      </c>
      <c r="E1" s="55" t="s">
        <v>1</v>
      </c>
      <c r="J1" s="55" t="s">
        <v>2</v>
      </c>
    </row>
    <row r="2" spans="1:10" ht="18.75" customHeight="1"/>
    <row r="3" spans="1:10" ht="18.75" customHeight="1"/>
  </sheetData>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Drop Down 1">
              <controlPr defaultSize="0" autoLine="0" autoPict="0">
                <anchor moveWithCells="1">
                  <from>
                    <xdr:col>1</xdr:col>
                    <xdr:colOff>0</xdr:colOff>
                    <xdr:row>0</xdr:row>
                    <xdr:rowOff>0</xdr:rowOff>
                  </from>
                  <to>
                    <xdr:col>3</xdr:col>
                    <xdr:colOff>0</xdr:colOff>
                    <xdr:row>0</xdr:row>
                    <xdr:rowOff>200025</xdr:rowOff>
                  </to>
                </anchor>
              </controlPr>
            </control>
          </mc:Choice>
        </mc:AlternateContent>
        <mc:AlternateContent xmlns:mc="http://schemas.openxmlformats.org/markup-compatibility/2006">
          <mc:Choice Requires="x14">
            <control shapeId="13314" r:id="rId5" name="Drop Down 2">
              <controlPr defaultSize="0" autoLine="0" autoPict="0">
                <anchor moveWithCells="1">
                  <from>
                    <xdr:col>5</xdr:col>
                    <xdr:colOff>9525</xdr:colOff>
                    <xdr:row>0</xdr:row>
                    <xdr:rowOff>28575</xdr:rowOff>
                  </from>
                  <to>
                    <xdr:col>7</xdr:col>
                    <xdr:colOff>9525</xdr:colOff>
                    <xdr:row>0</xdr:row>
                    <xdr:rowOff>228600</xdr:rowOff>
                  </to>
                </anchor>
              </controlPr>
            </control>
          </mc:Choice>
        </mc:AlternateContent>
        <mc:AlternateContent xmlns:mc="http://schemas.openxmlformats.org/markup-compatibility/2006">
          <mc:Choice Requires="x14">
            <control shapeId="13315" r:id="rId6" name="Drop Down 3">
              <controlPr defaultSize="0" autoLine="0" autoPict="0">
                <anchor moveWithCells="1">
                  <from>
                    <xdr:col>10</xdr:col>
                    <xdr:colOff>9525</xdr:colOff>
                    <xdr:row>0</xdr:row>
                    <xdr:rowOff>28575</xdr:rowOff>
                  </from>
                  <to>
                    <xdr:col>12</xdr:col>
                    <xdr:colOff>9525</xdr:colOff>
                    <xdr:row>0</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theme="7" tint="-0.499984740745262"/>
    <pageSetUpPr fitToPage="1"/>
  </sheetPr>
  <dimension ref="A1:AQ95"/>
  <sheetViews>
    <sheetView showGridLines="0" zoomScale="85" zoomScaleNormal="85" workbookViewId="0">
      <pane xSplit="4" ySplit="2" topLeftCell="E3" activePane="bottomRight" state="frozenSplit"/>
      <selection pane="bottomRight" activeCell="L31" sqref="L31"/>
      <selection pane="bottomLeft" activeCell="A134" sqref="A134:XFD137"/>
      <selection pane="topRight" activeCell="A134" sqref="A134:XFD137"/>
    </sheetView>
  </sheetViews>
  <sheetFormatPr defaultRowHeight="14.25"/>
  <cols>
    <col min="1" max="1" width="4" style="1" customWidth="1"/>
    <col min="2" max="3" width="3.85546875" style="2" customWidth="1"/>
    <col min="4" max="4" width="30.5703125" style="2" customWidth="1"/>
    <col min="5" max="5" width="10.7109375" style="2" customWidth="1"/>
    <col min="6" max="13" width="8.42578125" style="2" customWidth="1"/>
    <col min="14" max="14" width="11.28515625" style="2" customWidth="1"/>
    <col min="15" max="25" width="8.42578125" style="2" customWidth="1"/>
    <col min="26" max="26" width="10" style="2" customWidth="1"/>
    <col min="27" max="27" width="10.28515625" style="2" customWidth="1"/>
    <col min="28" max="28" width="9.5703125" style="2" customWidth="1"/>
    <col min="29" max="29" width="9.7109375" style="2" customWidth="1"/>
    <col min="30" max="30" width="6.5703125" style="1" customWidth="1"/>
    <col min="31" max="31" width="9.42578125" style="1" bestFit="1" customWidth="1"/>
    <col min="32" max="16384" width="9.140625" style="1"/>
  </cols>
  <sheetData>
    <row r="1" spans="1:31" s="3" customFormat="1" ht="17.25">
      <c r="A1" s="26" t="s">
        <v>82</v>
      </c>
      <c r="B1" s="26"/>
      <c r="C1" s="26"/>
      <c r="D1" s="26"/>
      <c r="E1" s="62"/>
      <c r="F1" s="62"/>
      <c r="G1" s="62"/>
      <c r="H1" s="62"/>
      <c r="I1" s="62"/>
      <c r="J1" s="61" t="s">
        <v>0</v>
      </c>
      <c r="K1" s="62"/>
      <c r="L1" s="62"/>
      <c r="M1" s="62"/>
      <c r="N1" s="61"/>
      <c r="O1" s="60" t="s">
        <v>1</v>
      </c>
      <c r="P1" s="59"/>
      <c r="Q1" s="59"/>
      <c r="R1" s="61"/>
      <c r="S1" s="59"/>
      <c r="T1" s="60" t="s">
        <v>2</v>
      </c>
      <c r="U1" s="60"/>
      <c r="V1" s="59"/>
      <c r="W1" s="59"/>
      <c r="X1" s="59"/>
      <c r="Y1" s="59"/>
      <c r="Z1" s="8"/>
      <c r="AA1" s="8"/>
      <c r="AB1" s="8"/>
      <c r="AC1" s="8"/>
    </row>
    <row r="2" spans="1:31" s="3" customFormat="1" ht="15">
      <c r="A2" s="27" t="s">
        <v>83</v>
      </c>
      <c r="B2" s="8"/>
      <c r="C2" s="8"/>
      <c r="D2" s="8"/>
      <c r="E2" s="7" t="s">
        <v>5</v>
      </c>
      <c r="F2" s="7" t="s">
        <v>6</v>
      </c>
      <c r="G2" s="7" t="s">
        <v>7</v>
      </c>
      <c r="H2" s="7" t="s">
        <v>8</v>
      </c>
      <c r="I2" s="7" t="s">
        <v>9</v>
      </c>
      <c r="J2" s="6" t="s">
        <v>10</v>
      </c>
      <c r="K2" s="6" t="s">
        <v>11</v>
      </c>
      <c r="L2" s="6" t="s">
        <v>12</v>
      </c>
      <c r="M2" s="5" t="s">
        <v>13</v>
      </c>
      <c r="N2" s="5" t="s">
        <v>14</v>
      </c>
      <c r="O2" s="5" t="s">
        <v>15</v>
      </c>
      <c r="P2" s="5" t="s">
        <v>16</v>
      </c>
      <c r="Q2" s="5" t="s">
        <v>17</v>
      </c>
      <c r="R2" s="5" t="s">
        <v>18</v>
      </c>
      <c r="S2" s="5" t="s">
        <v>19</v>
      </c>
      <c r="T2" s="5" t="s">
        <v>20</v>
      </c>
      <c r="U2" s="5" t="s">
        <v>21</v>
      </c>
      <c r="V2" s="5" t="s">
        <v>22</v>
      </c>
      <c r="W2" s="5" t="s">
        <v>23</v>
      </c>
      <c r="X2" s="5" t="s">
        <v>24</v>
      </c>
      <c r="Y2" s="5" t="s">
        <v>25</v>
      </c>
      <c r="Z2" s="5" t="s">
        <v>26</v>
      </c>
      <c r="AA2" s="5" t="s">
        <v>27</v>
      </c>
      <c r="AB2" s="5" t="s">
        <v>28</v>
      </c>
      <c r="AC2" s="5" t="s">
        <v>29</v>
      </c>
      <c r="AE2" s="4" t="s">
        <v>66</v>
      </c>
    </row>
    <row r="3" spans="1:31">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row>
    <row r="4" spans="1:31" ht="15" customHeight="1">
      <c r="A4" s="213" t="s">
        <v>31</v>
      </c>
      <c r="B4" s="17" t="s">
        <v>32</v>
      </c>
      <c r="C4" s="17"/>
      <c r="D4" s="17"/>
      <c r="E4" s="66">
        <f>+E5+E11+E12</f>
        <v>2324.8669999999997</v>
      </c>
      <c r="F4" s="66">
        <f t="shared" ref="F4:AA4" si="0">+F5+F11+F12</f>
        <v>3007.1440000000002</v>
      </c>
      <c r="G4" s="66">
        <f t="shared" si="0"/>
        <v>3825.9780000000001</v>
      </c>
      <c r="H4" s="66">
        <f t="shared" si="0"/>
        <v>4491.3779999999997</v>
      </c>
      <c r="I4" s="66">
        <f t="shared" si="0"/>
        <v>5258.4519999999993</v>
      </c>
      <c r="J4" s="66">
        <f t="shared" si="0"/>
        <v>6549.1926879233879</v>
      </c>
      <c r="K4" s="66">
        <f t="shared" si="0"/>
        <v>7287.4155029226658</v>
      </c>
      <c r="L4" s="66">
        <f t="shared" si="0"/>
        <v>8058.1588894698798</v>
      </c>
      <c r="M4" s="66">
        <f t="shared" si="0"/>
        <v>8330.826792953816</v>
      </c>
      <c r="N4" s="66">
        <f t="shared" si="0"/>
        <v>8238.5307931092284</v>
      </c>
      <c r="O4" s="66">
        <f t="shared" si="0"/>
        <v>9247.05094101344</v>
      </c>
      <c r="P4" s="66">
        <f t="shared" si="0"/>
        <v>10132.134643279353</v>
      </c>
      <c r="Q4" s="66">
        <f t="shared" si="0"/>
        <v>10532.738861060241</v>
      </c>
      <c r="R4" s="66">
        <f t="shared" si="0"/>
        <v>11399.504241824001</v>
      </c>
      <c r="S4" s="66">
        <f t="shared" si="0"/>
        <v>13725.014401333334</v>
      </c>
      <c r="T4" s="66">
        <f t="shared" si="0"/>
        <v>16876.456999999999</v>
      </c>
      <c r="U4" s="66">
        <f t="shared" si="0"/>
        <v>21259.608766699999</v>
      </c>
      <c r="V4" s="66">
        <f t="shared" si="0"/>
        <v>24478.847100000003</v>
      </c>
      <c r="W4" s="66">
        <f t="shared" si="0"/>
        <v>24069.989099999999</v>
      </c>
      <c r="X4" s="66">
        <f t="shared" si="0"/>
        <v>19819.769100000005</v>
      </c>
      <c r="Y4" s="66">
        <f t="shared" si="0"/>
        <v>25495.825573000002</v>
      </c>
      <c r="Z4" s="66">
        <f t="shared" si="0"/>
        <v>29352.650229000003</v>
      </c>
      <c r="AA4" s="66">
        <f t="shared" si="0"/>
        <v>30764.684067000002</v>
      </c>
      <c r="AB4" s="66">
        <f t="shared" ref="AB4:AC4" si="1">+AB5+AB11+AB12</f>
        <v>31049.937948999999</v>
      </c>
      <c r="AC4" s="66">
        <f t="shared" si="1"/>
        <v>33010.396610579992</v>
      </c>
    </row>
    <row r="5" spans="1:31">
      <c r="A5" s="213"/>
      <c r="B5" s="12"/>
      <c r="C5" s="12" t="s">
        <v>33</v>
      </c>
      <c r="D5" s="12"/>
      <c r="E5" s="106">
        <f t="shared" ref="E5:AA5" si="2">+SUM(E6:E10)</f>
        <v>1448.232</v>
      </c>
      <c r="F5" s="106">
        <f t="shared" si="2"/>
        <v>2164.415</v>
      </c>
      <c r="G5" s="106">
        <f t="shared" si="2"/>
        <v>2826.7730000000001</v>
      </c>
      <c r="H5" s="106">
        <f t="shared" si="2"/>
        <v>3508.9590000000003</v>
      </c>
      <c r="I5" s="106">
        <f t="shared" si="2"/>
        <v>4027.3800000000006</v>
      </c>
      <c r="J5" s="106">
        <f t="shared" si="2"/>
        <v>4754.0326879233862</v>
      </c>
      <c r="K5" s="106">
        <f t="shared" si="2"/>
        <v>5625.9915029226659</v>
      </c>
      <c r="L5" s="106">
        <f t="shared" si="2"/>
        <v>6158.6558894698792</v>
      </c>
      <c r="M5" s="106">
        <f t="shared" si="2"/>
        <v>6550.5597929538153</v>
      </c>
      <c r="N5" s="106">
        <f t="shared" si="2"/>
        <v>6415.475793109229</v>
      </c>
      <c r="O5" s="106">
        <f t="shared" si="2"/>
        <v>7307.220941013441</v>
      </c>
      <c r="P5" s="106">
        <f t="shared" si="2"/>
        <v>7884.3456432793528</v>
      </c>
      <c r="Q5" s="106">
        <f t="shared" si="2"/>
        <v>8432.0658610602404</v>
      </c>
      <c r="R5" s="106">
        <f t="shared" si="2"/>
        <v>8905.562241824</v>
      </c>
      <c r="S5" s="106">
        <f t="shared" si="2"/>
        <v>9906.8414013333331</v>
      </c>
      <c r="T5" s="106">
        <f t="shared" si="2"/>
        <v>12104.857999999998</v>
      </c>
      <c r="U5" s="106">
        <f t="shared" si="2"/>
        <v>14204.760600000001</v>
      </c>
      <c r="V5" s="106">
        <f t="shared" si="2"/>
        <v>17223.076100000002</v>
      </c>
      <c r="W5" s="106">
        <f t="shared" si="2"/>
        <v>17710.1711</v>
      </c>
      <c r="X5" s="106">
        <f t="shared" si="2"/>
        <v>14720.948100000001</v>
      </c>
      <c r="Y5" s="106">
        <f t="shared" si="2"/>
        <v>19042.3698</v>
      </c>
      <c r="Z5" s="106">
        <f t="shared" si="2"/>
        <v>22770.751</v>
      </c>
      <c r="AA5" s="106">
        <f t="shared" si="2"/>
        <v>24614.797999999999</v>
      </c>
      <c r="AB5" s="106">
        <f>+SUM(AB6:AB10)</f>
        <v>24963.062999999998</v>
      </c>
      <c r="AC5" s="106">
        <f>+SUM(AC6:AC10)</f>
        <v>26686.820777999994</v>
      </c>
    </row>
    <row r="6" spans="1:31">
      <c r="A6" s="213"/>
      <c r="B6" s="12"/>
      <c r="C6" s="12"/>
      <c r="D6" s="21" t="s">
        <v>34</v>
      </c>
      <c r="E6" s="105">
        <v>109.03717761525691</v>
      </c>
      <c r="F6" s="105">
        <v>290.24099911971086</v>
      </c>
      <c r="G6" s="105">
        <v>361.11606844651931</v>
      </c>
      <c r="H6" s="105">
        <v>412.76029788640062</v>
      </c>
      <c r="I6" s="105">
        <v>485.91511833333323</v>
      </c>
      <c r="J6" s="105">
        <v>551.93356000000006</v>
      </c>
      <c r="K6" s="105">
        <v>700.28582666666659</v>
      </c>
      <c r="L6" s="105">
        <v>627.49044200000003</v>
      </c>
      <c r="M6" s="105">
        <v>737.38010750000001</v>
      </c>
      <c r="N6" s="105">
        <v>685.67490158333339</v>
      </c>
      <c r="O6" s="105">
        <v>917.35860341666682</v>
      </c>
      <c r="P6" s="105">
        <v>1147.9953099999998</v>
      </c>
      <c r="Q6" s="105">
        <v>1497.775678</v>
      </c>
      <c r="R6" s="105">
        <v>1552.8837159999998</v>
      </c>
      <c r="S6" s="105">
        <v>1590.6038049999997</v>
      </c>
      <c r="T6" s="105">
        <v>2248.1049398888881</v>
      </c>
      <c r="U6" s="105">
        <v>2212.086562449796</v>
      </c>
      <c r="V6" s="105">
        <v>2971.2697051821879</v>
      </c>
      <c r="W6" s="105">
        <v>3059.2737934480001</v>
      </c>
      <c r="X6" s="105">
        <v>2439.764581636</v>
      </c>
      <c r="Y6" s="105">
        <v>3699.8875014079995</v>
      </c>
      <c r="Z6" s="105">
        <v>4990.6639118547591</v>
      </c>
      <c r="AA6" s="105">
        <v>5583.5970549959538</v>
      </c>
      <c r="AB6" s="105">
        <v>5628.5132349193536</v>
      </c>
      <c r="AC6" s="105">
        <v>5744.5692143737488</v>
      </c>
      <c r="AE6" s="150">
        <v>1.97</v>
      </c>
    </row>
    <row r="7" spans="1:31">
      <c r="A7" s="213"/>
      <c r="B7" s="12"/>
      <c r="C7" s="12"/>
      <c r="D7" s="21" t="s">
        <v>35</v>
      </c>
      <c r="E7" s="105">
        <v>113.5926</v>
      </c>
      <c r="F7" s="105">
        <v>165.62729999999999</v>
      </c>
      <c r="G7" s="105">
        <v>220.50790000000003</v>
      </c>
      <c r="H7" s="105">
        <v>286.22540000000004</v>
      </c>
      <c r="I7" s="105">
        <v>346.11329999999998</v>
      </c>
      <c r="J7" s="105">
        <v>369.4708</v>
      </c>
      <c r="K7" s="105">
        <v>427.68299999999999</v>
      </c>
      <c r="L7" s="105">
        <v>517.3836</v>
      </c>
      <c r="M7" s="105">
        <v>611.26419999999996</v>
      </c>
      <c r="N7" s="105">
        <v>641.27760000000001</v>
      </c>
      <c r="O7" s="105">
        <v>721.3039</v>
      </c>
      <c r="P7" s="105">
        <v>786.35020000000009</v>
      </c>
      <c r="Q7" s="105">
        <v>624.24099999999999</v>
      </c>
      <c r="R7" s="105">
        <v>635.78099999999995</v>
      </c>
      <c r="S7" s="105">
        <v>672.19299999999998</v>
      </c>
      <c r="T7" s="105">
        <v>738.62099999999998</v>
      </c>
      <c r="U7" s="105">
        <v>781.28399999999999</v>
      </c>
      <c r="V7" s="105">
        <v>989.34799999999996</v>
      </c>
      <c r="W7" s="105">
        <v>1146.5450000000001</v>
      </c>
      <c r="X7" s="105">
        <v>1252.673</v>
      </c>
      <c r="Y7" s="105">
        <v>1492.837</v>
      </c>
      <c r="Z7" s="105">
        <v>1690.229</v>
      </c>
      <c r="AA7" s="105">
        <v>1893.62</v>
      </c>
      <c r="AB7" s="105">
        <v>1964.173</v>
      </c>
      <c r="AC7" s="105">
        <v>2114.2950000000001</v>
      </c>
      <c r="AE7" s="150">
        <v>0.4</v>
      </c>
    </row>
    <row r="8" spans="1:31">
      <c r="A8" s="213"/>
      <c r="B8" s="12"/>
      <c r="C8" s="12"/>
      <c r="D8" s="21" t="s">
        <v>36</v>
      </c>
      <c r="E8" s="105">
        <v>827.56639999999993</v>
      </c>
      <c r="F8" s="105">
        <v>1173.1181999999999</v>
      </c>
      <c r="G8" s="105">
        <v>1560.7044000000001</v>
      </c>
      <c r="H8" s="105">
        <v>1901.0999000000002</v>
      </c>
      <c r="I8" s="105">
        <v>2224.6718000000001</v>
      </c>
      <c r="J8" s="105">
        <v>2604.8159999999998</v>
      </c>
      <c r="K8" s="105">
        <v>3066.4290000000001</v>
      </c>
      <c r="L8" s="105">
        <v>3320.2310000000002</v>
      </c>
      <c r="M8" s="105">
        <v>3499.9539999999997</v>
      </c>
      <c r="N8" s="105">
        <v>3526.5889999999999</v>
      </c>
      <c r="O8" s="105">
        <v>4122.51</v>
      </c>
      <c r="P8" s="105">
        <v>4422.6419999999998</v>
      </c>
      <c r="Q8" s="105">
        <v>4785.1269999999995</v>
      </c>
      <c r="R8" s="105">
        <v>5187.5200000000004</v>
      </c>
      <c r="S8" s="105">
        <v>5807.027</v>
      </c>
      <c r="T8" s="105">
        <v>6498.7780000000002</v>
      </c>
      <c r="U8" s="105">
        <v>6893.2290000000003</v>
      </c>
      <c r="V8" s="105">
        <v>8081.3450000000003</v>
      </c>
      <c r="W8" s="105">
        <v>9077.8690000000006</v>
      </c>
      <c r="X8" s="105">
        <v>8292.4279999999999</v>
      </c>
      <c r="Y8" s="105">
        <v>9961.1319999999996</v>
      </c>
      <c r="Z8" s="105">
        <v>11287.701999999999</v>
      </c>
      <c r="AA8" s="105">
        <v>12340.087</v>
      </c>
      <c r="AB8" s="105">
        <v>13158.269</v>
      </c>
      <c r="AC8" s="105">
        <v>14357.919</v>
      </c>
      <c r="AE8" s="150">
        <v>1.38</v>
      </c>
    </row>
    <row r="9" spans="1:31">
      <c r="A9" s="213"/>
      <c r="B9" s="12"/>
      <c r="C9" s="12"/>
      <c r="D9" s="21" t="s">
        <v>37</v>
      </c>
      <c r="E9" s="105">
        <v>382.86030000000005</v>
      </c>
      <c r="F9" s="105">
        <v>497.03959999999984</v>
      </c>
      <c r="G9" s="105">
        <v>634.08539999999994</v>
      </c>
      <c r="H9" s="105">
        <v>848.65409999999974</v>
      </c>
      <c r="I9" s="105">
        <v>921.72920000000067</v>
      </c>
      <c r="J9" s="105">
        <v>1151.0349999999999</v>
      </c>
      <c r="K9" s="105">
        <v>1332.0839999999989</v>
      </c>
      <c r="L9" s="105">
        <v>1536.0809999999992</v>
      </c>
      <c r="M9" s="105">
        <v>1619.1960000000008</v>
      </c>
      <c r="N9" s="105">
        <v>1510.3829999999998</v>
      </c>
      <c r="O9" s="105">
        <v>1431.2150000000001</v>
      </c>
      <c r="P9" s="105">
        <v>1439.8070000000007</v>
      </c>
      <c r="Q9" s="105">
        <v>1491.4249999999993</v>
      </c>
      <c r="R9" s="105">
        <v>1453.0320000000011</v>
      </c>
      <c r="S9" s="105">
        <v>1473.482</v>
      </c>
      <c r="T9" s="105">
        <v>1656.7259999999987</v>
      </c>
      <c r="U9" s="105">
        <v>1892.2606000000014</v>
      </c>
      <c r="V9" s="105">
        <v>1936.9291000000012</v>
      </c>
      <c r="W9" s="105">
        <v>2159.7250999999978</v>
      </c>
      <c r="X9" s="105">
        <v>1892.2721000000001</v>
      </c>
      <c r="Y9" s="105">
        <v>2017.8297999999995</v>
      </c>
      <c r="Z9" s="105">
        <v>2489.9890000000014</v>
      </c>
      <c r="AA9" s="105">
        <v>2767.7899999999972</v>
      </c>
      <c r="AB9" s="105">
        <v>2730.3149999999973</v>
      </c>
      <c r="AC9" s="105">
        <v>3048.7227779999976</v>
      </c>
      <c r="AE9" s="151"/>
    </row>
    <row r="10" spans="1:31">
      <c r="A10" s="213"/>
      <c r="B10" s="12"/>
      <c r="C10" s="12"/>
      <c r="D10" s="19" t="s">
        <v>38</v>
      </c>
      <c r="E10" s="73">
        <v>15.175522384743074</v>
      </c>
      <c r="F10" s="73">
        <v>38.388900880289171</v>
      </c>
      <c r="G10" s="73">
        <v>50.359231553480633</v>
      </c>
      <c r="H10" s="73">
        <v>60.219302113599412</v>
      </c>
      <c r="I10" s="73">
        <v>48.950581666666707</v>
      </c>
      <c r="J10" s="73">
        <v>76.777327923387119</v>
      </c>
      <c r="K10" s="73">
        <v>99.509676256000006</v>
      </c>
      <c r="L10" s="73">
        <v>157.46984746987957</v>
      </c>
      <c r="M10" s="73">
        <v>82.765485453815273</v>
      </c>
      <c r="N10" s="73">
        <v>51.551291525896417</v>
      </c>
      <c r="O10" s="73">
        <v>114.83343759677416</v>
      </c>
      <c r="P10" s="73">
        <v>87.5511332793523</v>
      </c>
      <c r="Q10" s="73">
        <v>33.497183060240978</v>
      </c>
      <c r="R10" s="73">
        <v>76.345525824000006</v>
      </c>
      <c r="S10" s="73">
        <v>363.5355963333331</v>
      </c>
      <c r="T10" s="73">
        <v>962.62806011111149</v>
      </c>
      <c r="U10" s="73">
        <v>2425.9004375502041</v>
      </c>
      <c r="V10" s="73">
        <v>3244.1842948178119</v>
      </c>
      <c r="W10" s="73">
        <v>2266.758206552</v>
      </c>
      <c r="X10" s="73">
        <v>843.81041836400004</v>
      </c>
      <c r="Y10" s="73">
        <v>1870.6834985920002</v>
      </c>
      <c r="Z10" s="73">
        <v>2312.1670881452396</v>
      </c>
      <c r="AA10" s="73">
        <v>2029.7039450040463</v>
      </c>
      <c r="AB10" s="73">
        <v>1481.7927650806464</v>
      </c>
      <c r="AC10" s="73">
        <v>1421.3147856262513</v>
      </c>
      <c r="AE10" s="151"/>
    </row>
    <row r="11" spans="1:31">
      <c r="A11" s="213"/>
      <c r="B11" s="12"/>
      <c r="C11" s="12" t="s">
        <v>39</v>
      </c>
      <c r="D11" s="12"/>
      <c r="E11" s="82">
        <v>159.559</v>
      </c>
      <c r="F11" s="82">
        <v>188.483</v>
      </c>
      <c r="G11" s="82">
        <v>246.14599999999999</v>
      </c>
      <c r="H11" s="82">
        <v>276.34899999999999</v>
      </c>
      <c r="I11" s="82">
        <v>312.91300000000001</v>
      </c>
      <c r="J11" s="82">
        <v>349.12400000000002</v>
      </c>
      <c r="K11" s="82">
        <v>403.05399999999997</v>
      </c>
      <c r="L11" s="82">
        <v>449.47</v>
      </c>
      <c r="M11" s="82">
        <v>496.839</v>
      </c>
      <c r="N11" s="82">
        <v>527.04200000000003</v>
      </c>
      <c r="O11" s="82">
        <v>576.75800000000004</v>
      </c>
      <c r="P11" s="82">
        <v>628.05200000000002</v>
      </c>
      <c r="Q11" s="82">
        <v>678.9</v>
      </c>
      <c r="R11" s="82">
        <v>727.97900000000004</v>
      </c>
      <c r="S11" s="82">
        <v>827.62900000000002</v>
      </c>
      <c r="T11" s="82">
        <v>931.71699999999998</v>
      </c>
      <c r="U11" s="82">
        <v>1050.396</v>
      </c>
      <c r="V11" s="82">
        <v>1148.6469999999999</v>
      </c>
      <c r="W11" s="82">
        <v>1289.2249999999999</v>
      </c>
      <c r="X11" s="82">
        <v>1371.75</v>
      </c>
      <c r="Y11" s="82">
        <v>1493.9870000000001</v>
      </c>
      <c r="Z11" s="82">
        <v>1623.817</v>
      </c>
      <c r="AA11" s="82">
        <v>1802.4680000000001</v>
      </c>
      <c r="AB11" s="82">
        <v>1968.973</v>
      </c>
      <c r="AC11" s="82">
        <v>2110.0875410000003</v>
      </c>
      <c r="AE11" s="150">
        <v>1.54</v>
      </c>
    </row>
    <row r="12" spans="1:31">
      <c r="A12" s="213"/>
      <c r="B12" s="12"/>
      <c r="C12" s="12" t="s">
        <v>40</v>
      </c>
      <c r="D12" s="12"/>
      <c r="E12" s="106">
        <f t="shared" ref="E12:AC12" si="3">+E14+E13</f>
        <v>717.07599999999979</v>
      </c>
      <c r="F12" s="106">
        <f t="shared" si="3"/>
        <v>654.24600000000032</v>
      </c>
      <c r="G12" s="106">
        <f t="shared" si="3"/>
        <v>753.05899999999997</v>
      </c>
      <c r="H12" s="106">
        <f t="shared" si="3"/>
        <v>706.06999999999948</v>
      </c>
      <c r="I12" s="106">
        <f t="shared" si="3"/>
        <v>918.15899999999874</v>
      </c>
      <c r="J12" s="106">
        <f t="shared" si="3"/>
        <v>1446.0360000000016</v>
      </c>
      <c r="K12" s="106">
        <f t="shared" si="3"/>
        <v>1258.3699999999999</v>
      </c>
      <c r="L12" s="106">
        <f t="shared" si="3"/>
        <v>1450.0330000000006</v>
      </c>
      <c r="M12" s="106">
        <f t="shared" si="3"/>
        <v>1283.4279999999999</v>
      </c>
      <c r="N12" s="106">
        <f t="shared" si="3"/>
        <v>1296.0129999999986</v>
      </c>
      <c r="O12" s="106">
        <f t="shared" si="3"/>
        <v>1363.071999999999</v>
      </c>
      <c r="P12" s="106">
        <f t="shared" si="3"/>
        <v>1619.7369999999996</v>
      </c>
      <c r="Q12" s="106">
        <f t="shared" si="3"/>
        <v>1421.7730000000006</v>
      </c>
      <c r="R12" s="106">
        <f t="shared" si="3"/>
        <v>1765.9630000000006</v>
      </c>
      <c r="S12" s="106">
        <f t="shared" si="3"/>
        <v>2990.5440000000008</v>
      </c>
      <c r="T12" s="106">
        <f t="shared" si="3"/>
        <v>3839.8819999999982</v>
      </c>
      <c r="U12" s="106">
        <f t="shared" si="3"/>
        <v>6004.4521666999981</v>
      </c>
      <c r="V12" s="106">
        <f t="shared" si="3"/>
        <v>6107.1240000000007</v>
      </c>
      <c r="W12" s="106">
        <f t="shared" si="3"/>
        <v>5070.5930000000026</v>
      </c>
      <c r="X12" s="106">
        <f t="shared" si="3"/>
        <v>3727.0710000000036</v>
      </c>
      <c r="Y12" s="106">
        <f t="shared" si="3"/>
        <v>4959.4687730000014</v>
      </c>
      <c r="Z12" s="106">
        <f t="shared" si="3"/>
        <v>4958.0822290000024</v>
      </c>
      <c r="AA12" s="106">
        <f t="shared" si="3"/>
        <v>4347.4180670000032</v>
      </c>
      <c r="AB12" s="106">
        <f t="shared" si="3"/>
        <v>4117.9019490000001</v>
      </c>
      <c r="AC12" s="106">
        <f t="shared" si="3"/>
        <v>4213.4882915799999</v>
      </c>
    </row>
    <row r="13" spans="1:31">
      <c r="A13" s="213"/>
      <c r="B13" s="21"/>
      <c r="C13" s="21"/>
      <c r="D13" s="21" t="s">
        <v>55</v>
      </c>
      <c r="E13" s="105">
        <v>260.47899999999981</v>
      </c>
      <c r="F13" s="105">
        <v>355.62400000000031</v>
      </c>
      <c r="G13" s="105">
        <v>437.82499999999999</v>
      </c>
      <c r="H13" s="105">
        <v>543.64799999999946</v>
      </c>
      <c r="I13" s="105">
        <v>595.07799999999872</v>
      </c>
      <c r="J13" s="105">
        <v>769.60700000000168</v>
      </c>
      <c r="K13" s="105">
        <v>855.7109999999999</v>
      </c>
      <c r="L13" s="105">
        <v>984.81900000000064</v>
      </c>
      <c r="M13" s="105">
        <v>1134.4929999999999</v>
      </c>
      <c r="N13" s="105">
        <v>1158.5569999999987</v>
      </c>
      <c r="O13" s="105">
        <v>987.45699999999897</v>
      </c>
      <c r="P13" s="105">
        <v>1394.4929999999997</v>
      </c>
      <c r="Q13" s="105">
        <v>1206.1650000000006</v>
      </c>
      <c r="R13" s="105">
        <v>1334.7760000000007</v>
      </c>
      <c r="S13" s="105">
        <v>1226.4450000000008</v>
      </c>
      <c r="T13" s="105">
        <v>1399.4419999999982</v>
      </c>
      <c r="U13" s="105">
        <v>1573.3289999999979</v>
      </c>
      <c r="V13" s="105">
        <v>1965.3320000000003</v>
      </c>
      <c r="W13" s="105">
        <v>1871.6350000000025</v>
      </c>
      <c r="X13" s="105">
        <v>2134.0240000000035</v>
      </c>
      <c r="Y13" s="105">
        <v>1917.4588000000012</v>
      </c>
      <c r="Z13" s="105">
        <v>2192.671353000002</v>
      </c>
      <c r="AA13" s="105">
        <v>2383.5483670000031</v>
      </c>
      <c r="AB13" s="105">
        <v>2705.1839490000002</v>
      </c>
      <c r="AC13" s="105">
        <v>2859.8449542999997</v>
      </c>
    </row>
    <row r="14" spans="1:31">
      <c r="A14" s="213"/>
      <c r="B14" s="19"/>
      <c r="C14" s="19"/>
      <c r="D14" s="19" t="s">
        <v>38</v>
      </c>
      <c r="E14" s="73">
        <v>456.59699999999998</v>
      </c>
      <c r="F14" s="73">
        <v>298.62200000000001</v>
      </c>
      <c r="G14" s="73">
        <v>315.23399999999998</v>
      </c>
      <c r="H14" s="73">
        <v>162.422</v>
      </c>
      <c r="I14" s="73">
        <v>323.08100000000002</v>
      </c>
      <c r="J14" s="73">
        <v>676.42899999999997</v>
      </c>
      <c r="K14" s="73">
        <v>402.65899999999999</v>
      </c>
      <c r="L14" s="73">
        <v>465.214</v>
      </c>
      <c r="M14" s="73">
        <v>148.935</v>
      </c>
      <c r="N14" s="73">
        <v>137.45599999999999</v>
      </c>
      <c r="O14" s="73">
        <v>375.61500000000001</v>
      </c>
      <c r="P14" s="73">
        <v>225.244</v>
      </c>
      <c r="Q14" s="73">
        <v>215.608</v>
      </c>
      <c r="R14" s="73">
        <v>431.18700000000001</v>
      </c>
      <c r="S14" s="73">
        <v>1764.0989999999999</v>
      </c>
      <c r="T14" s="73">
        <v>2440.44</v>
      </c>
      <c r="U14" s="73">
        <v>4431.1231667000002</v>
      </c>
      <c r="V14" s="73">
        <v>4141.7920000000004</v>
      </c>
      <c r="W14" s="73">
        <v>3198.9580000000001</v>
      </c>
      <c r="X14" s="73">
        <v>1593.047</v>
      </c>
      <c r="Y14" s="73">
        <v>3042.0099730000002</v>
      </c>
      <c r="Z14" s="73">
        <v>2765.4108760000004</v>
      </c>
      <c r="AA14" s="73">
        <v>1963.8697</v>
      </c>
      <c r="AB14" s="73">
        <v>1412.7180000000001</v>
      </c>
      <c r="AC14" s="73">
        <v>1353.6433372800002</v>
      </c>
      <c r="AE14" s="150">
        <v>1.1000000000000001</v>
      </c>
    </row>
    <row r="15" spans="1:31" ht="15">
      <c r="A15" s="213"/>
      <c r="B15" s="17" t="s">
        <v>42</v>
      </c>
      <c r="C15" s="17"/>
      <c r="D15" s="17"/>
      <c r="E15" s="104">
        <v>19.591999999999999</v>
      </c>
      <c r="F15" s="104">
        <v>25.308</v>
      </c>
      <c r="G15" s="104">
        <v>40.985999999999997</v>
      </c>
      <c r="H15" s="104">
        <v>50.061</v>
      </c>
      <c r="I15" s="104">
        <v>62.758710000000001</v>
      </c>
      <c r="J15" s="104">
        <v>69.284710000000004</v>
      </c>
      <c r="K15" s="104">
        <v>67.824719999999999</v>
      </c>
      <c r="L15" s="104">
        <v>73.268699999999995</v>
      </c>
      <c r="M15" s="104">
        <v>83.879000000000005</v>
      </c>
      <c r="N15" s="104">
        <v>97.916800000000009</v>
      </c>
      <c r="O15" s="104">
        <v>114.9162</v>
      </c>
      <c r="P15" s="104">
        <v>169.58320000000001</v>
      </c>
      <c r="Q15" s="104">
        <v>136.59309999999999</v>
      </c>
      <c r="R15" s="104">
        <v>133.61189999999999</v>
      </c>
      <c r="S15" s="104">
        <v>84.472399999999993</v>
      </c>
      <c r="T15" s="104">
        <v>115.3168</v>
      </c>
      <c r="U15" s="104">
        <v>145.7183</v>
      </c>
      <c r="V15" s="104">
        <v>99.965100000000007</v>
      </c>
      <c r="W15" s="104">
        <v>74.105999999999995</v>
      </c>
      <c r="X15" s="104">
        <v>96.974000000000004</v>
      </c>
      <c r="Y15" s="104">
        <v>91.769000000000005</v>
      </c>
      <c r="Z15" s="104">
        <v>156.05000000000001</v>
      </c>
      <c r="AA15" s="104">
        <v>126.78400000000001</v>
      </c>
      <c r="AB15" s="104">
        <v>90.77</v>
      </c>
      <c r="AC15" s="104">
        <v>65.444608999999943</v>
      </c>
    </row>
    <row r="16" spans="1:31" ht="6" customHeight="1">
      <c r="A16" s="213"/>
      <c r="B16" s="12"/>
      <c r="C16" s="12"/>
      <c r="D16" s="1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row>
    <row r="17" spans="1:31" s="9" customFormat="1" ht="15">
      <c r="A17" s="213"/>
      <c r="B17" s="15" t="s">
        <v>43</v>
      </c>
      <c r="C17" s="15"/>
      <c r="D17" s="15"/>
      <c r="E17" s="75">
        <v>1895.16</v>
      </c>
      <c r="F17" s="75">
        <v>2514.721</v>
      </c>
      <c r="G17" s="75">
        <v>3055.9969999999998</v>
      </c>
      <c r="H17" s="75">
        <v>3655.4760000000001</v>
      </c>
      <c r="I17" s="75">
        <v>4231.0697099999998</v>
      </c>
      <c r="J17" s="75">
        <v>4869.1507099999999</v>
      </c>
      <c r="K17" s="75">
        <v>5594.00972</v>
      </c>
      <c r="L17" s="75">
        <v>6222.3167000000003</v>
      </c>
      <c r="M17" s="75">
        <v>6925.5360000000001</v>
      </c>
      <c r="N17" s="75">
        <v>7665.9597999999996</v>
      </c>
      <c r="O17" s="75">
        <v>8221.628200000001</v>
      </c>
      <c r="P17" s="75">
        <v>8953.5551999999989</v>
      </c>
      <c r="Q17" s="75">
        <v>9520.3480999999992</v>
      </c>
      <c r="R17" s="75">
        <v>9958.2259000000013</v>
      </c>
      <c r="S17" s="75">
        <v>10611.126400000001</v>
      </c>
      <c r="T17" s="75">
        <v>11658.310800000001</v>
      </c>
      <c r="U17" s="75">
        <v>12793.63539738</v>
      </c>
      <c r="V17" s="75">
        <v>14457.07294439</v>
      </c>
      <c r="W17" s="75">
        <v>16930.85500679</v>
      </c>
      <c r="X17" s="75">
        <v>19653.893091679998</v>
      </c>
      <c r="Y17" s="75">
        <v>21546.875946340002</v>
      </c>
      <c r="Z17" s="75">
        <v>22729.390624</v>
      </c>
      <c r="AA17" s="75">
        <v>24705.388122</v>
      </c>
      <c r="AB17" s="75">
        <v>26621.671100000003</v>
      </c>
      <c r="AC17" s="75">
        <v>29540.958550788997</v>
      </c>
    </row>
    <row r="18" spans="1:31" ht="6" customHeight="1">
      <c r="A18" s="213"/>
      <c r="B18" s="12"/>
      <c r="C18" s="12"/>
      <c r="D18" s="1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row>
    <row r="19" spans="1:31" ht="15">
      <c r="A19" s="213"/>
      <c r="B19" s="51"/>
      <c r="C19" s="51" t="s">
        <v>44</v>
      </c>
      <c r="D19" s="51"/>
      <c r="E19" s="75">
        <v>308.416</v>
      </c>
      <c r="F19" s="75">
        <v>397.32600000000002</v>
      </c>
      <c r="G19" s="75">
        <v>393.89100000000002</v>
      </c>
      <c r="H19" s="75">
        <v>430.76400000000001</v>
      </c>
      <c r="I19" s="75">
        <v>455.94400000000002</v>
      </c>
      <c r="J19" s="75">
        <v>468.589</v>
      </c>
      <c r="K19" s="75">
        <v>431.75599999999997</v>
      </c>
      <c r="L19" s="75">
        <v>430.96800000000002</v>
      </c>
      <c r="M19" s="75">
        <v>445.41199999999998</v>
      </c>
      <c r="N19" s="75">
        <v>469.24900000000002</v>
      </c>
      <c r="O19" s="75">
        <v>495.642</v>
      </c>
      <c r="P19" s="75">
        <v>521.803</v>
      </c>
      <c r="Q19" s="75">
        <v>542.39599999999996</v>
      </c>
      <c r="R19" s="75">
        <v>587.05600000000004</v>
      </c>
      <c r="S19" s="75">
        <v>560.98900000000003</v>
      </c>
      <c r="T19" s="75">
        <v>556.04200000000003</v>
      </c>
      <c r="U19" s="75">
        <v>537.42341928000008</v>
      </c>
      <c r="V19" s="75">
        <v>521.26273429000003</v>
      </c>
      <c r="W19" s="75">
        <v>439.74626820999998</v>
      </c>
      <c r="X19" s="75">
        <v>475.55158779999999</v>
      </c>
      <c r="Y19" s="75">
        <v>537.52294633999998</v>
      </c>
      <c r="Z19" s="75">
        <v>676.69</v>
      </c>
      <c r="AA19" s="75">
        <v>765.404</v>
      </c>
      <c r="AB19" s="75">
        <v>801.50599999999997</v>
      </c>
      <c r="AC19" s="75">
        <v>909.63982820900003</v>
      </c>
    </row>
    <row r="20" spans="1:31" ht="6" customHeight="1">
      <c r="A20" s="213"/>
      <c r="B20" s="12"/>
      <c r="C20" s="12"/>
      <c r="D20" s="1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row>
    <row r="21" spans="1:31" s="9" customFormat="1" ht="15">
      <c r="A21" s="213"/>
      <c r="B21" s="15" t="s">
        <v>45</v>
      </c>
      <c r="C21" s="15"/>
      <c r="D21" s="15"/>
      <c r="E21" s="75">
        <v>222.27699999999999</v>
      </c>
      <c r="F21" s="75">
        <v>312.654</v>
      </c>
      <c r="G21" s="75">
        <v>457.23500000000001</v>
      </c>
      <c r="H21" s="75">
        <v>601.94799999999998</v>
      </c>
      <c r="I21" s="75">
        <v>743.39800000000002</v>
      </c>
      <c r="J21" s="75">
        <v>839.27200000000005</v>
      </c>
      <c r="K21" s="75">
        <v>1090.424</v>
      </c>
      <c r="L21" s="75">
        <v>1176.1220000000001</v>
      </c>
      <c r="M21" s="75">
        <v>1341.9159999999999</v>
      </c>
      <c r="N21" s="75">
        <v>1446.5719999999999</v>
      </c>
      <c r="O21" s="75">
        <v>1432.9549999999999</v>
      </c>
      <c r="P21" s="75">
        <v>1572.837</v>
      </c>
      <c r="Q21" s="75">
        <v>1715.922</v>
      </c>
      <c r="R21" s="75">
        <v>1794.664</v>
      </c>
      <c r="S21" s="75">
        <v>1959.9159999999999</v>
      </c>
      <c r="T21" s="75">
        <v>2205.8220000000001</v>
      </c>
      <c r="U21" s="75">
        <v>2485.9690000000001</v>
      </c>
      <c r="V21" s="75">
        <v>2949.6619999999998</v>
      </c>
      <c r="W21" s="75">
        <v>3523.8326000000002</v>
      </c>
      <c r="X21" s="75">
        <v>4357.3579</v>
      </c>
      <c r="Y21" s="75">
        <v>4462.9790000000003</v>
      </c>
      <c r="Z21" s="75">
        <v>5075.9375330000003</v>
      </c>
      <c r="AA21" s="75">
        <v>5302.69445</v>
      </c>
      <c r="AB21" s="75">
        <v>5166.5150000000003</v>
      </c>
      <c r="AC21" s="75">
        <v>5749.03849593</v>
      </c>
    </row>
    <row r="22" spans="1:31" ht="6" customHeight="1">
      <c r="A22" s="213"/>
      <c r="B22" s="12"/>
      <c r="C22" s="12"/>
      <c r="D22" s="12"/>
      <c r="E22" s="106"/>
      <c r="F22" s="106"/>
      <c r="G22" s="106"/>
      <c r="H22" s="106"/>
      <c r="I22" s="106"/>
      <c r="J22" s="106"/>
      <c r="K22" s="106"/>
      <c r="L22" s="106"/>
      <c r="M22" s="106"/>
      <c r="N22" s="106"/>
      <c r="O22" s="106"/>
      <c r="P22" s="106"/>
      <c r="Q22" s="106"/>
      <c r="R22" s="106"/>
      <c r="S22" s="106"/>
      <c r="T22" s="106"/>
      <c r="U22" s="70"/>
      <c r="V22" s="70"/>
      <c r="W22" s="70"/>
      <c r="X22" s="70"/>
      <c r="Y22" s="70"/>
      <c r="Z22" s="70"/>
      <c r="AA22" s="70"/>
      <c r="AB22" s="70"/>
      <c r="AC22" s="70"/>
    </row>
    <row r="23" spans="1:31" ht="15">
      <c r="A23" s="213"/>
      <c r="B23" s="10" t="s">
        <v>46</v>
      </c>
      <c r="C23" s="10"/>
      <c r="D23" s="10"/>
      <c r="E23" s="86">
        <f t="shared" ref="E23:AA23" si="4">+E4+E15-E17-E21+E19</f>
        <v>535.43799999999976</v>
      </c>
      <c r="F23" s="86">
        <f t="shared" si="4"/>
        <v>602.40300000000025</v>
      </c>
      <c r="G23" s="86">
        <f t="shared" si="4"/>
        <v>747.62300000000005</v>
      </c>
      <c r="H23" s="86">
        <f t="shared" si="4"/>
        <v>714.77899999999931</v>
      </c>
      <c r="I23" s="86">
        <f t="shared" si="4"/>
        <v>802.68699999999967</v>
      </c>
      <c r="J23" s="86">
        <f t="shared" si="4"/>
        <v>1378.6436879233879</v>
      </c>
      <c r="K23" s="86">
        <f t="shared" si="4"/>
        <v>1102.5625029226653</v>
      </c>
      <c r="L23" s="86">
        <f t="shared" si="4"/>
        <v>1163.9568894698791</v>
      </c>
      <c r="M23" s="86">
        <f t="shared" si="4"/>
        <v>592.66579295381689</v>
      </c>
      <c r="N23" s="86">
        <f t="shared" si="4"/>
        <v>-306.83520689077022</v>
      </c>
      <c r="O23" s="86">
        <f t="shared" si="4"/>
        <v>203.02594101343874</v>
      </c>
      <c r="P23" s="86">
        <f t="shared" si="4"/>
        <v>297.12864327935279</v>
      </c>
      <c r="Q23" s="86">
        <f t="shared" si="4"/>
        <v>-24.542138939758161</v>
      </c>
      <c r="R23" s="86">
        <f t="shared" si="4"/>
        <v>367.28224182399958</v>
      </c>
      <c r="S23" s="86">
        <f t="shared" si="4"/>
        <v>1799.4334013333334</v>
      </c>
      <c r="T23" s="86">
        <f t="shared" si="4"/>
        <v>3683.6829999999977</v>
      </c>
      <c r="U23" s="86">
        <f t="shared" si="4"/>
        <v>6663.1460886000004</v>
      </c>
      <c r="V23" s="86">
        <f t="shared" si="4"/>
        <v>7693.3399899000033</v>
      </c>
      <c r="W23" s="86">
        <f t="shared" si="4"/>
        <v>4129.1537614199988</v>
      </c>
      <c r="X23" s="86">
        <f t="shared" si="4"/>
        <v>-3618.9563038799947</v>
      </c>
      <c r="Y23" s="86">
        <f t="shared" si="4"/>
        <v>115.26257299999986</v>
      </c>
      <c r="Z23" s="86">
        <f t="shared" si="4"/>
        <v>2380.062072000002</v>
      </c>
      <c r="AA23" s="86">
        <f t="shared" si="4"/>
        <v>1648.7894950000014</v>
      </c>
      <c r="AB23" s="86">
        <f t="shared" ref="AB23:AC23" si="5">+AB4+AB15-AB17-AB21+AB19</f>
        <v>154.02784899999608</v>
      </c>
      <c r="AC23" s="86">
        <f t="shared" si="5"/>
        <v>-1304.5159989300068</v>
      </c>
    </row>
    <row r="24" spans="1:31" s="9" customFormat="1" ht="15">
      <c r="A24" s="213"/>
      <c r="B24" s="10" t="s">
        <v>67</v>
      </c>
      <c r="C24" s="10"/>
      <c r="D24" s="10"/>
      <c r="E24" s="86">
        <f t="shared" ref="E24:AA24" si="6">+E23-E10-E14</f>
        <v>63.665477615256691</v>
      </c>
      <c r="F24" s="86">
        <f t="shared" si="6"/>
        <v>265.39209911971108</v>
      </c>
      <c r="G24" s="86">
        <f t="shared" si="6"/>
        <v>382.02976844651943</v>
      </c>
      <c r="H24" s="86">
        <f t="shared" si="6"/>
        <v>492.13769788639991</v>
      </c>
      <c r="I24" s="86">
        <f t="shared" si="6"/>
        <v>430.65541833333293</v>
      </c>
      <c r="J24" s="86">
        <f t="shared" si="6"/>
        <v>625.43736000000092</v>
      </c>
      <c r="K24" s="86">
        <f t="shared" si="6"/>
        <v>600.39382666666529</v>
      </c>
      <c r="L24" s="86">
        <f t="shared" si="6"/>
        <v>541.27304199999958</v>
      </c>
      <c r="M24" s="86">
        <f t="shared" si="6"/>
        <v>360.96530750000164</v>
      </c>
      <c r="N24" s="86">
        <f t="shared" si="6"/>
        <v>-495.84249841666667</v>
      </c>
      <c r="O24" s="86">
        <f t="shared" si="6"/>
        <v>-287.42249658333543</v>
      </c>
      <c r="P24" s="86">
        <f t="shared" si="6"/>
        <v>-15.666489999999527</v>
      </c>
      <c r="Q24" s="86">
        <f t="shared" si="6"/>
        <v>-273.64732199999912</v>
      </c>
      <c r="R24" s="86">
        <f t="shared" si="6"/>
        <v>-140.25028400000042</v>
      </c>
      <c r="S24" s="86">
        <f t="shared" si="6"/>
        <v>-328.20119499999964</v>
      </c>
      <c r="T24" s="86">
        <f t="shared" si="6"/>
        <v>280.61493988888606</v>
      </c>
      <c r="U24" s="86">
        <f t="shared" si="6"/>
        <v>-193.87751565020426</v>
      </c>
      <c r="V24" s="86">
        <f t="shared" si="6"/>
        <v>307.36369508219104</v>
      </c>
      <c r="W24" s="86">
        <f t="shared" si="6"/>
        <v>-1336.5624451320014</v>
      </c>
      <c r="X24" s="86">
        <f t="shared" si="6"/>
        <v>-6055.8137222439946</v>
      </c>
      <c r="Y24" s="86">
        <f t="shared" si="6"/>
        <v>-4797.4308985920006</v>
      </c>
      <c r="Z24" s="86">
        <f t="shared" si="6"/>
        <v>-2697.515892145238</v>
      </c>
      <c r="AA24" s="86">
        <f t="shared" si="6"/>
        <v>-2344.7841500040449</v>
      </c>
      <c r="AB24" s="86">
        <f t="shared" ref="AB24:AC24" si="7">+AB23-AB10-AB14</f>
        <v>-2740.4829160806503</v>
      </c>
      <c r="AC24" s="86">
        <f t="shared" si="7"/>
        <v>-4079.4741218362583</v>
      </c>
    </row>
    <row r="25" spans="1:31" ht="6" customHeight="1">
      <c r="A25" s="213"/>
      <c r="B25" s="12"/>
      <c r="C25" s="12"/>
      <c r="D25" s="12"/>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row>
    <row r="26" spans="1:31" ht="15">
      <c r="A26" s="213"/>
      <c r="B26" s="10" t="s">
        <v>47</v>
      </c>
      <c r="C26" s="11"/>
      <c r="D26" s="11"/>
      <c r="E26" s="86">
        <f t="shared" ref="E26:AA26" si="8">+E23-E19</f>
        <v>227.02199999999976</v>
      </c>
      <c r="F26" s="86">
        <f t="shared" si="8"/>
        <v>205.07700000000023</v>
      </c>
      <c r="G26" s="86">
        <f t="shared" si="8"/>
        <v>353.73200000000003</v>
      </c>
      <c r="H26" s="86">
        <f t="shared" si="8"/>
        <v>284.0149999999993</v>
      </c>
      <c r="I26" s="86">
        <f t="shared" si="8"/>
        <v>346.74299999999965</v>
      </c>
      <c r="J26" s="86">
        <f t="shared" si="8"/>
        <v>910.05468792338797</v>
      </c>
      <c r="K26" s="86">
        <f t="shared" si="8"/>
        <v>670.80650292266535</v>
      </c>
      <c r="L26" s="86">
        <f t="shared" si="8"/>
        <v>732.98888946987904</v>
      </c>
      <c r="M26" s="86">
        <f t="shared" si="8"/>
        <v>147.25379295381691</v>
      </c>
      <c r="N26" s="86">
        <f t="shared" si="8"/>
        <v>-776.08420689077025</v>
      </c>
      <c r="O26" s="86">
        <f t="shared" si="8"/>
        <v>-292.61605898656126</v>
      </c>
      <c r="P26" s="86">
        <f t="shared" si="8"/>
        <v>-224.67435672064721</v>
      </c>
      <c r="Q26" s="86">
        <f t="shared" si="8"/>
        <v>-566.93813893975812</v>
      </c>
      <c r="R26" s="86">
        <f t="shared" si="8"/>
        <v>-219.77375817600046</v>
      </c>
      <c r="S26" s="86">
        <f t="shared" si="8"/>
        <v>1238.4444013333334</v>
      </c>
      <c r="T26" s="86">
        <f t="shared" si="8"/>
        <v>3127.6409999999978</v>
      </c>
      <c r="U26" s="86">
        <f t="shared" si="8"/>
        <v>6125.72266932</v>
      </c>
      <c r="V26" s="86">
        <f t="shared" si="8"/>
        <v>7172.0772556100037</v>
      </c>
      <c r="W26" s="86">
        <f t="shared" si="8"/>
        <v>3689.4074932099988</v>
      </c>
      <c r="X26" s="86">
        <f t="shared" si="8"/>
        <v>-4094.5078916799948</v>
      </c>
      <c r="Y26" s="86">
        <f t="shared" si="8"/>
        <v>-422.26037334000011</v>
      </c>
      <c r="Z26" s="86">
        <f t="shared" si="8"/>
        <v>1703.3720720000019</v>
      </c>
      <c r="AA26" s="86">
        <f t="shared" si="8"/>
        <v>883.38549500000136</v>
      </c>
      <c r="AB26" s="86">
        <f t="shared" ref="AB26:AC26" si="9">+AB23-AB19</f>
        <v>-647.47815100000389</v>
      </c>
      <c r="AC26" s="86">
        <f t="shared" si="9"/>
        <v>-2214.1558271390068</v>
      </c>
    </row>
    <row r="27" spans="1:31" s="9" customFormat="1" ht="15">
      <c r="A27" s="213"/>
      <c r="B27" s="10" t="s">
        <v>68</v>
      </c>
      <c r="C27" s="57"/>
      <c r="D27" s="57"/>
      <c r="E27" s="86">
        <f t="shared" ref="E27:AA27" si="10">+E24-E19</f>
        <v>-244.75052238474331</v>
      </c>
      <c r="F27" s="86">
        <f t="shared" si="10"/>
        <v>-131.93390088028895</v>
      </c>
      <c r="G27" s="86">
        <f t="shared" si="10"/>
        <v>-11.861231553480593</v>
      </c>
      <c r="H27" s="86">
        <f t="shared" si="10"/>
        <v>61.373697886399896</v>
      </c>
      <c r="I27" s="86">
        <f t="shared" si="10"/>
        <v>-25.288581666667085</v>
      </c>
      <c r="J27" s="86">
        <f t="shared" si="10"/>
        <v>156.84836000000092</v>
      </c>
      <c r="K27" s="86">
        <f t="shared" si="10"/>
        <v>168.63782666666532</v>
      </c>
      <c r="L27" s="86">
        <f t="shared" si="10"/>
        <v>110.30504199999956</v>
      </c>
      <c r="M27" s="86">
        <f t="shared" si="10"/>
        <v>-84.446692499998335</v>
      </c>
      <c r="N27" s="86">
        <f t="shared" si="10"/>
        <v>-965.0914984166667</v>
      </c>
      <c r="O27" s="86">
        <f t="shared" si="10"/>
        <v>-783.06449658333543</v>
      </c>
      <c r="P27" s="86">
        <f t="shared" si="10"/>
        <v>-537.4694899999995</v>
      </c>
      <c r="Q27" s="86">
        <f t="shared" si="10"/>
        <v>-816.04332199999908</v>
      </c>
      <c r="R27" s="86">
        <f t="shared" si="10"/>
        <v>-727.30628400000046</v>
      </c>
      <c r="S27" s="86">
        <f t="shared" si="10"/>
        <v>-889.19019499999968</v>
      </c>
      <c r="T27" s="86">
        <f t="shared" si="10"/>
        <v>-275.42706011111397</v>
      </c>
      <c r="U27" s="86">
        <f t="shared" si="10"/>
        <v>-731.30093493020433</v>
      </c>
      <c r="V27" s="86">
        <f t="shared" si="10"/>
        <v>-213.89903920780898</v>
      </c>
      <c r="W27" s="86">
        <f t="shared" si="10"/>
        <v>-1776.3087133420013</v>
      </c>
      <c r="X27" s="86">
        <f t="shared" si="10"/>
        <v>-6531.3653100439942</v>
      </c>
      <c r="Y27" s="86">
        <f t="shared" si="10"/>
        <v>-5334.9538449320007</v>
      </c>
      <c r="Z27" s="86">
        <f t="shared" si="10"/>
        <v>-3374.2058921452381</v>
      </c>
      <c r="AA27" s="86">
        <f t="shared" si="10"/>
        <v>-3110.1881500040449</v>
      </c>
      <c r="AB27" s="86">
        <f t="shared" ref="AB27:AC27" si="11">+AB24-AB19</f>
        <v>-3541.9889160806501</v>
      </c>
      <c r="AC27" s="86">
        <f t="shared" si="11"/>
        <v>-4989.1139500452582</v>
      </c>
    </row>
    <row r="28" spans="1:31">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31" s="22" customFormat="1" ht="15">
      <c r="B29" s="24" t="s">
        <v>48</v>
      </c>
      <c r="C29" s="24"/>
      <c r="D29" s="24"/>
      <c r="E29" s="24">
        <v>10016.477999999999</v>
      </c>
      <c r="F29" s="24">
        <v>13204.561</v>
      </c>
      <c r="G29" s="24">
        <v>16701.928</v>
      </c>
      <c r="H29" s="24">
        <v>19919.310000000001</v>
      </c>
      <c r="I29" s="24">
        <v>23891.094000000001</v>
      </c>
      <c r="J29" s="24">
        <v>29072.350999999999</v>
      </c>
      <c r="K29" s="24">
        <v>32023.550999999999</v>
      </c>
      <c r="L29" s="24">
        <v>35571.938999999998</v>
      </c>
      <c r="M29" s="24">
        <v>37532.660000000003</v>
      </c>
      <c r="N29" s="24">
        <v>38279.241000000002</v>
      </c>
      <c r="O29" s="24">
        <v>42070.396000000001</v>
      </c>
      <c r="P29" s="24">
        <v>45261.601000000002</v>
      </c>
      <c r="Q29" s="24">
        <v>48296.534</v>
      </c>
      <c r="R29" s="24">
        <v>52614.139000000003</v>
      </c>
      <c r="S29" s="24">
        <v>60507.601000000002</v>
      </c>
      <c r="T29" s="24">
        <v>68884.042000000001</v>
      </c>
      <c r="U29" s="24">
        <v>82044.441999999995</v>
      </c>
      <c r="V29" s="24">
        <v>90427.773000000001</v>
      </c>
      <c r="W29" s="24">
        <v>93815.502999999997</v>
      </c>
      <c r="X29" s="24">
        <v>96313.789000000004</v>
      </c>
      <c r="Y29" s="24">
        <v>110868.33</v>
      </c>
      <c r="Z29" s="24">
        <v>121231.538</v>
      </c>
      <c r="AA29" s="24">
        <v>128985.674</v>
      </c>
      <c r="AB29" s="24">
        <v>137032.39300000001</v>
      </c>
      <c r="AC29" s="24">
        <v>147165.717</v>
      </c>
    </row>
    <row r="30" spans="1:31" s="22" customFormat="1" ht="15">
      <c r="B30" s="24" t="s">
        <v>49</v>
      </c>
      <c r="C30" s="24"/>
      <c r="D30" s="24"/>
      <c r="E30" s="24">
        <v>35540.262999999999</v>
      </c>
      <c r="F30" s="24">
        <v>38363.845000000001</v>
      </c>
      <c r="G30" s="24">
        <v>43047.764000000003</v>
      </c>
      <c r="H30" s="24">
        <v>46029.21</v>
      </c>
      <c r="I30" s="24">
        <v>48637.432000000001</v>
      </c>
      <c r="J30" s="24">
        <v>53738.188999999998</v>
      </c>
      <c r="K30" s="24">
        <v>57691.735000000001</v>
      </c>
      <c r="L30" s="24">
        <v>61503.080999999998</v>
      </c>
      <c r="M30" s="24">
        <v>63512.286</v>
      </c>
      <c r="N30" s="24">
        <v>63061.923999999999</v>
      </c>
      <c r="O30" s="24">
        <v>65880.422999999995</v>
      </c>
      <c r="P30" s="24">
        <v>68081.861999999994</v>
      </c>
      <c r="Q30" s="24">
        <v>69559.298999999999</v>
      </c>
      <c r="R30" s="24">
        <v>71915.187000000005</v>
      </c>
      <c r="S30" s="24">
        <v>76803.271999999997</v>
      </c>
      <c r="T30" s="24">
        <v>81645.452999999994</v>
      </c>
      <c r="U30" s="24">
        <v>86400.966</v>
      </c>
      <c r="V30" s="24">
        <v>90899.462</v>
      </c>
      <c r="W30" s="24">
        <v>93838.748000000007</v>
      </c>
      <c r="X30" s="24">
        <v>92869.373000000007</v>
      </c>
      <c r="Y30" s="24">
        <v>98199.771999999997</v>
      </c>
      <c r="Z30" s="24">
        <v>103850.49099999999</v>
      </c>
      <c r="AA30" s="24">
        <v>109587.914</v>
      </c>
      <c r="AB30" s="24">
        <v>114311.27</v>
      </c>
      <c r="AC30" s="24">
        <v>116426.947</v>
      </c>
    </row>
    <row r="31" spans="1:31" s="22" customFormat="1" ht="15">
      <c r="B31" s="24" t="s">
        <v>50</v>
      </c>
      <c r="C31" s="24"/>
      <c r="D31" s="24"/>
      <c r="E31" s="24">
        <f t="shared" ref="E31:AA31" si="12">+E29*100/(E33+100)</f>
        <v>10462.179396924248</v>
      </c>
      <c r="F31" s="24">
        <f t="shared" si="12"/>
        <v>13708.682727762463</v>
      </c>
      <c r="G31" s="24">
        <f t="shared" si="12"/>
        <v>16571.661483411201</v>
      </c>
      <c r="H31" s="24">
        <f t="shared" si="12"/>
        <v>19782.295840777195</v>
      </c>
      <c r="I31" s="24">
        <f t="shared" si="12"/>
        <v>23958.160077504956</v>
      </c>
      <c r="J31" s="24">
        <f t="shared" si="12"/>
        <v>28047.049051354174</v>
      </c>
      <c r="K31" s="24">
        <f t="shared" si="12"/>
        <v>30454.585569702933</v>
      </c>
      <c r="L31" s="24">
        <f t="shared" si="12"/>
        <v>33433.055905161687</v>
      </c>
      <c r="M31" s="24">
        <f t="shared" si="12"/>
        <v>35844.25576105676</v>
      </c>
      <c r="N31" s="24">
        <f t="shared" si="12"/>
        <v>38512.042445378065</v>
      </c>
      <c r="O31" s="24">
        <f t="shared" si="12"/>
        <v>42296.219746850409</v>
      </c>
      <c r="P31" s="24">
        <f t="shared" si="12"/>
        <v>45922.159113333932</v>
      </c>
      <c r="Q31" s="24">
        <f t="shared" si="12"/>
        <v>50005.460615440563</v>
      </c>
      <c r="R31" s="24">
        <f t="shared" si="12"/>
        <v>54951.788064253342</v>
      </c>
      <c r="S31" s="24">
        <f t="shared" si="12"/>
        <v>61734.99770384861</v>
      </c>
      <c r="T31" s="24">
        <f t="shared" si="12"/>
        <v>68978.597861949165</v>
      </c>
      <c r="U31" s="24">
        <f t="shared" si="12"/>
        <v>80968.699949343005</v>
      </c>
      <c r="V31" s="24">
        <f t="shared" si="12"/>
        <v>88399.560014886461</v>
      </c>
      <c r="W31" s="24">
        <f t="shared" si="12"/>
        <v>92491.341460841708</v>
      </c>
      <c r="X31" s="24">
        <f t="shared" si="12"/>
        <v>99797.303703338359</v>
      </c>
      <c r="Y31" s="24">
        <f t="shared" si="12"/>
        <v>112918.28237369681</v>
      </c>
      <c r="Z31" s="24">
        <f t="shared" si="12"/>
        <v>121236.62993845742</v>
      </c>
      <c r="AA31" s="24">
        <f t="shared" si="12"/>
        <v>126772.24330904834</v>
      </c>
      <c r="AB31" s="24">
        <f t="shared" ref="AB31:AC31" si="13">+AB29*100/(AB33+100)</f>
        <v>133702.9228160351</v>
      </c>
      <c r="AC31" s="24">
        <f t="shared" si="13"/>
        <v>145759.01135729192</v>
      </c>
      <c r="AE31" s="49">
        <v>1</v>
      </c>
    </row>
    <row r="32" spans="1:31" s="22" customFormat="1" ht="15">
      <c r="B32" s="24" t="s">
        <v>51</v>
      </c>
      <c r="C32" s="24"/>
      <c r="D32" s="24"/>
      <c r="E32" s="24"/>
      <c r="F32" s="24"/>
      <c r="G32" s="24"/>
      <c r="H32" s="24"/>
      <c r="I32" s="24"/>
      <c r="J32" s="24"/>
      <c r="K32" s="24"/>
      <c r="L32" s="24"/>
      <c r="M32" s="24"/>
      <c r="N32" s="24">
        <f>+N$29*100/(N34+100)</f>
        <v>39227.110724279009</v>
      </c>
      <c r="O32" s="24">
        <f t="shared" ref="O32:P32" si="14">+O$29*100/(O34+100)</f>
        <v>42550.895171630073</v>
      </c>
      <c r="P32" s="24">
        <f t="shared" si="14"/>
        <v>46321.762720757797</v>
      </c>
      <c r="Q32" s="24">
        <f>+Q$29*100/(Q34+100)</f>
        <v>50087.667210654647</v>
      </c>
      <c r="R32" s="24">
        <f t="shared" ref="R32:AA32" si="15">+R$29*100/(R34+100)</f>
        <v>54384.448537166703</v>
      </c>
      <c r="S32" s="24">
        <f t="shared" si="15"/>
        <v>62057.921306220203</v>
      </c>
      <c r="T32" s="24">
        <f t="shared" si="15"/>
        <v>70135.517295470228</v>
      </c>
      <c r="U32" s="24">
        <f t="shared" si="15"/>
        <v>83460.388473447791</v>
      </c>
      <c r="V32" s="24">
        <f t="shared" si="15"/>
        <v>90987.88559535543</v>
      </c>
      <c r="W32" s="24">
        <f t="shared" si="15"/>
        <v>93878.816246005095</v>
      </c>
      <c r="X32" s="24">
        <f t="shared" si="15"/>
        <v>99592.335183122792</v>
      </c>
      <c r="Y32" s="24">
        <f t="shared" si="15"/>
        <v>114029.50629965104</v>
      </c>
      <c r="Z32" s="24">
        <f t="shared" si="15"/>
        <v>122274.15740079469</v>
      </c>
      <c r="AA32" s="24">
        <f t="shared" si="15"/>
        <v>129407.33461561917</v>
      </c>
      <c r="AB32" s="24">
        <f t="shared" ref="AB32:AC32" si="16">+AB$29*100/(AB34+100)</f>
        <v>137306.71809207616</v>
      </c>
      <c r="AC32" s="24">
        <f t="shared" si="16"/>
        <v>147697.79831844219</v>
      </c>
    </row>
    <row r="33" spans="1:43" s="22" customFormat="1" ht="15">
      <c r="B33" s="24" t="s">
        <v>52</v>
      </c>
      <c r="C33" s="24"/>
      <c r="D33" s="24"/>
      <c r="E33" s="50">
        <v>-4.2601199999999997</v>
      </c>
      <c r="F33" s="50">
        <v>-3.6773899999999999</v>
      </c>
      <c r="G33" s="50">
        <v>0.78607999999999989</v>
      </c>
      <c r="H33" s="50">
        <v>0.69261000000000006</v>
      </c>
      <c r="I33" s="50">
        <v>-0.27992999999999996</v>
      </c>
      <c r="J33" s="50">
        <v>3.6556500000000001</v>
      </c>
      <c r="K33" s="50">
        <v>5.1518199999999998</v>
      </c>
      <c r="L33" s="50">
        <v>6.3975099999999996</v>
      </c>
      <c r="M33" s="50">
        <v>4.7103899999999994</v>
      </c>
      <c r="N33" s="50">
        <v>-0.60448999999999997</v>
      </c>
      <c r="O33" s="50">
        <v>-0.53391</v>
      </c>
      <c r="P33" s="50">
        <v>-1.4384299999999999</v>
      </c>
      <c r="Q33" s="50">
        <v>-3.4174799999999999</v>
      </c>
      <c r="R33" s="50">
        <v>-4.2540000000000004</v>
      </c>
      <c r="S33" s="50">
        <v>-1.9881699999999998</v>
      </c>
      <c r="T33" s="50">
        <v>-0.13707999999999998</v>
      </c>
      <c r="U33" s="50">
        <v>1.3285899999999999</v>
      </c>
      <c r="V33" s="50">
        <v>2.2943700000000002</v>
      </c>
      <c r="W33" s="50">
        <v>1.4316600000000002</v>
      </c>
      <c r="X33" s="50">
        <v>-3.4905899999999996</v>
      </c>
      <c r="Y33" s="50">
        <v>-1.8154300000000001</v>
      </c>
      <c r="Z33" s="50">
        <v>-4.1999999999999997E-3</v>
      </c>
      <c r="AA33" s="50">
        <v>1.7459899999999999</v>
      </c>
      <c r="AB33" s="50">
        <v>2.4902000000000002</v>
      </c>
      <c r="AC33" s="50">
        <v>0.96509</v>
      </c>
      <c r="AD33" s="23"/>
      <c r="AE33" s="23"/>
      <c r="AF33" s="23"/>
      <c r="AG33" s="23"/>
      <c r="AH33" s="23"/>
      <c r="AI33" s="23"/>
      <c r="AJ33" s="23"/>
      <c r="AK33" s="23"/>
      <c r="AL33" s="23"/>
      <c r="AM33" s="23"/>
      <c r="AN33" s="23"/>
      <c r="AO33" s="23"/>
      <c r="AP33" s="23"/>
      <c r="AQ33" s="23"/>
    </row>
    <row r="34" spans="1:43" s="22" customFormat="1" ht="15">
      <c r="B34" s="24" t="s">
        <v>53</v>
      </c>
      <c r="C34" s="24"/>
      <c r="D34" s="24"/>
      <c r="E34" s="50"/>
      <c r="F34" s="50"/>
      <c r="G34" s="50"/>
      <c r="H34" s="50"/>
      <c r="I34" s="50"/>
      <c r="J34" s="50"/>
      <c r="K34" s="50"/>
      <c r="L34" s="50"/>
      <c r="M34" s="50"/>
      <c r="N34" s="50">
        <v>-2.4163638534110601</v>
      </c>
      <c r="O34" s="50">
        <v>-1.1292339907115301</v>
      </c>
      <c r="P34" s="50">
        <v>-2.28869036601388</v>
      </c>
      <c r="Q34" s="50">
        <v>-3.5759964685950401</v>
      </c>
      <c r="R34" s="50">
        <v>-3.2551760379750099</v>
      </c>
      <c r="S34" s="50">
        <v>-2.4981827840643498</v>
      </c>
      <c r="T34" s="50">
        <v>-1.7843673843567101</v>
      </c>
      <c r="U34" s="50">
        <v>-1.69654910472681</v>
      </c>
      <c r="V34" s="50">
        <v>-0.61559029720326697</v>
      </c>
      <c r="W34" s="50">
        <v>-6.74414618087949E-2</v>
      </c>
      <c r="X34" s="50">
        <v>-3.2919663718040599</v>
      </c>
      <c r="Y34" s="50">
        <v>-2.77224413420153</v>
      </c>
      <c r="Z34" s="50">
        <v>-0.85268990844659798</v>
      </c>
      <c r="AA34" s="50">
        <v>-0.32583981184037297</v>
      </c>
      <c r="AB34" s="50">
        <v>-0.19979</v>
      </c>
      <c r="AC34" s="50">
        <v>-0.36024999999999996</v>
      </c>
      <c r="AD34" s="23"/>
      <c r="AE34" s="23"/>
      <c r="AF34" s="23"/>
      <c r="AG34" s="23"/>
      <c r="AH34" s="23"/>
      <c r="AI34" s="23"/>
      <c r="AJ34" s="23"/>
      <c r="AK34" s="23"/>
      <c r="AL34" s="23"/>
      <c r="AM34" s="23"/>
      <c r="AN34" s="23"/>
      <c r="AO34" s="23"/>
      <c r="AP34" s="23"/>
      <c r="AQ34" s="23"/>
    </row>
    <row r="35" spans="1:43" s="22" customFormat="1" ht="15">
      <c r="B35" s="24"/>
      <c r="C35" s="24"/>
      <c r="D35" s="24"/>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23"/>
      <c r="AE35" s="23"/>
      <c r="AF35" s="23"/>
      <c r="AG35" s="23"/>
      <c r="AH35" s="23"/>
      <c r="AI35" s="23"/>
      <c r="AJ35" s="23"/>
      <c r="AK35" s="23"/>
      <c r="AL35" s="23"/>
      <c r="AM35" s="23"/>
      <c r="AN35" s="23"/>
      <c r="AO35" s="23"/>
      <c r="AP35" s="23"/>
      <c r="AQ35" s="23"/>
    </row>
    <row r="36" spans="1:43" s="22" customFormat="1" ht="15">
      <c r="B36" s="24" t="s">
        <v>70</v>
      </c>
      <c r="C36" s="24"/>
      <c r="D36" s="24"/>
      <c r="E36" s="50">
        <v>139.67908783655773</v>
      </c>
      <c r="F36" s="50">
        <v>124.36470855446723</v>
      </c>
      <c r="G36" s="50">
        <v>122.41429963479398</v>
      </c>
      <c r="H36" s="50">
        <v>101.60634806741541</v>
      </c>
      <c r="I36" s="50">
        <v>127.25615960669977</v>
      </c>
      <c r="J36" s="50">
        <v>159.01926484879675</v>
      </c>
      <c r="K36" s="50">
        <v>124.45691908170033</v>
      </c>
      <c r="L36" s="50">
        <v>122.62924655357492</v>
      </c>
      <c r="M36" s="50">
        <v>89.436610988128237</v>
      </c>
      <c r="N36" s="50">
        <v>86.060582963344103</v>
      </c>
      <c r="O36" s="50">
        <v>100</v>
      </c>
      <c r="P36" s="50">
        <v>86.44964280183892</v>
      </c>
      <c r="Q36" s="50">
        <v>85.38177832709448</v>
      </c>
      <c r="R36" s="50">
        <v>96.53308066521636</v>
      </c>
      <c r="S36" s="50">
        <v>153.04533154592272</v>
      </c>
      <c r="T36" s="50">
        <v>196.20076602069423</v>
      </c>
      <c r="U36" s="50">
        <v>365.5583376207627</v>
      </c>
      <c r="V36" s="50">
        <v>383.54352578469832</v>
      </c>
      <c r="W36" s="50">
        <v>371.5699409534808</v>
      </c>
      <c r="X36" s="50">
        <v>281.09596109927281</v>
      </c>
      <c r="Y36" s="50">
        <v>408.15429401098152</v>
      </c>
      <c r="Z36" s="50">
        <v>476.24741325101496</v>
      </c>
      <c r="AA36" s="50">
        <v>429.84367842375082</v>
      </c>
      <c r="AB36" s="50">
        <v>395.82010366407474</v>
      </c>
      <c r="AC36" s="50">
        <v>370.51738697255263</v>
      </c>
      <c r="AD36" s="23"/>
      <c r="AE36" s="58">
        <v>5</v>
      </c>
      <c r="AF36" s="23"/>
      <c r="AG36" s="23"/>
      <c r="AH36" s="23"/>
      <c r="AI36" s="23"/>
      <c r="AJ36" s="23"/>
      <c r="AK36" s="23"/>
      <c r="AL36" s="23"/>
      <c r="AM36" s="23"/>
      <c r="AN36" s="23"/>
      <c r="AO36" s="23"/>
      <c r="AP36" s="23"/>
      <c r="AQ36" s="23"/>
    </row>
    <row r="37" spans="1:43" s="22" customFormat="1" ht="15">
      <c r="B37" s="24" t="s">
        <v>71</v>
      </c>
      <c r="C37" s="24"/>
      <c r="D37" s="24"/>
      <c r="E37" s="50">
        <f t="shared" ref="E37:AC37" ca="1" si="17">OFFSET(E38,$AE$36,0)</f>
        <v>0</v>
      </c>
      <c r="F37" s="50">
        <f t="shared" ca="1" si="17"/>
        <v>0</v>
      </c>
      <c r="G37" s="50">
        <f t="shared" ca="1" si="17"/>
        <v>0</v>
      </c>
      <c r="H37" s="50">
        <f t="shared" ca="1" si="17"/>
        <v>0</v>
      </c>
      <c r="I37" s="50">
        <f t="shared" ca="1" si="17"/>
        <v>0</v>
      </c>
      <c r="J37" s="50">
        <f t="shared" ca="1" si="17"/>
        <v>0</v>
      </c>
      <c r="K37" s="50">
        <f t="shared" ca="1" si="17"/>
        <v>0</v>
      </c>
      <c r="L37" s="50">
        <f t="shared" ca="1" si="17"/>
        <v>0</v>
      </c>
      <c r="M37" s="50">
        <f t="shared" ca="1" si="17"/>
        <v>0</v>
      </c>
      <c r="N37" s="50">
        <f t="shared" ca="1" si="17"/>
        <v>0</v>
      </c>
      <c r="O37" s="50">
        <f t="shared" ca="1" si="17"/>
        <v>0</v>
      </c>
      <c r="P37" s="50">
        <f t="shared" ca="1" si="17"/>
        <v>0</v>
      </c>
      <c r="Q37" s="50">
        <f t="shared" ca="1" si="17"/>
        <v>0</v>
      </c>
      <c r="R37" s="50">
        <f t="shared" ca="1" si="17"/>
        <v>0</v>
      </c>
      <c r="S37" s="50">
        <f t="shared" ca="1" si="17"/>
        <v>0</v>
      </c>
      <c r="T37" s="50">
        <f t="shared" ca="1" si="17"/>
        <v>0</v>
      </c>
      <c r="U37" s="50">
        <f t="shared" ca="1" si="17"/>
        <v>0</v>
      </c>
      <c r="V37" s="50">
        <f t="shared" ca="1" si="17"/>
        <v>0</v>
      </c>
      <c r="W37" s="50">
        <f t="shared" ca="1" si="17"/>
        <v>0</v>
      </c>
      <c r="X37" s="50">
        <f t="shared" ca="1" si="17"/>
        <v>0</v>
      </c>
      <c r="Y37" s="50">
        <f t="shared" ca="1" si="17"/>
        <v>0</v>
      </c>
      <c r="Z37" s="50">
        <f t="shared" ca="1" si="17"/>
        <v>0</v>
      </c>
      <c r="AA37" s="50">
        <f t="shared" ca="1" si="17"/>
        <v>0</v>
      </c>
      <c r="AB37" s="50">
        <f t="shared" ca="1" si="17"/>
        <v>0</v>
      </c>
      <c r="AC37" s="50">
        <f t="shared" ca="1" si="17"/>
        <v>0</v>
      </c>
      <c r="AD37" s="23"/>
      <c r="AF37" s="23"/>
      <c r="AG37" s="23"/>
      <c r="AH37" s="23"/>
      <c r="AI37" s="23"/>
      <c r="AJ37" s="23"/>
      <c r="AK37" s="23"/>
      <c r="AL37" s="23"/>
      <c r="AM37" s="23"/>
      <c r="AN37" s="23"/>
      <c r="AO37" s="23"/>
      <c r="AP37" s="23"/>
      <c r="AQ37" s="23"/>
    </row>
    <row r="38" spans="1:43" s="22" customFormat="1" ht="6" customHeight="1">
      <c r="B38" s="24"/>
      <c r="C38" s="24"/>
      <c r="D38" s="24"/>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23"/>
      <c r="AE38" s="23"/>
      <c r="AF38" s="23"/>
      <c r="AG38" s="23"/>
      <c r="AH38" s="23"/>
      <c r="AI38" s="23"/>
      <c r="AJ38" s="23"/>
      <c r="AK38" s="23"/>
      <c r="AL38" s="23"/>
      <c r="AM38" s="23"/>
      <c r="AN38" s="23"/>
      <c r="AO38" s="23"/>
      <c r="AP38" s="23"/>
      <c r="AQ38" s="23"/>
    </row>
    <row r="39" spans="1:43" s="22" customFormat="1" ht="15">
      <c r="B39" s="24" t="s">
        <v>72</v>
      </c>
      <c r="C39" s="24"/>
      <c r="D39" s="24"/>
      <c r="E39" s="50">
        <v>0</v>
      </c>
      <c r="F39" s="50">
        <v>0</v>
      </c>
      <c r="G39" s="50">
        <v>0</v>
      </c>
      <c r="H39" s="50">
        <v>0</v>
      </c>
      <c r="I39" s="50">
        <v>0</v>
      </c>
      <c r="J39" s="50">
        <v>0</v>
      </c>
      <c r="K39" s="50">
        <v>0</v>
      </c>
      <c r="L39" s="50">
        <v>0</v>
      </c>
      <c r="M39" s="50">
        <v>0</v>
      </c>
      <c r="N39" s="50">
        <v>0</v>
      </c>
      <c r="O39" s="50">
        <v>0</v>
      </c>
      <c r="P39" s="50">
        <v>0</v>
      </c>
      <c r="Q39" s="50">
        <v>0</v>
      </c>
      <c r="R39" s="50">
        <v>0</v>
      </c>
      <c r="S39" s="50">
        <v>0</v>
      </c>
      <c r="T39" s="50">
        <v>0</v>
      </c>
      <c r="U39" s="50">
        <v>0</v>
      </c>
      <c r="V39" s="50">
        <v>0</v>
      </c>
      <c r="W39" s="50">
        <v>0</v>
      </c>
      <c r="X39" s="50">
        <v>0</v>
      </c>
      <c r="Y39" s="50">
        <v>0</v>
      </c>
      <c r="Z39" s="50">
        <v>0</v>
      </c>
      <c r="AA39" s="50">
        <v>0</v>
      </c>
      <c r="AB39" s="50">
        <v>0</v>
      </c>
      <c r="AC39" s="50">
        <v>0</v>
      </c>
      <c r="AD39" s="23"/>
      <c r="AE39" s="23"/>
      <c r="AF39" s="23"/>
      <c r="AG39" s="23"/>
      <c r="AH39" s="23"/>
      <c r="AI39" s="23"/>
      <c r="AJ39" s="23"/>
      <c r="AK39" s="23"/>
      <c r="AL39" s="23"/>
      <c r="AM39" s="23"/>
      <c r="AN39" s="23"/>
      <c r="AO39" s="23"/>
      <c r="AP39" s="23"/>
      <c r="AQ39" s="23"/>
    </row>
    <row r="40" spans="1:43" s="22" customFormat="1" ht="15">
      <c r="B40" s="24" t="s">
        <v>73</v>
      </c>
      <c r="C40" s="24"/>
      <c r="D40" s="24"/>
      <c r="E40" s="50">
        <v>82.512611609638995</v>
      </c>
      <c r="F40" s="50">
        <v>112.91732250209593</v>
      </c>
      <c r="G40" s="50">
        <v>110.44226688865018</v>
      </c>
      <c r="H40" s="50">
        <v>105.94387794927046</v>
      </c>
      <c r="I40" s="50">
        <v>105.74029392998146</v>
      </c>
      <c r="J40" s="50">
        <v>108.84858885232003</v>
      </c>
      <c r="K40" s="50">
        <v>108.11204574104923</v>
      </c>
      <c r="L40" s="50">
        <v>107.37269975927124</v>
      </c>
      <c r="M40" s="50">
        <v>104.28941905726009</v>
      </c>
      <c r="N40" s="50">
        <v>101.48895017883139</v>
      </c>
      <c r="O40" s="50">
        <v>100</v>
      </c>
      <c r="P40" s="50">
        <v>97.928809819191144</v>
      </c>
      <c r="Q40" s="50">
        <v>96.075307340178924</v>
      </c>
      <c r="R40" s="50">
        <v>93.935284137249795</v>
      </c>
      <c r="S40" s="50">
        <v>94.087438878298641</v>
      </c>
      <c r="T40" s="50">
        <v>97.182287054520188</v>
      </c>
      <c r="U40" s="50">
        <v>110.38885994855687</v>
      </c>
      <c r="V40" s="50">
        <v>124.68700776142555</v>
      </c>
      <c r="W40" s="50">
        <v>139.46888190125162</v>
      </c>
      <c r="X40" s="50">
        <v>147.89239026787337</v>
      </c>
      <c r="Y40" s="50">
        <v>161.53379504222579</v>
      </c>
      <c r="Z40" s="50">
        <v>180.79610649987725</v>
      </c>
      <c r="AA40" s="50">
        <v>197.61765275837462</v>
      </c>
      <c r="AB40" s="50">
        <v>214.39370088708483</v>
      </c>
      <c r="AC40" s="50">
        <v>229.96915174743796</v>
      </c>
      <c r="AD40" s="23"/>
      <c r="AE40" s="23"/>
      <c r="AF40" s="23"/>
      <c r="AG40" s="23"/>
      <c r="AH40" s="23"/>
      <c r="AI40" s="23"/>
      <c r="AJ40" s="23"/>
      <c r="AK40" s="23"/>
      <c r="AL40" s="23"/>
      <c r="AM40" s="23"/>
      <c r="AN40" s="23"/>
      <c r="AO40" s="23"/>
      <c r="AP40" s="23"/>
      <c r="AQ40" s="23"/>
    </row>
    <row r="41" spans="1:43" s="22" customFormat="1" ht="15">
      <c r="B41" s="24" t="s">
        <v>74</v>
      </c>
      <c r="C41" s="24"/>
      <c r="D41" s="24"/>
      <c r="E41" s="50"/>
      <c r="F41" s="50"/>
      <c r="G41" s="50"/>
      <c r="H41" s="50"/>
      <c r="I41" s="50"/>
      <c r="J41" s="50">
        <v>104.03272939801286</v>
      </c>
      <c r="K41" s="50">
        <v>111.3968439509059</v>
      </c>
      <c r="L41" s="50">
        <v>94.973699590882518</v>
      </c>
      <c r="M41" s="50">
        <v>91.642314436002337</v>
      </c>
      <c r="N41" s="50">
        <v>109.99415546464056</v>
      </c>
      <c r="O41" s="50">
        <v>100</v>
      </c>
      <c r="P41" s="50">
        <v>99.824663939216833</v>
      </c>
      <c r="Q41" s="50">
        <v>96.049020811309489</v>
      </c>
      <c r="R41" s="50">
        <v>106.26189943329035</v>
      </c>
      <c r="S41" s="50">
        <v>113.93141255426235</v>
      </c>
      <c r="T41" s="50">
        <v>134.37529336450791</v>
      </c>
      <c r="U41" s="50">
        <v>217.78049172568569</v>
      </c>
      <c r="V41" s="50">
        <v>291.3856431932777</v>
      </c>
      <c r="W41" s="50">
        <v>227.15329308776452</v>
      </c>
      <c r="X41" s="50">
        <v>369.50313592773267</v>
      </c>
      <c r="Y41" s="50">
        <v>442.26717335978469</v>
      </c>
      <c r="Z41" s="50">
        <v>483.14492862577828</v>
      </c>
      <c r="AA41" s="50">
        <v>479.22461759512117</v>
      </c>
      <c r="AB41" s="50">
        <v>378.67062017507516</v>
      </c>
      <c r="AC41" s="50">
        <v>314.11596138260586</v>
      </c>
      <c r="AD41" s="23"/>
      <c r="AE41" s="23"/>
      <c r="AF41" s="23"/>
      <c r="AG41" s="23"/>
      <c r="AH41" s="23"/>
      <c r="AI41" s="23"/>
      <c r="AJ41" s="23"/>
      <c r="AK41" s="23"/>
      <c r="AL41" s="23"/>
      <c r="AM41" s="23"/>
      <c r="AN41" s="23"/>
      <c r="AO41" s="23"/>
      <c r="AP41" s="23"/>
      <c r="AQ41" s="23"/>
    </row>
    <row r="42" spans="1:43" s="22" customFormat="1" ht="15">
      <c r="B42" s="24" t="s">
        <v>75</v>
      </c>
      <c r="C42" s="24"/>
      <c r="D42" s="24"/>
      <c r="E42" s="50"/>
      <c r="F42" s="50"/>
      <c r="G42" s="50"/>
      <c r="H42" s="50"/>
      <c r="I42" s="50"/>
      <c r="J42" s="50">
        <v>81.989610047339681</v>
      </c>
      <c r="K42" s="50">
        <v>90.214298082078614</v>
      </c>
      <c r="L42" s="50">
        <v>93.158589241416081</v>
      </c>
      <c r="M42" s="50">
        <v>96.94252940647813</v>
      </c>
      <c r="N42" s="50">
        <v>105.59769262671253</v>
      </c>
      <c r="O42" s="50">
        <v>100</v>
      </c>
      <c r="P42" s="50">
        <v>96.283211206867222</v>
      </c>
      <c r="Q42" s="50">
        <v>92.855637014913199</v>
      </c>
      <c r="R42" s="50">
        <v>94.31453956220335</v>
      </c>
      <c r="S42" s="50">
        <v>98.396361233317364</v>
      </c>
      <c r="T42" s="50">
        <v>106.39769500837279</v>
      </c>
      <c r="U42" s="50">
        <v>142.68266231499391</v>
      </c>
      <c r="V42" s="50">
        <v>167.87318727536896</v>
      </c>
      <c r="W42" s="50">
        <v>164.18604975730477</v>
      </c>
      <c r="X42" s="50">
        <v>205.14258575853262</v>
      </c>
      <c r="Y42" s="50">
        <v>238.65183605983705</v>
      </c>
      <c r="Z42" s="50">
        <v>267.66087606544687</v>
      </c>
      <c r="AA42" s="50">
        <v>284.46903529901368</v>
      </c>
      <c r="AB42" s="50">
        <v>279.2034786917456</v>
      </c>
      <c r="AC42" s="50">
        <v>279.90772407855701</v>
      </c>
      <c r="AD42" s="23"/>
      <c r="AE42" s="23"/>
      <c r="AF42" s="23"/>
      <c r="AG42" s="23"/>
      <c r="AH42" s="23"/>
      <c r="AI42" s="23"/>
      <c r="AJ42" s="23"/>
      <c r="AK42" s="23"/>
      <c r="AL42" s="23"/>
      <c r="AM42" s="23"/>
      <c r="AN42" s="23"/>
      <c r="AO42" s="23"/>
      <c r="AP42" s="23"/>
      <c r="AQ42" s="23"/>
    </row>
    <row r="45" spans="1:43" ht="15" customHeight="1">
      <c r="A45" s="214" t="s">
        <v>54</v>
      </c>
      <c r="B45" s="17" t="s">
        <v>32</v>
      </c>
      <c r="C45" s="17"/>
      <c r="D45" s="17"/>
      <c r="E45" s="66">
        <f t="shared" ref="E45:AA45" ca="1" si="18">+E46+E52+E53</f>
        <v>2191.5608060479726</v>
      </c>
      <c r="F45" s="66">
        <f t="shared" ca="1" si="18"/>
        <v>3071.363089611652</v>
      </c>
      <c r="G45" s="66">
        <f t="shared" ca="1" si="18"/>
        <v>3760.9052255805377</v>
      </c>
      <c r="H45" s="66">
        <f t="shared" ca="1" si="18"/>
        <v>4474.5473006964921</v>
      </c>
      <c r="I45" s="66">
        <f t="shared" ca="1" si="18"/>
        <v>5202.9333668758054</v>
      </c>
      <c r="J45" s="66">
        <f t="shared" ca="1" si="18"/>
        <v>6052.3758412246461</v>
      </c>
      <c r="K45" s="66">
        <f t="shared" ca="1" si="18"/>
        <v>6884.4111765279413</v>
      </c>
      <c r="L45" s="66">
        <f t="shared" ca="1" si="18"/>
        <v>7526.8260818717608</v>
      </c>
      <c r="M45" s="66">
        <f t="shared" ca="1" si="18"/>
        <v>8029.8345019443877</v>
      </c>
      <c r="N45" s="66">
        <f t="shared" ca="1" si="18"/>
        <v>8330.8548731576611</v>
      </c>
      <c r="O45" s="66">
        <f t="shared" ca="1" si="18"/>
        <v>9293.666236539555</v>
      </c>
      <c r="P45" s="66">
        <f t="shared" ca="1" si="18"/>
        <v>10319.753995254561</v>
      </c>
      <c r="Q45" s="66">
        <f t="shared" ca="1" si="18"/>
        <v>10951.259208715941</v>
      </c>
      <c r="R45" s="66">
        <f t="shared" ca="1" si="18"/>
        <v>11930.206298824012</v>
      </c>
      <c r="S45" s="66">
        <f t="shared" ca="1" si="18"/>
        <v>13220.331787275194</v>
      </c>
      <c r="T45" s="66">
        <f t="shared" ca="1" si="18"/>
        <v>15344.595336533133</v>
      </c>
      <c r="U45" s="66">
        <f t="shared" ca="1" si="18"/>
        <v>16913.448718113985</v>
      </c>
      <c r="V45" s="66">
        <f t="shared" ca="1" si="18"/>
        <v>20192.744540183518</v>
      </c>
      <c r="W45" s="66">
        <f t="shared" ca="1" si="18"/>
        <v>20731.268599193543</v>
      </c>
      <c r="X45" s="66">
        <f t="shared" ca="1" si="18"/>
        <v>20144.155903188806</v>
      </c>
      <c r="Y45" s="66">
        <f t="shared" ca="1" si="18"/>
        <v>24314.822637071135</v>
      </c>
      <c r="Z45" s="66">
        <f t="shared" ca="1" si="18"/>
        <v>27476.96798805298</v>
      </c>
      <c r="AA45" s="66">
        <f t="shared" ca="1" si="18"/>
        <v>29144.122097132124</v>
      </c>
      <c r="AB45" s="66">
        <f t="shared" ref="AB45:AC45" ca="1" si="19">+AB46+AB52+AB53</f>
        <v>29425.333312545674</v>
      </c>
      <c r="AC45" s="66">
        <f t="shared" ca="1" si="19"/>
        <v>31897.795609623325</v>
      </c>
    </row>
    <row r="46" spans="1:43">
      <c r="A46" s="214"/>
      <c r="B46" s="12"/>
      <c r="C46" s="12" t="s">
        <v>33</v>
      </c>
      <c r="D46" s="12"/>
      <c r="E46" s="106">
        <f t="shared" ref="E46:AA46" ca="1" si="20">+SUM(E47:E51)</f>
        <v>1504.5640672689765</v>
      </c>
      <c r="F46" s="106">
        <f t="shared" ca="1" si="20"/>
        <v>2247.5316474292131</v>
      </c>
      <c r="G46" s="106">
        <f t="shared" ca="1" si="20"/>
        <v>2798.3921984847898</v>
      </c>
      <c r="H46" s="106">
        <f t="shared" ca="1" si="20"/>
        <v>3487.4070046742909</v>
      </c>
      <c r="I46" s="106">
        <f t="shared" ca="1" si="20"/>
        <v>4030.0590808635957</v>
      </c>
      <c r="J46" s="106">
        <f t="shared" ca="1" si="20"/>
        <v>4553.6425951802357</v>
      </c>
      <c r="K46" s="106">
        <f t="shared" ca="1" si="20"/>
        <v>5327.6680859924609</v>
      </c>
      <c r="L46" s="106">
        <f t="shared" ca="1" si="20"/>
        <v>5767.8091828620936</v>
      </c>
      <c r="M46" s="106">
        <f t="shared" ca="1" si="20"/>
        <v>6268.474786346098</v>
      </c>
      <c r="N46" s="106">
        <f t="shared" ca="1" si="20"/>
        <v>6467.9826407510418</v>
      </c>
      <c r="O46" s="106">
        <f t="shared" ca="1" si="20"/>
        <v>7349.0616495993627</v>
      </c>
      <c r="P46" s="106">
        <f t="shared" ca="1" si="20"/>
        <v>8024.4387448135449</v>
      </c>
      <c r="Q46" s="106">
        <f t="shared" ca="1" si="20"/>
        <v>8786.3931840006408</v>
      </c>
      <c r="R46" s="106">
        <f t="shared" ca="1" si="20"/>
        <v>9377.7271792942702</v>
      </c>
      <c r="S46" s="106">
        <f t="shared" ca="1" si="20"/>
        <v>10009.183368503793</v>
      </c>
      <c r="T46" s="106">
        <f t="shared" ca="1" si="20"/>
        <v>11684.465835195901</v>
      </c>
      <c r="U46" s="106">
        <f t="shared" ca="1" si="20"/>
        <v>12554.892056442635</v>
      </c>
      <c r="V46" s="106">
        <f t="shared" ca="1" si="20"/>
        <v>15140.290542911493</v>
      </c>
      <c r="W46" s="106">
        <f t="shared" ca="1" si="20"/>
        <v>16180.644012111898</v>
      </c>
      <c r="X46" s="106">
        <f t="shared" ca="1" si="20"/>
        <v>15206.337650271189</v>
      </c>
      <c r="Y46" s="106">
        <f t="shared" ca="1" si="20"/>
        <v>18825.316169801274</v>
      </c>
      <c r="Z46" s="106">
        <f t="shared" ca="1" si="20"/>
        <v>21917.173999567476</v>
      </c>
      <c r="AA46" s="106">
        <f t="shared" ca="1" si="20"/>
        <v>23573.545914513241</v>
      </c>
      <c r="AB46" s="106">
        <f t="shared" ref="AB46:AC46" ca="1" si="21">+SUM(AB47:AB51)</f>
        <v>23815.18412306613</v>
      </c>
      <c r="AC46" s="106">
        <f t="shared" ca="1" si="21"/>
        <v>25984.124718655763</v>
      </c>
    </row>
    <row r="47" spans="1:43">
      <c r="A47" s="214"/>
      <c r="B47" s="12"/>
      <c r="C47" s="12"/>
      <c r="D47" s="21" t="s">
        <v>34</v>
      </c>
      <c r="E47" s="78">
        <f t="shared" ref="E47:AB47" ca="1" si="22">+E6*(OFFSET(E$30,$AE$31,0)/E$29)^($AE6)</f>
        <v>118.80141959257979</v>
      </c>
      <c r="F47" s="78">
        <f t="shared" ca="1" si="22"/>
        <v>312.47417048770313</v>
      </c>
      <c r="G47" s="78">
        <f t="shared" ca="1" si="22"/>
        <v>355.58851233392403</v>
      </c>
      <c r="H47" s="78">
        <f t="shared" ca="1" si="22"/>
        <v>407.18582315210801</v>
      </c>
      <c r="I47" s="78">
        <f t="shared" ca="1" si="22"/>
        <v>488.60593660519112</v>
      </c>
      <c r="J47" s="78">
        <f t="shared" ca="1" si="22"/>
        <v>514.24328881153838</v>
      </c>
      <c r="K47" s="78">
        <f t="shared" ca="1" si="22"/>
        <v>634.30225073823601</v>
      </c>
      <c r="L47" s="78">
        <f t="shared" ca="1" si="22"/>
        <v>555.33127184569219</v>
      </c>
      <c r="M47" s="78">
        <f t="shared" ca="1" si="22"/>
        <v>673.45961288348167</v>
      </c>
      <c r="N47" s="78">
        <f t="shared" ca="1" si="22"/>
        <v>693.91411719735322</v>
      </c>
      <c r="O47" s="78">
        <f t="shared" ca="1" si="22"/>
        <v>927.08445124041236</v>
      </c>
      <c r="P47" s="78">
        <f t="shared" ca="1" si="22"/>
        <v>1181.2344830628044</v>
      </c>
      <c r="Q47" s="78">
        <f t="shared" ca="1" si="22"/>
        <v>1603.9715636049016</v>
      </c>
      <c r="R47" s="78">
        <f t="shared" ca="1" si="22"/>
        <v>1691.7308777616922</v>
      </c>
      <c r="S47" s="78">
        <f t="shared" ca="1" si="22"/>
        <v>1654.791859623328</v>
      </c>
      <c r="T47" s="78">
        <f t="shared" ca="1" si="22"/>
        <v>2254.188274044498</v>
      </c>
      <c r="U47" s="78">
        <f t="shared" ca="1" si="22"/>
        <v>2155.3116615214622</v>
      </c>
      <c r="V47" s="78">
        <f t="shared" ca="1" si="22"/>
        <v>2841.4116901631905</v>
      </c>
      <c r="W47" s="78">
        <f t="shared" ca="1" si="22"/>
        <v>2974.7911875877653</v>
      </c>
      <c r="X47" s="78">
        <f t="shared" ca="1" si="22"/>
        <v>2616.6503318946106</v>
      </c>
      <c r="Y47" s="78">
        <f t="shared" ca="1" si="22"/>
        <v>3835.8651530446059</v>
      </c>
      <c r="Z47" s="78">
        <f t="shared" ca="1" si="22"/>
        <v>4991.0768651425469</v>
      </c>
      <c r="AA47" s="78">
        <f t="shared" ca="1" si="22"/>
        <v>5396.4105768224144</v>
      </c>
      <c r="AB47" s="78">
        <f t="shared" ca="1" si="22"/>
        <v>5362.2799135119731</v>
      </c>
      <c r="AC47" s="78">
        <f t="shared" ref="AC47" ca="1" si="23">+AC6*(OFFSET(AC$30,$AE$31,0)/AC$29)^($AE6)</f>
        <v>5636.8974001616107</v>
      </c>
    </row>
    <row r="48" spans="1:43">
      <c r="A48" s="214"/>
      <c r="B48" s="12"/>
      <c r="C48" s="12"/>
      <c r="D48" s="21" t="s">
        <v>35</v>
      </c>
      <c r="E48" s="78">
        <f t="shared" ref="E48:AB48" ca="1" si="24">+E7*(OFFSET(E$30,$AE$31,0)/E$29)^($AE7)</f>
        <v>115.58803708828935</v>
      </c>
      <c r="F48" s="78">
        <f t="shared" ca="1" si="24"/>
        <v>168.12822401740917</v>
      </c>
      <c r="G48" s="78">
        <f t="shared" ca="1" si="24"/>
        <v>219.81834395242078</v>
      </c>
      <c r="H48" s="78">
        <f t="shared" ca="1" si="24"/>
        <v>285.43625305947438</v>
      </c>
      <c r="I48" s="78">
        <f t="shared" ca="1" si="24"/>
        <v>346.50161109705095</v>
      </c>
      <c r="J48" s="78">
        <f t="shared" ca="1" si="24"/>
        <v>364.20250554066735</v>
      </c>
      <c r="K48" s="78">
        <f t="shared" ca="1" si="24"/>
        <v>419.17490077519119</v>
      </c>
      <c r="L48" s="78">
        <f t="shared" ca="1" si="24"/>
        <v>504.70786510475472</v>
      </c>
      <c r="M48" s="78">
        <f t="shared" ca="1" si="24"/>
        <v>600.11302138521683</v>
      </c>
      <c r="N48" s="78">
        <f t="shared" ca="1" si="24"/>
        <v>642.83477666487079</v>
      </c>
      <c r="O48" s="78">
        <f t="shared" ca="1" si="24"/>
        <v>722.85012737844943</v>
      </c>
      <c r="P48" s="78">
        <f t="shared" ca="1" si="24"/>
        <v>790.92072622497426</v>
      </c>
      <c r="Q48" s="78">
        <f t="shared" ca="1" si="24"/>
        <v>632.98421002509917</v>
      </c>
      <c r="R48" s="78">
        <f t="shared" ca="1" si="24"/>
        <v>646.93297661442614</v>
      </c>
      <c r="S48" s="78">
        <f t="shared" ca="1" si="24"/>
        <v>677.61433712310316</v>
      </c>
      <c r="T48" s="78">
        <f t="shared" ca="1" si="24"/>
        <v>739.02638971583588</v>
      </c>
      <c r="U48" s="78">
        <f t="shared" ca="1" si="24"/>
        <v>777.17018408884826</v>
      </c>
      <c r="V48" s="78">
        <f t="shared" ca="1" si="24"/>
        <v>980.41147874371245</v>
      </c>
      <c r="W48" s="78">
        <f t="shared" ca="1" si="24"/>
        <v>1140.044205425349</v>
      </c>
      <c r="X48" s="78">
        <f t="shared" ca="1" si="24"/>
        <v>1270.6029301574426</v>
      </c>
      <c r="Y48" s="78">
        <f t="shared" ca="1" si="24"/>
        <v>1503.8173584530539</v>
      </c>
      <c r="Z48" s="78">
        <f t="shared" ca="1" si="24"/>
        <v>1690.2573966820662</v>
      </c>
      <c r="AA48" s="78">
        <f t="shared" ca="1" si="24"/>
        <v>1880.5544435777317</v>
      </c>
      <c r="AB48" s="78">
        <f t="shared" ca="1" si="24"/>
        <v>1944.9426529423622</v>
      </c>
      <c r="AC48" s="78">
        <f t="shared" ref="AC48" ca="1" si="25">+AC7*(OFFSET(AC$30,$AE$31,0)/AC$29)^($AE7)</f>
        <v>2106.1877769491848</v>
      </c>
    </row>
    <row r="49" spans="1:29">
      <c r="A49" s="214"/>
      <c r="B49" s="12"/>
      <c r="C49" s="12"/>
      <c r="D49" s="21" t="s">
        <v>76</v>
      </c>
      <c r="E49" s="78">
        <f t="shared" ref="E49:AB49" ca="1" si="26">+E8*(OFFSET(E$30,$AE$31,0)/E$29)^($AE8)</f>
        <v>878.80936602946815</v>
      </c>
      <c r="F49" s="78">
        <f t="shared" ca="1" si="26"/>
        <v>1235.3692835100765</v>
      </c>
      <c r="G49" s="78">
        <f t="shared" ca="1" si="26"/>
        <v>1543.9310104952838</v>
      </c>
      <c r="H49" s="78">
        <f t="shared" ca="1" si="26"/>
        <v>1883.0777574309309</v>
      </c>
      <c r="I49" s="78">
        <f t="shared" ca="1" si="26"/>
        <v>2233.2945013609374</v>
      </c>
      <c r="J49" s="78">
        <f t="shared" ca="1" si="26"/>
        <v>2478.8984696875905</v>
      </c>
      <c r="K49" s="78">
        <f t="shared" ca="1" si="26"/>
        <v>2861.0519114373437</v>
      </c>
      <c r="L49" s="78">
        <f t="shared" ca="1" si="26"/>
        <v>3047.915196732512</v>
      </c>
      <c r="M49" s="78">
        <f t="shared" ca="1" si="26"/>
        <v>3284.5542847965157</v>
      </c>
      <c r="N49" s="78">
        <f t="shared" ca="1" si="26"/>
        <v>3556.2207434776137</v>
      </c>
      <c r="O49" s="78">
        <f t="shared" ca="1" si="26"/>
        <v>4153.0786333837259</v>
      </c>
      <c r="P49" s="78">
        <f t="shared" ca="1" si="26"/>
        <v>4511.9604094619899</v>
      </c>
      <c r="Q49" s="78">
        <f t="shared" ca="1" si="26"/>
        <v>5020.3441969931464</v>
      </c>
      <c r="R49" s="78">
        <f t="shared" ca="1" si="26"/>
        <v>5508.2456698749183</v>
      </c>
      <c r="S49" s="78">
        <f t="shared" ca="1" si="26"/>
        <v>5970.208768420116</v>
      </c>
      <c r="T49" s="78">
        <f t="shared" ca="1" si="26"/>
        <v>6511.0918495843789</v>
      </c>
      <c r="U49" s="78">
        <f t="shared" ca="1" si="26"/>
        <v>6768.8134844127644</v>
      </c>
      <c r="V49" s="78">
        <f t="shared" ca="1" si="26"/>
        <v>7832.2809477599858</v>
      </c>
      <c r="W49" s="78">
        <f t="shared" ca="1" si="26"/>
        <v>8901.5254045178499</v>
      </c>
      <c r="X49" s="78">
        <f t="shared" ca="1" si="26"/>
        <v>8709.1461328362911</v>
      </c>
      <c r="Y49" s="78">
        <f t="shared" ca="1" si="26"/>
        <v>10216.191394439344</v>
      </c>
      <c r="Z49" s="78">
        <f t="shared" ca="1" si="26"/>
        <v>11288.356267908142</v>
      </c>
      <c r="AA49" s="78">
        <f t="shared" ca="1" si="26"/>
        <v>12048.815244039793</v>
      </c>
      <c r="AB49" s="78">
        <f t="shared" ca="1" si="26"/>
        <v>12719.121927697328</v>
      </c>
      <c r="AC49" s="78">
        <f t="shared" ref="AC49" ca="1" si="27">+AC8*(OFFSET(AC$30,$AE$31,0)/AC$29)^($AE8)</f>
        <v>14168.869236268631</v>
      </c>
    </row>
    <row r="50" spans="1:29">
      <c r="A50" s="214"/>
      <c r="B50" s="12"/>
      <c r="C50" s="12"/>
      <c r="D50" s="21" t="s">
        <v>37</v>
      </c>
      <c r="E50" s="78">
        <f t="shared" ref="E50:AB50" ca="1" si="28">+E9*(OFFSET(E$30,$AE$31,0)/E$29)^($AE9)</f>
        <v>382.86030000000005</v>
      </c>
      <c r="F50" s="78">
        <f t="shared" ca="1" si="28"/>
        <v>497.03959999999984</v>
      </c>
      <c r="G50" s="78">
        <f t="shared" ca="1" si="28"/>
        <v>634.08539999999994</v>
      </c>
      <c r="H50" s="78">
        <f t="shared" ca="1" si="28"/>
        <v>848.65409999999974</v>
      </c>
      <c r="I50" s="78">
        <f t="shared" ca="1" si="28"/>
        <v>921.72920000000067</v>
      </c>
      <c r="J50" s="78">
        <f t="shared" ca="1" si="28"/>
        <v>1151.0349999999999</v>
      </c>
      <c r="K50" s="78">
        <f t="shared" ca="1" si="28"/>
        <v>1332.0839999999989</v>
      </c>
      <c r="L50" s="78">
        <f t="shared" ca="1" si="28"/>
        <v>1536.0809999999992</v>
      </c>
      <c r="M50" s="78">
        <f t="shared" ca="1" si="28"/>
        <v>1619.1960000000008</v>
      </c>
      <c r="N50" s="78">
        <f t="shared" ca="1" si="28"/>
        <v>1510.3829999999998</v>
      </c>
      <c r="O50" s="78">
        <f t="shared" ca="1" si="28"/>
        <v>1431.2150000000001</v>
      </c>
      <c r="P50" s="78">
        <f t="shared" ca="1" si="28"/>
        <v>1439.8070000000007</v>
      </c>
      <c r="Q50" s="78">
        <f t="shared" ca="1" si="28"/>
        <v>1491.4249999999993</v>
      </c>
      <c r="R50" s="78">
        <f t="shared" ca="1" si="28"/>
        <v>1453.0320000000011</v>
      </c>
      <c r="S50" s="78">
        <f t="shared" ca="1" si="28"/>
        <v>1473.482</v>
      </c>
      <c r="T50" s="78">
        <f t="shared" ca="1" si="28"/>
        <v>1656.7259999999987</v>
      </c>
      <c r="U50" s="78">
        <f t="shared" ca="1" si="28"/>
        <v>1892.2606000000014</v>
      </c>
      <c r="V50" s="78">
        <f t="shared" ca="1" si="28"/>
        <v>1936.9291000000012</v>
      </c>
      <c r="W50" s="78">
        <f t="shared" ca="1" si="28"/>
        <v>2159.7250999999978</v>
      </c>
      <c r="X50" s="78">
        <f t="shared" ca="1" si="28"/>
        <v>1892.2721000000001</v>
      </c>
      <c r="Y50" s="78">
        <f t="shared" ca="1" si="28"/>
        <v>2017.8297999999995</v>
      </c>
      <c r="Z50" s="78">
        <f t="shared" ca="1" si="28"/>
        <v>2489.9890000000014</v>
      </c>
      <c r="AA50" s="78">
        <f t="shared" ca="1" si="28"/>
        <v>2767.7899999999972</v>
      </c>
      <c r="AB50" s="78">
        <f t="shared" ca="1" si="28"/>
        <v>2730.3149999999973</v>
      </c>
      <c r="AC50" s="78">
        <f t="shared" ref="AC50" ca="1" si="29">+AC9*(OFFSET(AC$30,$AE$31,0)/AC$29)^($AE9)</f>
        <v>3048.7227779999976</v>
      </c>
    </row>
    <row r="51" spans="1:29">
      <c r="A51" s="214"/>
      <c r="B51" s="12"/>
      <c r="C51" s="12"/>
      <c r="D51" s="19" t="s">
        <v>38</v>
      </c>
      <c r="E51" s="88">
        <f>IF($AE$36=5,E10*(E$40/E$36)^($AE$14),E10*(E$37/E$36)^($AE$14))</f>
        <v>8.5049445586391776</v>
      </c>
      <c r="F51" s="88">
        <f>IF($AE$36=5,F10*(F$40/F$36)^($AE$14),F10*(F$37/F$36)^($AE$14))</f>
        <v>34.52036941402465</v>
      </c>
      <c r="G51" s="88">
        <f>IF($AE$36=5,G10*(G$40/G$36)^($AE$14),G10*(G$37/G$36)^($AE$14))</f>
        <v>44.968931703161125</v>
      </c>
      <c r="H51" s="88">
        <f>IF($AE$36=5,H10*(H$40/H$36)^($AE$14),H10*(H$37/H$36)^($AE$14))</f>
        <v>63.053071031777868</v>
      </c>
      <c r="I51" s="88">
        <f>IF($AE$36=5,I10*(I$40/I$36)^($AE$14),I10*(I$37/I$36)^($AE$14))</f>
        <v>39.927831800415966</v>
      </c>
      <c r="J51" s="88">
        <f t="shared" ref="J51:AB51" si="30">IF($AE$36=5,AVERAGE(J10*(J$40/J$36)^($AE$14),J10*(J$41/J$36)^($AE$14),J10*(J$42/J$36)^($AE$14)),J10*(J$37/J$36)^($AE$14))</f>
        <v>45.263331140439334</v>
      </c>
      <c r="K51" s="88">
        <f t="shared" si="30"/>
        <v>81.055023041691044</v>
      </c>
      <c r="L51" s="88">
        <f t="shared" si="30"/>
        <v>123.77384917913484</v>
      </c>
      <c r="M51" s="88">
        <f t="shared" si="30"/>
        <v>91.15186728088247</v>
      </c>
      <c r="N51" s="88">
        <f t="shared" si="30"/>
        <v>64.630003411203646</v>
      </c>
      <c r="O51" s="88">
        <f t="shared" si="30"/>
        <v>114.83343759677416</v>
      </c>
      <c r="P51" s="88">
        <f t="shared" si="30"/>
        <v>100.51612606377495</v>
      </c>
      <c r="Q51" s="88">
        <f t="shared" si="30"/>
        <v>37.668213377493935</v>
      </c>
      <c r="R51" s="88">
        <f t="shared" si="30"/>
        <v>77.78565504323366</v>
      </c>
      <c r="S51" s="88">
        <f t="shared" si="30"/>
        <v>233.08640333724523</v>
      </c>
      <c r="T51" s="88">
        <f t="shared" si="30"/>
        <v>523.43332185118834</v>
      </c>
      <c r="U51" s="88">
        <f t="shared" si="30"/>
        <v>961.33612641955949</v>
      </c>
      <c r="V51" s="88">
        <f t="shared" si="30"/>
        <v>1549.2573262446024</v>
      </c>
      <c r="W51" s="88">
        <f t="shared" si="30"/>
        <v>1004.5581145809359</v>
      </c>
      <c r="X51" s="88">
        <f t="shared" si="30"/>
        <v>717.66615538284475</v>
      </c>
      <c r="Y51" s="88">
        <f t="shared" si="30"/>
        <v>1251.6124638642684</v>
      </c>
      <c r="Z51" s="88">
        <f t="shared" si="30"/>
        <v>1457.4944698347199</v>
      </c>
      <c r="AA51" s="88">
        <f t="shared" si="30"/>
        <v>1479.9756500733019</v>
      </c>
      <c r="AB51" s="88">
        <f t="shared" si="30"/>
        <v>1058.5246289144675</v>
      </c>
      <c r="AC51" s="88">
        <f t="shared" ref="AC51" si="31">IF($AE$36=5,AVERAGE(AC10*(AC$40/AC$36)^($AE$14),AC10*(AC$41/AC$36)^($AE$14),AC10*(AC$42/AC$36)^($AE$14)),AC10*(AC$37/AC$36)^($AE$14))</f>
        <v>1023.4475272763408</v>
      </c>
    </row>
    <row r="52" spans="1:29">
      <c r="A52" s="214"/>
      <c r="B52" s="12"/>
      <c r="C52" s="12" t="s">
        <v>39</v>
      </c>
      <c r="D52" s="12"/>
      <c r="E52" s="106">
        <f t="shared" ref="E52:AB52" ca="1" si="32">+E11*(OFFSET(E$30,$AE$31,0)/E$29)^($AE11)</f>
        <v>170.6232745103305</v>
      </c>
      <c r="F52" s="106">
        <f t="shared" ca="1" si="32"/>
        <v>199.67821840234842</v>
      </c>
      <c r="G52" s="106">
        <f t="shared" ca="1" si="32"/>
        <v>243.19572113274072</v>
      </c>
      <c r="H52" s="106">
        <f t="shared" ca="1" si="32"/>
        <v>273.42712516047186</v>
      </c>
      <c r="I52" s="106">
        <f t="shared" ca="1" si="32"/>
        <v>314.26675507112111</v>
      </c>
      <c r="J52" s="106">
        <f t="shared" ca="1" si="32"/>
        <v>330.34407104415175</v>
      </c>
      <c r="K52" s="106">
        <f t="shared" ca="1" si="32"/>
        <v>373.04856420000624</v>
      </c>
      <c r="L52" s="106">
        <f t="shared" ca="1" si="32"/>
        <v>408.53216428520699</v>
      </c>
      <c r="M52" s="106">
        <f t="shared" ca="1" si="32"/>
        <v>462.84057258661471</v>
      </c>
      <c r="N52" s="106">
        <f t="shared" ca="1" si="32"/>
        <v>531.9862473136335</v>
      </c>
      <c r="O52" s="106">
        <f t="shared" ca="1" si="32"/>
        <v>581.53258694019337</v>
      </c>
      <c r="P52" s="106">
        <f t="shared" ca="1" si="32"/>
        <v>642.22303588980651</v>
      </c>
      <c r="Q52" s="106">
        <f t="shared" ca="1" si="32"/>
        <v>716.24576705112588</v>
      </c>
      <c r="R52" s="106">
        <f t="shared" ca="1" si="32"/>
        <v>778.38250605401367</v>
      </c>
      <c r="S52" s="106">
        <f t="shared" ca="1" si="32"/>
        <v>853.62438500381006</v>
      </c>
      <c r="T52" s="106">
        <f t="shared" ca="1" si="32"/>
        <v>933.6873141298629</v>
      </c>
      <c r="U52" s="106">
        <f t="shared" ca="1" si="32"/>
        <v>1029.2616233185536</v>
      </c>
      <c r="V52" s="106">
        <f t="shared" ca="1" si="32"/>
        <v>1109.2129092984515</v>
      </c>
      <c r="W52" s="106">
        <f t="shared" ca="1" si="32"/>
        <v>1261.3089505607509</v>
      </c>
      <c r="X52" s="106">
        <f t="shared" ca="1" si="32"/>
        <v>1448.8975949090707</v>
      </c>
      <c r="Y52" s="106">
        <f t="shared" ca="1" si="32"/>
        <v>1536.7393961101927</v>
      </c>
      <c r="Z52" s="106">
        <f t="shared" ca="1" si="32"/>
        <v>1623.922034086057</v>
      </c>
      <c r="AA52" s="106">
        <f t="shared" ca="1" si="32"/>
        <v>1755.0557572943992</v>
      </c>
      <c r="AB52" s="106">
        <f t="shared" ca="1" si="32"/>
        <v>1895.7844481644954</v>
      </c>
      <c r="AC52" s="106">
        <f t="shared" ref="AC52" ca="1" si="33">+AC11*(OFFSET(AC$30,$AE$31,0)/AC$29)^($AE11)</f>
        <v>2079.1066553628998</v>
      </c>
    </row>
    <row r="53" spans="1:29">
      <c r="A53" s="214"/>
      <c r="B53" s="12"/>
      <c r="C53" s="12" t="s">
        <v>40</v>
      </c>
      <c r="D53" s="12"/>
      <c r="E53" s="106">
        <f t="shared" ref="E53:AA53" si="34">+E54+E55</f>
        <v>516.37346426866543</v>
      </c>
      <c r="F53" s="106">
        <f t="shared" si="34"/>
        <v>624.15322378009046</v>
      </c>
      <c r="G53" s="106">
        <f t="shared" si="34"/>
        <v>719.31730596300713</v>
      </c>
      <c r="H53" s="106">
        <f t="shared" si="34"/>
        <v>713.71317086172951</v>
      </c>
      <c r="I53" s="106">
        <f t="shared" si="34"/>
        <v>858.60753094108861</v>
      </c>
      <c r="J53" s="106">
        <f t="shared" si="34"/>
        <v>1168.3891750002581</v>
      </c>
      <c r="K53" s="106">
        <f t="shared" si="34"/>
        <v>1183.6945263354739</v>
      </c>
      <c r="L53" s="106">
        <f t="shared" si="34"/>
        <v>1350.4847347244599</v>
      </c>
      <c r="M53" s="106">
        <f t="shared" si="34"/>
        <v>1298.5191430116752</v>
      </c>
      <c r="N53" s="106">
        <f t="shared" si="34"/>
        <v>1330.8859850929853</v>
      </c>
      <c r="O53" s="106">
        <f t="shared" si="34"/>
        <v>1363.071999999999</v>
      </c>
      <c r="P53" s="106">
        <f t="shared" si="34"/>
        <v>1653.0922145512111</v>
      </c>
      <c r="Q53" s="106">
        <f t="shared" si="34"/>
        <v>1448.620257664174</v>
      </c>
      <c r="R53" s="106">
        <f t="shared" si="34"/>
        <v>1774.0966134757298</v>
      </c>
      <c r="S53" s="106">
        <f t="shared" si="34"/>
        <v>2357.5240337675905</v>
      </c>
      <c r="T53" s="106">
        <f t="shared" si="34"/>
        <v>2726.4421872073699</v>
      </c>
      <c r="U53" s="106">
        <f t="shared" si="34"/>
        <v>3329.295038352795</v>
      </c>
      <c r="V53" s="106">
        <f t="shared" si="34"/>
        <v>3943.2410879735726</v>
      </c>
      <c r="W53" s="106">
        <f t="shared" si="34"/>
        <v>3289.315636520897</v>
      </c>
      <c r="X53" s="106">
        <f t="shared" si="34"/>
        <v>3488.920658008547</v>
      </c>
      <c r="Y53" s="106">
        <f t="shared" si="34"/>
        <v>3952.7670711596711</v>
      </c>
      <c r="Z53" s="106">
        <f t="shared" si="34"/>
        <v>3935.8719543994484</v>
      </c>
      <c r="AA53" s="106">
        <f t="shared" si="34"/>
        <v>3815.5204253244829</v>
      </c>
      <c r="AB53" s="106">
        <f t="shared" ref="AB53:AC53" si="35">+AB54+AB55</f>
        <v>3714.3647413150456</v>
      </c>
      <c r="AC53" s="106">
        <f t="shared" si="35"/>
        <v>3834.5642356046624</v>
      </c>
    </row>
    <row r="54" spans="1:29">
      <c r="A54" s="214"/>
      <c r="B54" s="21"/>
      <c r="C54" s="21"/>
      <c r="D54" s="21" t="s">
        <v>55</v>
      </c>
      <c r="E54" s="78">
        <f t="shared" ref="E54:AB54" si="36">+E13</f>
        <v>260.47899999999981</v>
      </c>
      <c r="F54" s="78">
        <f t="shared" si="36"/>
        <v>355.62400000000031</v>
      </c>
      <c r="G54" s="78">
        <f t="shared" si="36"/>
        <v>437.82499999999999</v>
      </c>
      <c r="H54" s="78">
        <f t="shared" si="36"/>
        <v>543.64799999999946</v>
      </c>
      <c r="I54" s="78">
        <f t="shared" si="36"/>
        <v>595.07799999999872</v>
      </c>
      <c r="J54" s="78">
        <f t="shared" si="36"/>
        <v>769.60700000000168</v>
      </c>
      <c r="K54" s="78">
        <f t="shared" si="36"/>
        <v>855.7109999999999</v>
      </c>
      <c r="L54" s="78">
        <f t="shared" si="36"/>
        <v>984.81900000000064</v>
      </c>
      <c r="M54" s="78">
        <f t="shared" si="36"/>
        <v>1134.4929999999999</v>
      </c>
      <c r="N54" s="78">
        <f t="shared" si="36"/>
        <v>1158.5569999999987</v>
      </c>
      <c r="O54" s="78">
        <f t="shared" si="36"/>
        <v>987.45699999999897</v>
      </c>
      <c r="P54" s="78">
        <f t="shared" si="36"/>
        <v>1394.4929999999997</v>
      </c>
      <c r="Q54" s="78">
        <f t="shared" si="36"/>
        <v>1206.1650000000006</v>
      </c>
      <c r="R54" s="78">
        <f t="shared" si="36"/>
        <v>1334.7760000000007</v>
      </c>
      <c r="S54" s="78">
        <f t="shared" si="36"/>
        <v>1226.4450000000008</v>
      </c>
      <c r="T54" s="78">
        <f t="shared" si="36"/>
        <v>1399.4419999999982</v>
      </c>
      <c r="U54" s="78">
        <f t="shared" si="36"/>
        <v>1573.3289999999979</v>
      </c>
      <c r="V54" s="78">
        <f t="shared" si="36"/>
        <v>1965.3320000000003</v>
      </c>
      <c r="W54" s="78">
        <f t="shared" si="36"/>
        <v>1871.6350000000025</v>
      </c>
      <c r="X54" s="78">
        <f t="shared" si="36"/>
        <v>2134.0240000000035</v>
      </c>
      <c r="Y54" s="78">
        <f t="shared" si="36"/>
        <v>1917.4588000000012</v>
      </c>
      <c r="Z54" s="78">
        <f t="shared" si="36"/>
        <v>2192.671353000002</v>
      </c>
      <c r="AA54" s="78">
        <f t="shared" si="36"/>
        <v>2383.5483670000031</v>
      </c>
      <c r="AB54" s="78">
        <f t="shared" si="36"/>
        <v>2705.1839490000002</v>
      </c>
      <c r="AC54" s="78">
        <f t="shared" ref="AC54" si="37">+AC13</f>
        <v>2859.8449542999997</v>
      </c>
    </row>
    <row r="55" spans="1:29">
      <c r="A55" s="214"/>
      <c r="B55" s="19"/>
      <c r="C55" s="19"/>
      <c r="D55" s="19" t="s">
        <v>38</v>
      </c>
      <c r="E55" s="88">
        <f>IF($AE$36=5,E14*(E$40/E$36)^($AE$14),E14*(E$37/E$36)^($AE$14))</f>
        <v>255.89446426866564</v>
      </c>
      <c r="F55" s="88">
        <f>IF($AE$36=5,F14*(F$40/F$36)^($AE$14),F14*(F$37/F$36)^($AE$14))</f>
        <v>268.52922378009015</v>
      </c>
      <c r="G55" s="88">
        <f>IF($AE$36=5,G14*(G$40/G$36)^($AE$14),G14*(G$37/G$36)^($AE$14))</f>
        <v>281.49230596300714</v>
      </c>
      <c r="H55" s="88">
        <f>IF($AE$36=5,H14*(H$40/H$36)^($AE$14),H14*(H$37/H$36)^($AE$14))</f>
        <v>170.06517086173005</v>
      </c>
      <c r="I55" s="88">
        <f>IF($AE$36=5,I14*(I$40/I$36)^($AE$14),I14*(I$37/I$36)^($AE$14))</f>
        <v>263.52953094108989</v>
      </c>
      <c r="J55" s="88">
        <f t="shared" ref="J55:AB55" si="38">IF($AE$36=5,AVERAGE(J14*(J$40/J$36)^($AE$14),J14*(J$41/J$36)^($AE$14),J14*(J$42/J$36)^($AE$14)),J14*(J$37/J$36)^($AE$14))</f>
        <v>398.78217500025636</v>
      </c>
      <c r="K55" s="88">
        <f t="shared" si="38"/>
        <v>327.9835263354741</v>
      </c>
      <c r="L55" s="88">
        <f t="shared" si="38"/>
        <v>365.66573472445924</v>
      </c>
      <c r="M55" s="88">
        <f t="shared" si="38"/>
        <v>164.02614301167523</v>
      </c>
      <c r="N55" s="88">
        <f t="shared" si="38"/>
        <v>172.32898509298653</v>
      </c>
      <c r="O55" s="88">
        <f t="shared" si="38"/>
        <v>375.61500000000001</v>
      </c>
      <c r="P55" s="88">
        <f t="shared" si="38"/>
        <v>258.59921455121139</v>
      </c>
      <c r="Q55" s="88">
        <f t="shared" si="38"/>
        <v>242.45525766417344</v>
      </c>
      <c r="R55" s="88">
        <f t="shared" si="38"/>
        <v>439.32061347572898</v>
      </c>
      <c r="S55" s="88">
        <f t="shared" si="38"/>
        <v>1131.0790337675899</v>
      </c>
      <c r="T55" s="88">
        <f t="shared" si="38"/>
        <v>1327.0001872073717</v>
      </c>
      <c r="U55" s="88">
        <f t="shared" si="38"/>
        <v>1755.9660383527973</v>
      </c>
      <c r="V55" s="88">
        <f t="shared" si="38"/>
        <v>1977.9090879735725</v>
      </c>
      <c r="W55" s="88">
        <f t="shared" si="38"/>
        <v>1417.6806365208947</v>
      </c>
      <c r="X55" s="88">
        <f t="shared" si="38"/>
        <v>1354.8966580085435</v>
      </c>
      <c r="Y55" s="88">
        <f t="shared" si="38"/>
        <v>2035.3082711596696</v>
      </c>
      <c r="Z55" s="88">
        <f t="shared" si="38"/>
        <v>1743.2006013994467</v>
      </c>
      <c r="AA55" s="88">
        <f t="shared" si="38"/>
        <v>1431.9720583244796</v>
      </c>
      <c r="AB55" s="88">
        <f t="shared" si="38"/>
        <v>1009.1807923150454</v>
      </c>
      <c r="AC55" s="88">
        <f t="shared" ref="AC55" si="39">IF($AE$36=5,AVERAGE(AC14*(AC$40/AC$36)^($AE$14),AC14*(AC$41/AC$36)^($AE$14),AC14*(AC$42/AC$36)^($AE$14)),AC14*(AC$37/AC$36)^($AE$14))</f>
        <v>974.71928130466256</v>
      </c>
    </row>
    <row r="56" spans="1:29" ht="15">
      <c r="A56" s="214"/>
      <c r="B56" s="17" t="s">
        <v>42</v>
      </c>
      <c r="C56" s="17"/>
      <c r="D56" s="17"/>
      <c r="E56" s="66">
        <f t="shared" ref="E56:AB56" si="40">+E15</f>
        <v>19.591999999999999</v>
      </c>
      <c r="F56" s="66">
        <f t="shared" si="40"/>
        <v>25.308</v>
      </c>
      <c r="G56" s="66">
        <f t="shared" si="40"/>
        <v>40.985999999999997</v>
      </c>
      <c r="H56" s="66">
        <f t="shared" si="40"/>
        <v>50.061</v>
      </c>
      <c r="I56" s="66">
        <f t="shared" si="40"/>
        <v>62.758710000000001</v>
      </c>
      <c r="J56" s="66">
        <f t="shared" si="40"/>
        <v>69.284710000000004</v>
      </c>
      <c r="K56" s="66">
        <f t="shared" si="40"/>
        <v>67.824719999999999</v>
      </c>
      <c r="L56" s="66">
        <f t="shared" si="40"/>
        <v>73.268699999999995</v>
      </c>
      <c r="M56" s="66">
        <f t="shared" si="40"/>
        <v>83.879000000000005</v>
      </c>
      <c r="N56" s="66">
        <f t="shared" si="40"/>
        <v>97.916800000000009</v>
      </c>
      <c r="O56" s="66">
        <f t="shared" si="40"/>
        <v>114.9162</v>
      </c>
      <c r="P56" s="66">
        <f t="shared" si="40"/>
        <v>169.58320000000001</v>
      </c>
      <c r="Q56" s="66">
        <f t="shared" si="40"/>
        <v>136.59309999999999</v>
      </c>
      <c r="R56" s="66">
        <f t="shared" si="40"/>
        <v>133.61189999999999</v>
      </c>
      <c r="S56" s="66">
        <f t="shared" si="40"/>
        <v>84.472399999999993</v>
      </c>
      <c r="T56" s="66">
        <f t="shared" si="40"/>
        <v>115.3168</v>
      </c>
      <c r="U56" s="66">
        <f t="shared" si="40"/>
        <v>145.7183</v>
      </c>
      <c r="V56" s="66">
        <f t="shared" si="40"/>
        <v>99.965100000000007</v>
      </c>
      <c r="W56" s="66">
        <f t="shared" si="40"/>
        <v>74.105999999999995</v>
      </c>
      <c r="X56" s="66">
        <f t="shared" si="40"/>
        <v>96.974000000000004</v>
      </c>
      <c r="Y56" s="66">
        <f t="shared" si="40"/>
        <v>91.769000000000005</v>
      </c>
      <c r="Z56" s="66">
        <f t="shared" si="40"/>
        <v>156.05000000000001</v>
      </c>
      <c r="AA56" s="66">
        <f t="shared" si="40"/>
        <v>126.78400000000001</v>
      </c>
      <c r="AB56" s="66">
        <f t="shared" si="40"/>
        <v>90.77</v>
      </c>
      <c r="AC56" s="66">
        <f t="shared" ref="AC56" si="41">+AC15</f>
        <v>65.444608999999943</v>
      </c>
    </row>
    <row r="57" spans="1:29" ht="6" customHeight="1">
      <c r="A57" s="214"/>
      <c r="B57" s="12"/>
      <c r="C57" s="12"/>
      <c r="D57" s="12"/>
      <c r="E57" s="106"/>
      <c r="F57" s="106"/>
      <c r="G57" s="106"/>
      <c r="H57" s="106"/>
      <c r="I57" s="106"/>
      <c r="J57" s="106"/>
      <c r="K57" s="106"/>
      <c r="L57" s="106"/>
      <c r="M57" s="106"/>
      <c r="N57" s="106"/>
      <c r="O57" s="106"/>
      <c r="P57" s="106"/>
      <c r="Q57" s="106"/>
      <c r="R57" s="106"/>
      <c r="S57" s="106"/>
      <c r="T57" s="106"/>
      <c r="U57" s="70"/>
      <c r="V57" s="70"/>
      <c r="W57" s="70"/>
      <c r="X57" s="70"/>
      <c r="Y57" s="70"/>
      <c r="Z57" s="70"/>
      <c r="AA57" s="70"/>
      <c r="AB57" s="70"/>
      <c r="AC57" s="70"/>
    </row>
    <row r="58" spans="1:29" s="9" customFormat="1" ht="15">
      <c r="A58" s="214"/>
      <c r="B58" s="15" t="s">
        <v>43</v>
      </c>
      <c r="C58" s="15"/>
      <c r="D58" s="15"/>
      <c r="E58" s="74">
        <f t="shared" ref="E58:AB58" si="42">+E17</f>
        <v>1895.16</v>
      </c>
      <c r="F58" s="74">
        <f t="shared" si="42"/>
        <v>2514.721</v>
      </c>
      <c r="G58" s="74">
        <f t="shared" si="42"/>
        <v>3055.9969999999998</v>
      </c>
      <c r="H58" s="74">
        <f t="shared" si="42"/>
        <v>3655.4760000000001</v>
      </c>
      <c r="I58" s="74">
        <f t="shared" si="42"/>
        <v>4231.0697099999998</v>
      </c>
      <c r="J58" s="74">
        <f t="shared" si="42"/>
        <v>4869.1507099999999</v>
      </c>
      <c r="K58" s="74">
        <f t="shared" si="42"/>
        <v>5594.00972</v>
      </c>
      <c r="L58" s="74">
        <f t="shared" si="42"/>
        <v>6222.3167000000003</v>
      </c>
      <c r="M58" s="74">
        <f t="shared" si="42"/>
        <v>6925.5360000000001</v>
      </c>
      <c r="N58" s="74">
        <f t="shared" si="42"/>
        <v>7665.9597999999996</v>
      </c>
      <c r="O58" s="74">
        <f t="shared" si="42"/>
        <v>8221.628200000001</v>
      </c>
      <c r="P58" s="74">
        <f t="shared" si="42"/>
        <v>8953.5551999999989</v>
      </c>
      <c r="Q58" s="74">
        <f t="shared" si="42"/>
        <v>9520.3480999999992</v>
      </c>
      <c r="R58" s="74">
        <f t="shared" si="42"/>
        <v>9958.2259000000013</v>
      </c>
      <c r="S58" s="74">
        <f t="shared" si="42"/>
        <v>10611.126400000001</v>
      </c>
      <c r="T58" s="74">
        <f t="shared" si="42"/>
        <v>11658.310800000001</v>
      </c>
      <c r="U58" s="74">
        <f t="shared" si="42"/>
        <v>12793.63539738</v>
      </c>
      <c r="V58" s="74">
        <f t="shared" si="42"/>
        <v>14457.07294439</v>
      </c>
      <c r="W58" s="74">
        <f t="shared" si="42"/>
        <v>16930.85500679</v>
      </c>
      <c r="X58" s="74">
        <f t="shared" si="42"/>
        <v>19653.893091679998</v>
      </c>
      <c r="Y58" s="74">
        <f t="shared" si="42"/>
        <v>21546.875946340002</v>
      </c>
      <c r="Z58" s="74">
        <f t="shared" si="42"/>
        <v>22729.390624</v>
      </c>
      <c r="AA58" s="74">
        <f t="shared" si="42"/>
        <v>24705.388122</v>
      </c>
      <c r="AB58" s="74">
        <f t="shared" si="42"/>
        <v>26621.671100000003</v>
      </c>
      <c r="AC58" s="74">
        <f t="shared" ref="AC58" si="43">+AC17</f>
        <v>29540.958550788997</v>
      </c>
    </row>
    <row r="59" spans="1:29" ht="6" customHeight="1">
      <c r="A59" s="214"/>
      <c r="B59" s="12"/>
      <c r="C59" s="12"/>
      <c r="D59" s="12"/>
      <c r="E59" s="106"/>
      <c r="F59" s="106"/>
      <c r="G59" s="106"/>
      <c r="H59" s="106"/>
      <c r="I59" s="106"/>
      <c r="J59" s="106"/>
      <c r="K59" s="106"/>
      <c r="L59" s="106"/>
      <c r="M59" s="106"/>
      <c r="N59" s="106"/>
      <c r="O59" s="106"/>
      <c r="P59" s="106"/>
      <c r="Q59" s="106"/>
      <c r="R59" s="106"/>
      <c r="S59" s="106"/>
      <c r="T59" s="106"/>
      <c r="U59" s="70"/>
      <c r="V59" s="70"/>
      <c r="W59" s="70"/>
      <c r="X59" s="70"/>
      <c r="Y59" s="70"/>
      <c r="Z59" s="70"/>
      <c r="AA59" s="70"/>
      <c r="AB59" s="70"/>
      <c r="AC59" s="70"/>
    </row>
    <row r="60" spans="1:29" ht="15">
      <c r="A60" s="214"/>
      <c r="B60" s="51"/>
      <c r="C60" s="51" t="s">
        <v>44</v>
      </c>
      <c r="D60" s="51"/>
      <c r="E60" s="74">
        <f t="shared" ref="E60:AB60" si="44">+E19</f>
        <v>308.416</v>
      </c>
      <c r="F60" s="74">
        <f t="shared" si="44"/>
        <v>397.32600000000002</v>
      </c>
      <c r="G60" s="74">
        <f t="shared" si="44"/>
        <v>393.89100000000002</v>
      </c>
      <c r="H60" s="74">
        <f t="shared" si="44"/>
        <v>430.76400000000001</v>
      </c>
      <c r="I60" s="74">
        <f t="shared" si="44"/>
        <v>455.94400000000002</v>
      </c>
      <c r="J60" s="74">
        <f t="shared" si="44"/>
        <v>468.589</v>
      </c>
      <c r="K60" s="74">
        <f t="shared" si="44"/>
        <v>431.75599999999997</v>
      </c>
      <c r="L60" s="74">
        <f t="shared" si="44"/>
        <v>430.96800000000002</v>
      </c>
      <c r="M60" s="74">
        <f t="shared" si="44"/>
        <v>445.41199999999998</v>
      </c>
      <c r="N60" s="74">
        <f t="shared" si="44"/>
        <v>469.24900000000002</v>
      </c>
      <c r="O60" s="74">
        <f t="shared" si="44"/>
        <v>495.642</v>
      </c>
      <c r="P60" s="74">
        <f t="shared" si="44"/>
        <v>521.803</v>
      </c>
      <c r="Q60" s="74">
        <f t="shared" si="44"/>
        <v>542.39599999999996</v>
      </c>
      <c r="R60" s="74">
        <f t="shared" si="44"/>
        <v>587.05600000000004</v>
      </c>
      <c r="S60" s="74">
        <f t="shared" si="44"/>
        <v>560.98900000000003</v>
      </c>
      <c r="T60" s="74">
        <f t="shared" si="44"/>
        <v>556.04200000000003</v>
      </c>
      <c r="U60" s="74">
        <f t="shared" si="44"/>
        <v>537.42341928000008</v>
      </c>
      <c r="V60" s="74">
        <f t="shared" si="44"/>
        <v>521.26273429000003</v>
      </c>
      <c r="W60" s="74">
        <f t="shared" si="44"/>
        <v>439.74626820999998</v>
      </c>
      <c r="X60" s="74">
        <f t="shared" si="44"/>
        <v>475.55158779999999</v>
      </c>
      <c r="Y60" s="74">
        <f t="shared" si="44"/>
        <v>537.52294633999998</v>
      </c>
      <c r="Z60" s="74">
        <f t="shared" si="44"/>
        <v>676.69</v>
      </c>
      <c r="AA60" s="74">
        <f t="shared" si="44"/>
        <v>765.404</v>
      </c>
      <c r="AB60" s="74">
        <f t="shared" si="44"/>
        <v>801.50599999999997</v>
      </c>
      <c r="AC60" s="74">
        <f t="shared" ref="AC60" si="45">+AC19</f>
        <v>909.63982820900003</v>
      </c>
    </row>
    <row r="61" spans="1:29" ht="6" customHeight="1">
      <c r="A61" s="214"/>
      <c r="B61" s="12"/>
      <c r="C61" s="12"/>
      <c r="D61" s="12"/>
      <c r="E61" s="106"/>
      <c r="F61" s="106"/>
      <c r="G61" s="106"/>
      <c r="H61" s="106"/>
      <c r="I61" s="106"/>
      <c r="J61" s="106"/>
      <c r="K61" s="106"/>
      <c r="L61" s="106"/>
      <c r="M61" s="106"/>
      <c r="N61" s="106"/>
      <c r="O61" s="106"/>
      <c r="P61" s="106"/>
      <c r="Q61" s="106"/>
      <c r="R61" s="106"/>
      <c r="S61" s="106"/>
      <c r="T61" s="106"/>
      <c r="U61" s="70"/>
      <c r="V61" s="70"/>
      <c r="W61" s="70"/>
      <c r="X61" s="70"/>
      <c r="Y61" s="70"/>
      <c r="Z61" s="70"/>
      <c r="AA61" s="70"/>
      <c r="AB61" s="70"/>
      <c r="AC61" s="70"/>
    </row>
    <row r="62" spans="1:29" s="9" customFormat="1" ht="15">
      <c r="A62" s="214"/>
      <c r="B62" s="15" t="s">
        <v>45</v>
      </c>
      <c r="C62" s="15"/>
      <c r="D62" s="15"/>
      <c r="E62" s="74">
        <f t="shared" ref="E62:AB62" si="46">+E21</f>
        <v>222.27699999999999</v>
      </c>
      <c r="F62" s="74">
        <f t="shared" si="46"/>
        <v>312.654</v>
      </c>
      <c r="G62" s="74">
        <f t="shared" si="46"/>
        <v>457.23500000000001</v>
      </c>
      <c r="H62" s="74">
        <f t="shared" si="46"/>
        <v>601.94799999999998</v>
      </c>
      <c r="I62" s="74">
        <f t="shared" si="46"/>
        <v>743.39800000000002</v>
      </c>
      <c r="J62" s="74">
        <f t="shared" si="46"/>
        <v>839.27200000000005</v>
      </c>
      <c r="K62" s="74">
        <f t="shared" si="46"/>
        <v>1090.424</v>
      </c>
      <c r="L62" s="74">
        <f t="shared" si="46"/>
        <v>1176.1220000000001</v>
      </c>
      <c r="M62" s="74">
        <f t="shared" si="46"/>
        <v>1341.9159999999999</v>
      </c>
      <c r="N62" s="74">
        <f t="shared" si="46"/>
        <v>1446.5719999999999</v>
      </c>
      <c r="O62" s="74">
        <f t="shared" si="46"/>
        <v>1432.9549999999999</v>
      </c>
      <c r="P62" s="74">
        <f t="shared" si="46"/>
        <v>1572.837</v>
      </c>
      <c r="Q62" s="74">
        <f t="shared" si="46"/>
        <v>1715.922</v>
      </c>
      <c r="R62" s="74">
        <f t="shared" si="46"/>
        <v>1794.664</v>
      </c>
      <c r="S62" s="74">
        <f t="shared" si="46"/>
        <v>1959.9159999999999</v>
      </c>
      <c r="T62" s="74">
        <f t="shared" si="46"/>
        <v>2205.8220000000001</v>
      </c>
      <c r="U62" s="74">
        <f t="shared" si="46"/>
        <v>2485.9690000000001</v>
      </c>
      <c r="V62" s="74">
        <f t="shared" si="46"/>
        <v>2949.6619999999998</v>
      </c>
      <c r="W62" s="74">
        <f t="shared" si="46"/>
        <v>3523.8326000000002</v>
      </c>
      <c r="X62" s="74">
        <f t="shared" si="46"/>
        <v>4357.3579</v>
      </c>
      <c r="Y62" s="74">
        <f t="shared" si="46"/>
        <v>4462.9790000000003</v>
      </c>
      <c r="Z62" s="74">
        <f t="shared" si="46"/>
        <v>5075.9375330000003</v>
      </c>
      <c r="AA62" s="74">
        <f t="shared" si="46"/>
        <v>5302.69445</v>
      </c>
      <c r="AB62" s="74">
        <f t="shared" si="46"/>
        <v>5166.5150000000003</v>
      </c>
      <c r="AC62" s="74">
        <f t="shared" ref="AC62" si="47">+AC21</f>
        <v>5749.03849593</v>
      </c>
    </row>
    <row r="63" spans="1:29" ht="6" customHeight="1">
      <c r="A63" s="214"/>
      <c r="B63" s="12"/>
      <c r="C63" s="12"/>
      <c r="D63" s="12"/>
      <c r="E63" s="106"/>
      <c r="F63" s="106"/>
      <c r="G63" s="106"/>
      <c r="H63" s="106"/>
      <c r="I63" s="106"/>
      <c r="J63" s="106"/>
      <c r="K63" s="106"/>
      <c r="L63" s="106"/>
      <c r="M63" s="106"/>
      <c r="N63" s="106"/>
      <c r="O63" s="106"/>
      <c r="P63" s="106"/>
      <c r="Q63" s="106"/>
      <c r="R63" s="106"/>
      <c r="S63" s="106"/>
      <c r="T63" s="106"/>
      <c r="U63" s="70"/>
      <c r="V63" s="70"/>
      <c r="W63" s="70"/>
      <c r="X63" s="70"/>
      <c r="Y63" s="70"/>
      <c r="Z63" s="70"/>
      <c r="AA63" s="70"/>
      <c r="AB63" s="70"/>
      <c r="AC63" s="70"/>
    </row>
    <row r="64" spans="1:29" ht="15">
      <c r="A64" s="214"/>
      <c r="B64" s="10" t="s">
        <v>46</v>
      </c>
      <c r="C64" s="10"/>
      <c r="D64" s="10"/>
      <c r="E64" s="86">
        <f t="shared" ref="E64:AA64" ca="1" si="48">+E45+E56-E58-E62+E60</f>
        <v>402.13180604797265</v>
      </c>
      <c r="F64" s="86">
        <f t="shared" ca="1" si="48"/>
        <v>666.62208961165197</v>
      </c>
      <c r="G64" s="86">
        <f t="shared" ca="1" si="48"/>
        <v>682.5502255805377</v>
      </c>
      <c r="H64" s="86">
        <f t="shared" ca="1" si="48"/>
        <v>697.94830069649174</v>
      </c>
      <c r="I64" s="86">
        <f t="shared" ca="1" si="48"/>
        <v>747.16836687580576</v>
      </c>
      <c r="J64" s="86">
        <f t="shared" ca="1" si="48"/>
        <v>881.82684122464616</v>
      </c>
      <c r="K64" s="86">
        <f t="shared" ca="1" si="48"/>
        <v>699.55817652794087</v>
      </c>
      <c r="L64" s="86">
        <f t="shared" ca="1" si="48"/>
        <v>632.62408187176015</v>
      </c>
      <c r="M64" s="86">
        <f t="shared" ca="1" si="48"/>
        <v>291.67350194438762</v>
      </c>
      <c r="N64" s="86">
        <f t="shared" ca="1" si="48"/>
        <v>-214.51112684233749</v>
      </c>
      <c r="O64" s="86">
        <f t="shared" ca="1" si="48"/>
        <v>249.64123653955374</v>
      </c>
      <c r="P64" s="86">
        <f t="shared" ca="1" si="48"/>
        <v>484.74799525456149</v>
      </c>
      <c r="Q64" s="86">
        <f t="shared" ca="1" si="48"/>
        <v>393.97820871594172</v>
      </c>
      <c r="R64" s="86">
        <f t="shared" ca="1" si="48"/>
        <v>897.98429882401092</v>
      </c>
      <c r="S64" s="86">
        <f t="shared" ca="1" si="48"/>
        <v>1294.7507872751937</v>
      </c>
      <c r="T64" s="86">
        <f t="shared" ca="1" si="48"/>
        <v>2151.8213365331326</v>
      </c>
      <c r="U64" s="86">
        <f t="shared" ca="1" si="48"/>
        <v>2316.9860400139855</v>
      </c>
      <c r="V64" s="86">
        <f t="shared" ca="1" si="48"/>
        <v>3407.237430083519</v>
      </c>
      <c r="W64" s="86">
        <f t="shared" ca="1" si="48"/>
        <v>790.4332606135431</v>
      </c>
      <c r="X64" s="86">
        <f t="shared" ca="1" si="48"/>
        <v>-3294.5695006911933</v>
      </c>
      <c r="Y64" s="86">
        <f t="shared" ca="1" si="48"/>
        <v>-1065.7403629288674</v>
      </c>
      <c r="Z64" s="86">
        <f t="shared" ca="1" si="48"/>
        <v>504.37983105297963</v>
      </c>
      <c r="AA64" s="86">
        <f t="shared" ca="1" si="48"/>
        <v>28.227525132122992</v>
      </c>
      <c r="AB64" s="86">
        <f t="shared" ref="AB64:AC64" ca="1" si="49">+AB45+AB56-AB58-AB62+AB60</f>
        <v>-1470.5767874543294</v>
      </c>
      <c r="AC64" s="86">
        <f t="shared" ca="1" si="49"/>
        <v>-2417.116999886674</v>
      </c>
    </row>
    <row r="65" spans="1:31" s="9" customFormat="1" ht="15">
      <c r="A65" s="214"/>
      <c r="B65" s="10" t="s">
        <v>77</v>
      </c>
      <c r="C65" s="10"/>
      <c r="D65" s="10"/>
      <c r="E65" s="86">
        <f t="shared" ref="E65:AA65" ca="1" si="50">+E64-E51-E55</f>
        <v>137.73239722066782</v>
      </c>
      <c r="F65" s="86">
        <f t="shared" ca="1" si="50"/>
        <v>363.57249641753714</v>
      </c>
      <c r="G65" s="86">
        <f t="shared" ca="1" si="50"/>
        <v>356.0889879143694</v>
      </c>
      <c r="H65" s="86">
        <f t="shared" ca="1" si="50"/>
        <v>464.83005880298379</v>
      </c>
      <c r="I65" s="86">
        <f t="shared" ca="1" si="50"/>
        <v>443.71100413429986</v>
      </c>
      <c r="J65" s="86">
        <f t="shared" ca="1" si="50"/>
        <v>437.78133508395052</v>
      </c>
      <c r="K65" s="86">
        <f t="shared" ca="1" si="50"/>
        <v>290.51962715077576</v>
      </c>
      <c r="L65" s="86">
        <f t="shared" ca="1" si="50"/>
        <v>143.18449796816606</v>
      </c>
      <c r="M65" s="86">
        <f t="shared" ca="1" si="50"/>
        <v>36.495491651829923</v>
      </c>
      <c r="N65" s="86">
        <f t="shared" ca="1" si="50"/>
        <v>-451.47011534652768</v>
      </c>
      <c r="O65" s="86">
        <f t="shared" ca="1" si="50"/>
        <v>-240.80720105722042</v>
      </c>
      <c r="P65" s="86">
        <f t="shared" ca="1" si="50"/>
        <v>125.63265463957515</v>
      </c>
      <c r="Q65" s="86">
        <f t="shared" ca="1" si="50"/>
        <v>113.85473767427433</v>
      </c>
      <c r="R65" s="86">
        <f t="shared" ca="1" si="50"/>
        <v>380.8780303050483</v>
      </c>
      <c r="S65" s="86">
        <f t="shared" ca="1" si="50"/>
        <v>-69.414649829641348</v>
      </c>
      <c r="T65" s="86">
        <f t="shared" ca="1" si="50"/>
        <v>301.38782747457253</v>
      </c>
      <c r="U65" s="86">
        <f t="shared" ca="1" si="50"/>
        <v>-400.31612475837142</v>
      </c>
      <c r="V65" s="86">
        <f t="shared" ca="1" si="50"/>
        <v>-119.92898413465582</v>
      </c>
      <c r="W65" s="86">
        <f t="shared" ca="1" si="50"/>
        <v>-1631.8054904882874</v>
      </c>
      <c r="X65" s="86">
        <f t="shared" ca="1" si="50"/>
        <v>-5367.1323140825816</v>
      </c>
      <c r="Y65" s="86">
        <f t="shared" ca="1" si="50"/>
        <v>-4352.6610979528059</v>
      </c>
      <c r="Z65" s="86">
        <f t="shared" ca="1" si="50"/>
        <v>-2696.3152401811867</v>
      </c>
      <c r="AA65" s="86">
        <f t="shared" ca="1" si="50"/>
        <v>-2883.7201832656583</v>
      </c>
      <c r="AB65" s="86">
        <f t="shared" ref="AB65:AC65" ca="1" si="51">+AB64-AB51-AB55</f>
        <v>-3538.2822086838423</v>
      </c>
      <c r="AC65" s="86">
        <f t="shared" ca="1" si="51"/>
        <v>-4415.2838084676769</v>
      </c>
    </row>
    <row r="66" spans="1:31" ht="6" customHeight="1">
      <c r="A66" s="214"/>
      <c r="B66" s="12"/>
      <c r="C66" s="12"/>
      <c r="D66" s="12"/>
      <c r="E66" s="106"/>
      <c r="F66" s="106"/>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row>
    <row r="67" spans="1:31" ht="15">
      <c r="A67" s="214"/>
      <c r="B67" s="10" t="s">
        <v>47</v>
      </c>
      <c r="C67" s="11"/>
      <c r="D67" s="11"/>
      <c r="E67" s="86">
        <f t="shared" ref="E67:AA67" ca="1" si="52">+E64-E60</f>
        <v>93.715806047972649</v>
      </c>
      <c r="F67" s="86">
        <f t="shared" ca="1" si="52"/>
        <v>269.29608961165195</v>
      </c>
      <c r="G67" s="86">
        <f t="shared" ca="1" si="52"/>
        <v>288.65922558053768</v>
      </c>
      <c r="H67" s="86">
        <f t="shared" ca="1" si="52"/>
        <v>267.18430069649173</v>
      </c>
      <c r="I67" s="86">
        <f t="shared" ca="1" si="52"/>
        <v>291.22436687580574</v>
      </c>
      <c r="J67" s="86">
        <f t="shared" ca="1" si="52"/>
        <v>413.23784122464616</v>
      </c>
      <c r="K67" s="86">
        <f t="shared" ca="1" si="52"/>
        <v>267.8021765279409</v>
      </c>
      <c r="L67" s="86">
        <f t="shared" ca="1" si="52"/>
        <v>201.65608187176014</v>
      </c>
      <c r="M67" s="86">
        <f t="shared" ca="1" si="52"/>
        <v>-153.73849805561235</v>
      </c>
      <c r="N67" s="86">
        <f t="shared" ca="1" si="52"/>
        <v>-683.76012684233751</v>
      </c>
      <c r="O67" s="86">
        <f t="shared" ca="1" si="52"/>
        <v>-246.00076346044625</v>
      </c>
      <c r="P67" s="86">
        <f t="shared" ca="1" si="52"/>
        <v>-37.055004745438509</v>
      </c>
      <c r="Q67" s="86">
        <f t="shared" ca="1" si="52"/>
        <v>-148.41779128405824</v>
      </c>
      <c r="R67" s="86">
        <f t="shared" ca="1" si="52"/>
        <v>310.92829882401088</v>
      </c>
      <c r="S67" s="86">
        <f t="shared" ca="1" si="52"/>
        <v>733.76178727519368</v>
      </c>
      <c r="T67" s="86">
        <f t="shared" ca="1" si="52"/>
        <v>1595.7793365331327</v>
      </c>
      <c r="U67" s="86">
        <f t="shared" ca="1" si="52"/>
        <v>1779.5626207339856</v>
      </c>
      <c r="V67" s="86">
        <f t="shared" ca="1" si="52"/>
        <v>2885.974695793519</v>
      </c>
      <c r="W67" s="86">
        <f t="shared" ca="1" si="52"/>
        <v>350.68699240354312</v>
      </c>
      <c r="X67" s="86">
        <f t="shared" ca="1" si="52"/>
        <v>-3770.1210884911934</v>
      </c>
      <c r="Y67" s="86">
        <f t="shared" ca="1" si="52"/>
        <v>-1603.2633092688675</v>
      </c>
      <c r="Z67" s="86">
        <f t="shared" ca="1" si="52"/>
        <v>-172.31016894702043</v>
      </c>
      <c r="AA67" s="86">
        <f t="shared" ca="1" si="52"/>
        <v>-737.176474867877</v>
      </c>
      <c r="AB67" s="86">
        <f t="shared" ref="AB67:AC67" ca="1" si="53">+AB64-AB60</f>
        <v>-2272.0827874543293</v>
      </c>
      <c r="AC67" s="86">
        <f t="shared" ca="1" si="53"/>
        <v>-3326.7568280956739</v>
      </c>
    </row>
    <row r="68" spans="1:31" s="9" customFormat="1" ht="15">
      <c r="A68" s="214"/>
      <c r="B68" s="10" t="s">
        <v>78</v>
      </c>
      <c r="C68" s="57"/>
      <c r="D68" s="57"/>
      <c r="E68" s="86">
        <f t="shared" ref="E68:AA68" ca="1" si="54">+E65-E60</f>
        <v>-170.68360277933218</v>
      </c>
      <c r="F68" s="86">
        <f t="shared" ca="1" si="54"/>
        <v>-33.753503582462884</v>
      </c>
      <c r="G68" s="86">
        <f t="shared" ca="1" si="54"/>
        <v>-37.802012085630622</v>
      </c>
      <c r="H68" s="86">
        <f t="shared" ca="1" si="54"/>
        <v>34.066058802983775</v>
      </c>
      <c r="I68" s="86">
        <f t="shared" ca="1" si="54"/>
        <v>-12.232995865700161</v>
      </c>
      <c r="J68" s="86">
        <f t="shared" ca="1" si="54"/>
        <v>-30.807664916049475</v>
      </c>
      <c r="K68" s="86">
        <f t="shared" ca="1" si="54"/>
        <v>-141.23637284922421</v>
      </c>
      <c r="L68" s="86">
        <f t="shared" ca="1" si="54"/>
        <v>-287.78350203183396</v>
      </c>
      <c r="M68" s="86">
        <f t="shared" ca="1" si="54"/>
        <v>-408.91650834817005</v>
      </c>
      <c r="N68" s="86">
        <f t="shared" ca="1" si="54"/>
        <v>-920.7191153465277</v>
      </c>
      <c r="O68" s="86">
        <f t="shared" ca="1" si="54"/>
        <v>-736.44920105722042</v>
      </c>
      <c r="P68" s="86">
        <f t="shared" ca="1" si="54"/>
        <v>-396.17034536042485</v>
      </c>
      <c r="Q68" s="86">
        <f t="shared" ca="1" si="54"/>
        <v>-428.5412623257256</v>
      </c>
      <c r="R68" s="86">
        <f t="shared" ca="1" si="54"/>
        <v>-206.17796969495174</v>
      </c>
      <c r="S68" s="86">
        <f t="shared" ca="1" si="54"/>
        <v>-630.40364982964138</v>
      </c>
      <c r="T68" s="86">
        <f t="shared" ca="1" si="54"/>
        <v>-254.6541725254275</v>
      </c>
      <c r="U68" s="86">
        <f t="shared" ca="1" si="54"/>
        <v>-937.73954403837149</v>
      </c>
      <c r="V68" s="86">
        <f t="shared" ca="1" si="54"/>
        <v>-641.19171842465585</v>
      </c>
      <c r="W68" s="86">
        <f t="shared" ca="1" si="54"/>
        <v>-2071.5517586982874</v>
      </c>
      <c r="X68" s="86">
        <f t="shared" ca="1" si="54"/>
        <v>-5842.6839018825813</v>
      </c>
      <c r="Y68" s="86">
        <f t="shared" ca="1" si="54"/>
        <v>-4890.184044292806</v>
      </c>
      <c r="Z68" s="86">
        <f t="shared" ca="1" si="54"/>
        <v>-3373.0052401811868</v>
      </c>
      <c r="AA68" s="86">
        <f t="shared" ca="1" si="54"/>
        <v>-3649.1241832656583</v>
      </c>
      <c r="AB68" s="86">
        <f t="shared" ref="AB68:AC68" ca="1" si="55">+AB65-AB60</f>
        <v>-4339.7882086838426</v>
      </c>
      <c r="AC68" s="86">
        <f t="shared" ca="1" si="55"/>
        <v>-5324.9236366766772</v>
      </c>
    </row>
    <row r="70" spans="1:31" s="3" customFormat="1" ht="15">
      <c r="A70" s="8" t="s">
        <v>56</v>
      </c>
      <c r="B70" s="8"/>
      <c r="C70" s="8"/>
      <c r="D70" s="8"/>
      <c r="E70" s="7" t="s">
        <v>5</v>
      </c>
      <c r="F70" s="7" t="s">
        <v>6</v>
      </c>
      <c r="G70" s="7" t="s">
        <v>7</v>
      </c>
      <c r="H70" s="7" t="s">
        <v>8</v>
      </c>
      <c r="I70" s="7" t="s">
        <v>9</v>
      </c>
      <c r="J70" s="6" t="s">
        <v>10</v>
      </c>
      <c r="K70" s="6" t="s">
        <v>11</v>
      </c>
      <c r="L70" s="6" t="s">
        <v>12</v>
      </c>
      <c r="M70" s="5" t="s">
        <v>13</v>
      </c>
      <c r="N70" s="5" t="s">
        <v>14</v>
      </c>
      <c r="O70" s="5" t="s">
        <v>15</v>
      </c>
      <c r="P70" s="5" t="s">
        <v>16</v>
      </c>
      <c r="Q70" s="5" t="s">
        <v>17</v>
      </c>
      <c r="R70" s="5" t="s">
        <v>18</v>
      </c>
      <c r="S70" s="5" t="s">
        <v>19</v>
      </c>
      <c r="T70" s="5" t="s">
        <v>20</v>
      </c>
      <c r="U70" s="5" t="s">
        <v>21</v>
      </c>
      <c r="V70" s="5" t="s">
        <v>22</v>
      </c>
      <c r="W70" s="5" t="s">
        <v>23</v>
      </c>
      <c r="X70" s="5" t="s">
        <v>24</v>
      </c>
      <c r="Y70" s="5" t="s">
        <v>25</v>
      </c>
      <c r="Z70" s="5" t="s">
        <v>26</v>
      </c>
      <c r="AA70" s="5" t="s">
        <v>27</v>
      </c>
      <c r="AB70" s="5" t="s">
        <v>28</v>
      </c>
      <c r="AC70" s="5" t="s">
        <v>29</v>
      </c>
      <c r="AE70" s="56">
        <v>1</v>
      </c>
    </row>
    <row r="71" spans="1:31" ht="15">
      <c r="A71" s="35"/>
      <c r="B71" s="35"/>
      <c r="C71" s="35" t="s">
        <v>57</v>
      </c>
      <c r="D71" s="35"/>
      <c r="E71" s="36"/>
      <c r="F71" s="36"/>
      <c r="G71" s="36"/>
      <c r="H71" s="36"/>
      <c r="I71" s="36"/>
      <c r="J71" s="37"/>
      <c r="K71" s="37"/>
      <c r="L71" s="37"/>
      <c r="M71" s="38"/>
      <c r="N71" s="38"/>
      <c r="O71" s="38"/>
      <c r="P71" s="38"/>
      <c r="Q71" s="38"/>
      <c r="R71" s="38"/>
      <c r="S71" s="38"/>
      <c r="T71" s="38"/>
      <c r="U71" s="38"/>
      <c r="V71" s="38"/>
      <c r="W71" s="38"/>
      <c r="X71" s="38"/>
      <c r="Y71" s="38"/>
      <c r="Z71" s="38"/>
      <c r="AA71" s="38"/>
      <c r="AB71" s="38"/>
      <c r="AC71" s="38"/>
    </row>
    <row r="72" spans="1:31">
      <c r="D72" s="2" t="s">
        <v>58</v>
      </c>
      <c r="E72" s="32">
        <f t="shared" ref="E72:AB72" ca="1" si="56">IF(AND($AE$31=2,E34=""),NA(),OFFSET(E75,1+($AE$70-1)*3,0))</f>
        <v>5.3455715671716124</v>
      </c>
      <c r="F72" s="32">
        <f t="shared" ca="1" si="56"/>
        <v>4.562082753072974</v>
      </c>
      <c r="G72" s="32">
        <f t="shared" ca="1" si="56"/>
        <v>4.4762676500581255</v>
      </c>
      <c r="H72" s="32">
        <f t="shared" ca="1" si="56"/>
        <v>3.5883722879959161</v>
      </c>
      <c r="I72" s="32">
        <f t="shared" ca="1" si="56"/>
        <v>3.359774985607606</v>
      </c>
      <c r="J72" s="32">
        <f t="shared" ca="1" si="56"/>
        <v>4.7421128340235983</v>
      </c>
      <c r="K72" s="32">
        <f t="shared" ca="1" si="56"/>
        <v>3.4429739004355429</v>
      </c>
      <c r="L72" s="32">
        <f t="shared" ca="1" si="56"/>
        <v>3.2721210093997941</v>
      </c>
      <c r="M72" s="32">
        <f t="shared" ca="1" si="56"/>
        <v>1.5790668525860325</v>
      </c>
      <c r="N72" s="32">
        <f t="shared" ca="1" si="56"/>
        <v>-0.80157077014868239</v>
      </c>
      <c r="O72" s="32">
        <f t="shared" ca="1" si="56"/>
        <v>0.48258623715697552</v>
      </c>
      <c r="P72" s="32">
        <f t="shared" ca="1" si="56"/>
        <v>0.65646958285755908</v>
      </c>
      <c r="Q72" s="32">
        <f t="shared" ca="1" si="56"/>
        <v>-5.0815528376753002E-2</v>
      </c>
      <c r="R72" s="32">
        <f t="shared" ca="1" si="56"/>
        <v>0.69806757043767176</v>
      </c>
      <c r="S72" s="32">
        <f t="shared" ca="1" si="56"/>
        <v>2.9738964553120084</v>
      </c>
      <c r="T72" s="32">
        <f t="shared" ca="1" si="56"/>
        <v>5.3476580250618824</v>
      </c>
      <c r="U72" s="32">
        <f t="shared" ca="1" si="56"/>
        <v>8.121386319624186</v>
      </c>
      <c r="V72" s="32">
        <f t="shared" ca="1" si="56"/>
        <v>8.5077180767240641</v>
      </c>
      <c r="W72" s="32">
        <f t="shared" ca="1" si="56"/>
        <v>4.401355457658207</v>
      </c>
      <c r="X72" s="32">
        <f t="shared" ca="1" si="56"/>
        <v>-3.7574643687623941</v>
      </c>
      <c r="Y72" s="32">
        <f t="shared" ca="1" si="56"/>
        <v>0.10396347902056419</v>
      </c>
      <c r="Z72" s="32">
        <f t="shared" ca="1" si="56"/>
        <v>1.9632367214544471</v>
      </c>
      <c r="AA72" s="32">
        <f t="shared" ca="1" si="56"/>
        <v>1.2782733491782983</v>
      </c>
      <c r="AB72" s="32">
        <f t="shared" ca="1" si="56"/>
        <v>0.11240250982116036</v>
      </c>
      <c r="AC72" s="32">
        <f t="shared" ref="AC72" ca="1" si="57">IF(AND($AE$31=2,AC34=""),NA(),OFFSET(AC75,1+($AE$70-1)*3,0))</f>
        <v>-0.88642655743661203</v>
      </c>
    </row>
    <row r="73" spans="1:31">
      <c r="D73" s="2" t="s">
        <v>54</v>
      </c>
      <c r="E73" s="32">
        <f t="shared" ref="E73:AB73" ca="1" si="58">IF(AND($AE$31=2,E34=""),NA(),OFFSET(E76,1+($AE$70-1)*3,0))</f>
        <v>4.0147026334802778</v>
      </c>
      <c r="F73" s="32">
        <f t="shared" ca="1" si="58"/>
        <v>5.0484229624267858</v>
      </c>
      <c r="G73" s="32">
        <f t="shared" ca="1" si="58"/>
        <v>4.086655298601082</v>
      </c>
      <c r="H73" s="32">
        <f t="shared" ca="1" si="58"/>
        <v>3.5038778988654311</v>
      </c>
      <c r="I73" s="32">
        <f t="shared" ca="1" si="58"/>
        <v>3.1273928555795969</v>
      </c>
      <c r="J73" s="32">
        <f t="shared" ca="1" si="58"/>
        <v>3.0332147586710345</v>
      </c>
      <c r="K73" s="32">
        <f t="shared" ca="1" si="58"/>
        <v>2.1845115694007227</v>
      </c>
      <c r="L73" s="32">
        <f t="shared" ca="1" si="58"/>
        <v>1.7784357548565464</v>
      </c>
      <c r="M73" s="32">
        <f t="shared" ca="1" si="58"/>
        <v>0.77711918618181497</v>
      </c>
      <c r="N73" s="32">
        <f t="shared" ca="1" si="58"/>
        <v>-0.56038500565446814</v>
      </c>
      <c r="O73" s="32">
        <f t="shared" ca="1" si="58"/>
        <v>0.59338931950997975</v>
      </c>
      <c r="P73" s="32">
        <f t="shared" ca="1" si="58"/>
        <v>1.070991711615684</v>
      </c>
      <c r="Q73" s="32">
        <f t="shared" ca="1" si="58"/>
        <v>0.81574841108875784</v>
      </c>
      <c r="R73" s="32">
        <f t="shared" ca="1" si="58"/>
        <v>1.7067357100037519</v>
      </c>
      <c r="S73" s="32">
        <f t="shared" ca="1" si="58"/>
        <v>2.139815107320473</v>
      </c>
      <c r="T73" s="32">
        <f t="shared" ca="1" si="58"/>
        <v>3.1238314042795752</v>
      </c>
      <c r="U73" s="32">
        <f t="shared" ca="1" si="58"/>
        <v>2.8240621589138062</v>
      </c>
      <c r="V73" s="32">
        <f t="shared" ca="1" si="58"/>
        <v>3.7679103632061346</v>
      </c>
      <c r="W73" s="32">
        <f t="shared" ca="1" si="58"/>
        <v>0.84254012965590885</v>
      </c>
      <c r="X73" s="32">
        <f t="shared" ca="1" si="58"/>
        <v>-3.4206623318403482</v>
      </c>
      <c r="Y73" s="32">
        <f t="shared" ca="1" si="58"/>
        <v>-0.96126672326431484</v>
      </c>
      <c r="Z73" s="32">
        <f t="shared" ca="1" si="58"/>
        <v>0.41604671471954729</v>
      </c>
      <c r="AA73" s="32">
        <f t="shared" ca="1" si="58"/>
        <v>2.1884232765355782E-2</v>
      </c>
      <c r="AB73" s="32">
        <f t="shared" ca="1" si="58"/>
        <v>-1.0731599698870684</v>
      </c>
      <c r="AC73" s="32">
        <f t="shared" ref="AC73" ca="1" si="59">IF(AND($AE$31=2,AC34=""),NA(),OFFSET(AC76,1+($AE$70-1)*3,0))</f>
        <v>-1.6424457062147659</v>
      </c>
    </row>
    <row r="74" spans="1:31">
      <c r="E74" s="33"/>
      <c r="F74" s="33"/>
      <c r="G74" s="33"/>
      <c r="H74" s="33"/>
      <c r="I74" s="33"/>
      <c r="J74" s="33"/>
      <c r="K74" s="33"/>
      <c r="L74" s="33"/>
      <c r="M74" s="33"/>
      <c r="N74" s="33"/>
      <c r="O74" s="33"/>
      <c r="P74" s="33"/>
      <c r="Q74" s="33"/>
      <c r="R74" s="33"/>
      <c r="S74" s="33"/>
      <c r="T74" s="33"/>
      <c r="U74" s="33"/>
      <c r="V74" s="33"/>
      <c r="W74" s="33"/>
      <c r="X74" s="33"/>
      <c r="Y74" s="33"/>
      <c r="Z74" s="33"/>
      <c r="AA74" s="33"/>
      <c r="AB74" s="33"/>
      <c r="AC74" s="33"/>
    </row>
    <row r="75" spans="1:31">
      <c r="C75" s="2" t="s">
        <v>46</v>
      </c>
    </row>
    <row r="76" spans="1:31">
      <c r="D76" s="2" t="s">
        <v>58</v>
      </c>
      <c r="E76" s="32">
        <f t="shared" ref="E76:AB76" si="60">IF($AE$36=1,E24/E$29*100,E23/E$29*100)</f>
        <v>5.3455715671716124</v>
      </c>
      <c r="F76" s="32">
        <f t="shared" si="60"/>
        <v>4.562082753072974</v>
      </c>
      <c r="G76" s="32">
        <f t="shared" si="60"/>
        <v>4.4762676500581255</v>
      </c>
      <c r="H76" s="32">
        <f t="shared" si="60"/>
        <v>3.5883722879959161</v>
      </c>
      <c r="I76" s="32">
        <f t="shared" si="60"/>
        <v>3.359774985607606</v>
      </c>
      <c r="J76" s="32">
        <f t="shared" si="60"/>
        <v>4.7421128340235983</v>
      </c>
      <c r="K76" s="32">
        <f t="shared" si="60"/>
        <v>3.4429739004355429</v>
      </c>
      <c r="L76" s="32">
        <f t="shared" si="60"/>
        <v>3.2721210093997941</v>
      </c>
      <c r="M76" s="32">
        <f t="shared" si="60"/>
        <v>1.5790668525860325</v>
      </c>
      <c r="N76" s="32">
        <f t="shared" si="60"/>
        <v>-0.80157077014868239</v>
      </c>
      <c r="O76" s="32">
        <f t="shared" si="60"/>
        <v>0.48258623715697552</v>
      </c>
      <c r="P76" s="32">
        <f t="shared" si="60"/>
        <v>0.65646958285755908</v>
      </c>
      <c r="Q76" s="32">
        <f t="shared" si="60"/>
        <v>-5.0815528376753002E-2</v>
      </c>
      <c r="R76" s="32">
        <f t="shared" si="60"/>
        <v>0.69806757043767176</v>
      </c>
      <c r="S76" s="32">
        <f t="shared" si="60"/>
        <v>2.9738964553120084</v>
      </c>
      <c r="T76" s="32">
        <f t="shared" si="60"/>
        <v>5.3476580250618824</v>
      </c>
      <c r="U76" s="32">
        <f t="shared" si="60"/>
        <v>8.121386319624186</v>
      </c>
      <c r="V76" s="32">
        <f t="shared" si="60"/>
        <v>8.5077180767240641</v>
      </c>
      <c r="W76" s="32">
        <f t="shared" si="60"/>
        <v>4.401355457658207</v>
      </c>
      <c r="X76" s="32">
        <f t="shared" si="60"/>
        <v>-3.7574643687623941</v>
      </c>
      <c r="Y76" s="32">
        <f t="shared" si="60"/>
        <v>0.10396347902056419</v>
      </c>
      <c r="Z76" s="32">
        <f t="shared" si="60"/>
        <v>1.9632367214544471</v>
      </c>
      <c r="AA76" s="32">
        <f t="shared" si="60"/>
        <v>1.2782733491782983</v>
      </c>
      <c r="AB76" s="32">
        <f t="shared" si="60"/>
        <v>0.11240250982116036</v>
      </c>
      <c r="AC76" s="32">
        <f t="shared" ref="AC76" si="61">IF($AE$36=1,AC24/AC$29*100,AC23/AC$29*100)</f>
        <v>-0.88642655743661203</v>
      </c>
    </row>
    <row r="77" spans="1:31">
      <c r="D77" s="2" t="s">
        <v>54</v>
      </c>
      <c r="E77" s="32">
        <f t="shared" ref="E77:AB77" ca="1" si="62">IF(AND(OR($AE$36=3,$AE$36=4),E41=""),NA(),E64/E$29*100)</f>
        <v>4.0147026334802778</v>
      </c>
      <c r="F77" s="32">
        <f t="shared" ca="1" si="62"/>
        <v>5.0484229624267858</v>
      </c>
      <c r="G77" s="32">
        <f t="shared" ca="1" si="62"/>
        <v>4.086655298601082</v>
      </c>
      <c r="H77" s="32">
        <f t="shared" ca="1" si="62"/>
        <v>3.5038778988654311</v>
      </c>
      <c r="I77" s="32">
        <f t="shared" ca="1" si="62"/>
        <v>3.1273928555795969</v>
      </c>
      <c r="J77" s="32">
        <f t="shared" ca="1" si="62"/>
        <v>3.0332147586710345</v>
      </c>
      <c r="K77" s="32">
        <f t="shared" ca="1" si="62"/>
        <v>2.1845115694007227</v>
      </c>
      <c r="L77" s="32">
        <f t="shared" ca="1" si="62"/>
        <v>1.7784357548565464</v>
      </c>
      <c r="M77" s="32">
        <f t="shared" ca="1" si="62"/>
        <v>0.77711918618181497</v>
      </c>
      <c r="N77" s="32">
        <f t="shared" ca="1" si="62"/>
        <v>-0.56038500565446814</v>
      </c>
      <c r="O77" s="32">
        <f t="shared" ca="1" si="62"/>
        <v>0.59338931950997975</v>
      </c>
      <c r="P77" s="32">
        <f t="shared" ca="1" si="62"/>
        <v>1.070991711615684</v>
      </c>
      <c r="Q77" s="32">
        <f t="shared" ca="1" si="62"/>
        <v>0.81574841108875784</v>
      </c>
      <c r="R77" s="32">
        <f t="shared" ca="1" si="62"/>
        <v>1.7067357100037519</v>
      </c>
      <c r="S77" s="32">
        <f t="shared" ca="1" si="62"/>
        <v>2.139815107320473</v>
      </c>
      <c r="T77" s="32">
        <f t="shared" ca="1" si="62"/>
        <v>3.1238314042795752</v>
      </c>
      <c r="U77" s="32">
        <f t="shared" ca="1" si="62"/>
        <v>2.8240621589138062</v>
      </c>
      <c r="V77" s="32">
        <f t="shared" ca="1" si="62"/>
        <v>3.7679103632061346</v>
      </c>
      <c r="W77" s="32">
        <f t="shared" ca="1" si="62"/>
        <v>0.84254012965590885</v>
      </c>
      <c r="X77" s="32">
        <f t="shared" ca="1" si="62"/>
        <v>-3.4206623318403482</v>
      </c>
      <c r="Y77" s="32">
        <f t="shared" ca="1" si="62"/>
        <v>-0.96126672326431484</v>
      </c>
      <c r="Z77" s="32">
        <f t="shared" ca="1" si="62"/>
        <v>0.41604671471954729</v>
      </c>
      <c r="AA77" s="32">
        <f t="shared" ca="1" si="62"/>
        <v>2.1884232765355782E-2</v>
      </c>
      <c r="AB77" s="32">
        <f t="shared" ca="1" si="62"/>
        <v>-1.0731599698870684</v>
      </c>
      <c r="AC77" s="32">
        <f t="shared" ref="AC77" ca="1" si="63">IF(AND(OR($AE$36=3,$AE$36=4),AC41=""),NA(),AC64/AC$29*100)</f>
        <v>-1.6424457062147659</v>
      </c>
    </row>
    <row r="78" spans="1:31">
      <c r="C78" s="2" t="s">
        <v>47</v>
      </c>
    </row>
    <row r="79" spans="1:31">
      <c r="D79" s="2" t="s">
        <v>58</v>
      </c>
      <c r="E79" s="32">
        <f t="shared" ref="E79:AB79" si="64">IF($AE$36=1,E27/E$29*100,E26/E$29*100)</f>
        <v>2.2664852855464743</v>
      </c>
      <c r="F79" s="32">
        <f t="shared" si="64"/>
        <v>1.5530770011967852</v>
      </c>
      <c r="G79" s="32">
        <f t="shared" si="64"/>
        <v>2.1179111776796069</v>
      </c>
      <c r="H79" s="32">
        <f t="shared" si="64"/>
        <v>1.4258275010529948</v>
      </c>
      <c r="I79" s="32">
        <f t="shared" si="64"/>
        <v>1.4513483560024485</v>
      </c>
      <c r="J79" s="32">
        <f t="shared" si="64"/>
        <v>3.1303099220403197</v>
      </c>
      <c r="K79" s="32">
        <f t="shared" si="64"/>
        <v>2.0947286667948388</v>
      </c>
      <c r="L79" s="32">
        <f t="shared" si="64"/>
        <v>2.0605817677520446</v>
      </c>
      <c r="M79" s="32">
        <f t="shared" si="64"/>
        <v>0.39233508350811508</v>
      </c>
      <c r="N79" s="32">
        <f t="shared" si="64"/>
        <v>-2.027428409280033</v>
      </c>
      <c r="O79" s="32">
        <f t="shared" si="64"/>
        <v>-0.69553911255449385</v>
      </c>
      <c r="P79" s="32">
        <f t="shared" si="64"/>
        <v>-0.49639065290829465</v>
      </c>
      <c r="Q79" s="32">
        <f t="shared" si="64"/>
        <v>-1.1738692034085885</v>
      </c>
      <c r="R79" s="32">
        <f t="shared" si="64"/>
        <v>-0.41770855202249046</v>
      </c>
      <c r="S79" s="32">
        <f t="shared" si="64"/>
        <v>2.0467583921123125</v>
      </c>
      <c r="T79" s="32">
        <f t="shared" si="64"/>
        <v>4.5404434890739971</v>
      </c>
      <c r="U79" s="32">
        <f t="shared" si="64"/>
        <v>7.4663469212454396</v>
      </c>
      <c r="V79" s="32">
        <f t="shared" si="64"/>
        <v>7.931277104004324</v>
      </c>
      <c r="W79" s="32">
        <f t="shared" si="64"/>
        <v>3.9326202762138349</v>
      </c>
      <c r="X79" s="32">
        <f t="shared" si="64"/>
        <v>-4.2512167096655231</v>
      </c>
      <c r="Y79" s="32">
        <f t="shared" si="64"/>
        <v>-0.38086654082369609</v>
      </c>
      <c r="Z79" s="32">
        <f t="shared" si="64"/>
        <v>1.4050568854451075</v>
      </c>
      <c r="AA79" s="32">
        <f t="shared" si="64"/>
        <v>0.68487101521057392</v>
      </c>
      <c r="AB79" s="32">
        <f t="shared" si="64"/>
        <v>-0.47250006865165362</v>
      </c>
      <c r="AC79" s="32">
        <f t="shared" ref="AC79" si="65">IF($AE$36=1,AC27/AC$29*100,AC26/AC$29*100)</f>
        <v>-1.5045323545965577</v>
      </c>
    </row>
    <row r="80" spans="1:31">
      <c r="D80" s="2" t="s">
        <v>54</v>
      </c>
      <c r="E80" s="32">
        <f t="shared" ref="E80:AB80" ca="1" si="66">IF(AND(OR($AE$36=3,$AE$36=4),E41=""),NA(),E67/E$29*100)</f>
        <v>0.93561635185513969</v>
      </c>
      <c r="F80" s="32">
        <f t="shared" ca="1" si="66"/>
        <v>2.0394172105505968</v>
      </c>
      <c r="G80" s="32">
        <f t="shared" ca="1" si="66"/>
        <v>1.7282988262225636</v>
      </c>
      <c r="H80" s="32">
        <f t="shared" ca="1" si="66"/>
        <v>1.3413331119225098</v>
      </c>
      <c r="I80" s="32">
        <f t="shared" ca="1" si="66"/>
        <v>1.2189662259744394</v>
      </c>
      <c r="J80" s="32">
        <f t="shared" ca="1" si="66"/>
        <v>1.4214118466877554</v>
      </c>
      <c r="K80" s="32">
        <f t="shared" ca="1" si="66"/>
        <v>0.83626633576001896</v>
      </c>
      <c r="L80" s="32">
        <f t="shared" ca="1" si="66"/>
        <v>0.56689651320879675</v>
      </c>
      <c r="M80" s="32">
        <f t="shared" ca="1" si="66"/>
        <v>-0.40961258289610258</v>
      </c>
      <c r="N80" s="32">
        <f t="shared" ca="1" si="66"/>
        <v>-1.7862426447858188</v>
      </c>
      <c r="O80" s="32">
        <f t="shared" ca="1" si="66"/>
        <v>-0.58473603020148945</v>
      </c>
      <c r="P80" s="32">
        <f t="shared" ca="1" si="66"/>
        <v>-8.1868524150169833E-2</v>
      </c>
      <c r="Q80" s="32">
        <f t="shared" ca="1" si="66"/>
        <v>-0.30730526394307767</v>
      </c>
      <c r="R80" s="32">
        <f t="shared" ca="1" si="66"/>
        <v>0.59095958754358946</v>
      </c>
      <c r="S80" s="32">
        <f t="shared" ca="1" si="66"/>
        <v>1.2126770441207768</v>
      </c>
      <c r="T80" s="32">
        <f t="shared" ca="1" si="66"/>
        <v>2.3166168682916903</v>
      </c>
      <c r="U80" s="32">
        <f t="shared" ca="1" si="66"/>
        <v>2.1690227605350594</v>
      </c>
      <c r="V80" s="32">
        <f t="shared" ca="1" si="66"/>
        <v>3.1914693904863927</v>
      </c>
      <c r="W80" s="32">
        <f t="shared" ca="1" si="66"/>
        <v>0.3738049482115372</v>
      </c>
      <c r="X80" s="32">
        <f t="shared" ca="1" si="66"/>
        <v>-3.9144146727434768</v>
      </c>
      <c r="Y80" s="32">
        <f t="shared" ca="1" si="66"/>
        <v>-1.4460967431085752</v>
      </c>
      <c r="Z80" s="32">
        <f t="shared" ca="1" si="66"/>
        <v>-0.14213312128979211</v>
      </c>
      <c r="AA80" s="32">
        <f t="shared" ca="1" si="66"/>
        <v>-0.57151810120236834</v>
      </c>
      <c r="AB80" s="32">
        <f t="shared" ca="1" si="66"/>
        <v>-1.6580625483598823</v>
      </c>
      <c r="AC80" s="32">
        <f t="shared" ref="AC80" ca="1" si="67">IF(AND(OR($AE$36=3,$AE$36=4),AC41=""),NA(),AC67/AC$29*100)</f>
        <v>-2.2605515033747121</v>
      </c>
    </row>
    <row r="81" spans="1:30">
      <c r="E81" s="33"/>
      <c r="F81" s="33"/>
      <c r="G81" s="33"/>
      <c r="H81" s="33"/>
      <c r="I81" s="33"/>
      <c r="J81" s="33"/>
      <c r="K81" s="33"/>
      <c r="L81" s="33"/>
      <c r="M81" s="33"/>
      <c r="N81" s="33"/>
      <c r="O81" s="33"/>
      <c r="P81" s="33"/>
      <c r="Q81" s="33"/>
      <c r="R81" s="33"/>
      <c r="S81" s="33"/>
      <c r="T81" s="33"/>
      <c r="U81" s="33"/>
      <c r="V81" s="33"/>
      <c r="W81" s="33"/>
      <c r="X81" s="33"/>
      <c r="Y81" s="33"/>
      <c r="Z81" s="33"/>
      <c r="AA81" s="33"/>
      <c r="AB81" s="33"/>
      <c r="AC81" s="33"/>
    </row>
    <row r="82" spans="1:30" ht="15">
      <c r="A82" s="35"/>
      <c r="B82" s="35"/>
      <c r="C82" s="35" t="s">
        <v>59</v>
      </c>
      <c r="D82" s="35"/>
      <c r="E82" s="36"/>
      <c r="F82" s="36"/>
      <c r="G82" s="36"/>
      <c r="H82" s="36"/>
      <c r="I82" s="36"/>
      <c r="J82" s="37"/>
      <c r="K82" s="37"/>
      <c r="L82" s="37"/>
      <c r="M82" s="38"/>
      <c r="N82" s="38"/>
      <c r="O82" s="38"/>
      <c r="P82" s="38"/>
      <c r="Q82" s="38"/>
      <c r="R82" s="38"/>
      <c r="S82" s="38"/>
      <c r="T82" s="38"/>
      <c r="U82" s="38"/>
      <c r="V82" s="38"/>
      <c r="W82" s="38"/>
      <c r="X82" s="38"/>
      <c r="Y82" s="38"/>
      <c r="Z82" s="38"/>
      <c r="AA82" s="38"/>
      <c r="AB82" s="38"/>
      <c r="AC82" s="38"/>
    </row>
    <row r="83" spans="1:30">
      <c r="D83" s="2" t="s">
        <v>60</v>
      </c>
      <c r="E83" s="32"/>
      <c r="F83" s="32">
        <f t="shared" ref="F83:AC83" ca="1" si="68">IF(AND($AE$31=2,F34=""),NA(),OFFSET(F33,$AE$31-1,0)-OFFSET(E33,$AE$31-1,0))</f>
        <v>0.58272999999999975</v>
      </c>
      <c r="G83" s="32">
        <f t="shared" ca="1" si="68"/>
        <v>4.46347</v>
      </c>
      <c r="H83" s="32">
        <f t="shared" ca="1" si="68"/>
        <v>-9.3469999999999831E-2</v>
      </c>
      <c r="I83" s="32">
        <f t="shared" ca="1" si="68"/>
        <v>-0.97253999999999996</v>
      </c>
      <c r="J83" s="32">
        <f t="shared" ca="1" si="68"/>
        <v>3.9355799999999999</v>
      </c>
      <c r="K83" s="32">
        <f t="shared" ca="1" si="68"/>
        <v>1.4961699999999998</v>
      </c>
      <c r="L83" s="32">
        <f t="shared" ca="1" si="68"/>
        <v>1.2456899999999997</v>
      </c>
      <c r="M83" s="32">
        <f t="shared" ca="1" si="68"/>
        <v>-1.6871200000000002</v>
      </c>
      <c r="N83" s="32">
        <f t="shared" ca="1" si="68"/>
        <v>-5.3148799999999996</v>
      </c>
      <c r="O83" s="32">
        <f t="shared" ca="1" si="68"/>
        <v>7.0579999999999976E-2</v>
      </c>
      <c r="P83" s="32">
        <f t="shared" ca="1" si="68"/>
        <v>-0.90451999999999988</v>
      </c>
      <c r="Q83" s="32">
        <f t="shared" ca="1" si="68"/>
        <v>-1.97905</v>
      </c>
      <c r="R83" s="32">
        <f t="shared" ca="1" si="68"/>
        <v>-0.8365200000000006</v>
      </c>
      <c r="S83" s="32">
        <f t="shared" ca="1" si="68"/>
        <v>2.2658300000000007</v>
      </c>
      <c r="T83" s="32">
        <f t="shared" ca="1" si="68"/>
        <v>1.8510899999999997</v>
      </c>
      <c r="U83" s="32">
        <f t="shared" ca="1" si="68"/>
        <v>1.4656699999999998</v>
      </c>
      <c r="V83" s="32">
        <f t="shared" ca="1" si="68"/>
        <v>0.9657800000000003</v>
      </c>
      <c r="W83" s="32">
        <f t="shared" ca="1" si="68"/>
        <v>-0.86271000000000009</v>
      </c>
      <c r="X83" s="32">
        <f t="shared" ca="1" si="68"/>
        <v>-4.92225</v>
      </c>
      <c r="Y83" s="32">
        <f t="shared" ca="1" si="68"/>
        <v>1.6751599999999995</v>
      </c>
      <c r="Z83" s="32">
        <f t="shared" ca="1" si="68"/>
        <v>1.8112300000000001</v>
      </c>
      <c r="AA83" s="32">
        <f t="shared" ca="1" si="68"/>
        <v>1.7501899999999999</v>
      </c>
      <c r="AB83" s="32">
        <f t="shared" ca="1" si="68"/>
        <v>0.74421000000000026</v>
      </c>
      <c r="AC83" s="32">
        <f t="shared" ca="1" si="68"/>
        <v>-1.5251100000000002</v>
      </c>
    </row>
    <row r="84" spans="1:30">
      <c r="D84" s="2" t="s">
        <v>79</v>
      </c>
      <c r="E84" s="32"/>
      <c r="F84" s="32">
        <f t="shared" ref="F84:AC84" ca="1" si="69">IF(AND($AE$31=2,F34=""),NA(),E73-F73)</f>
        <v>-1.033720328946508</v>
      </c>
      <c r="G84" s="32">
        <f t="shared" ca="1" si="69"/>
        <v>0.96176766382570378</v>
      </c>
      <c r="H84" s="32">
        <f t="shared" ca="1" si="69"/>
        <v>0.5827773997356509</v>
      </c>
      <c r="I84" s="32">
        <f t="shared" ca="1" si="69"/>
        <v>0.37648504328583421</v>
      </c>
      <c r="J84" s="32">
        <f t="shared" ca="1" si="69"/>
        <v>9.4178096908562381E-2</v>
      </c>
      <c r="K84" s="32">
        <f t="shared" ca="1" si="69"/>
        <v>0.84870318927031185</v>
      </c>
      <c r="L84" s="32">
        <f t="shared" ca="1" si="69"/>
        <v>0.40607581454417629</v>
      </c>
      <c r="M84" s="32">
        <f t="shared" ca="1" si="69"/>
        <v>1.0013165686747314</v>
      </c>
      <c r="N84" s="32">
        <f t="shared" ca="1" si="69"/>
        <v>1.3375041918362831</v>
      </c>
      <c r="O84" s="32">
        <f t="shared" ca="1" si="69"/>
        <v>-1.1537743251644479</v>
      </c>
      <c r="P84" s="32">
        <f t="shared" ca="1" si="69"/>
        <v>-0.47760239210570421</v>
      </c>
      <c r="Q84" s="32">
        <f t="shared" ca="1" si="69"/>
        <v>0.25524330052692612</v>
      </c>
      <c r="R84" s="32">
        <f t="shared" ca="1" si="69"/>
        <v>-0.89098729891499406</v>
      </c>
      <c r="S84" s="32">
        <f t="shared" ca="1" si="69"/>
        <v>-0.43307939731672107</v>
      </c>
      <c r="T84" s="32">
        <f t="shared" ca="1" si="69"/>
        <v>-0.9840162969591022</v>
      </c>
      <c r="U84" s="32">
        <f t="shared" ca="1" si="69"/>
        <v>0.29976924536576899</v>
      </c>
      <c r="V84" s="32">
        <f t="shared" ca="1" si="69"/>
        <v>-0.94384820429232841</v>
      </c>
      <c r="W84" s="32">
        <f t="shared" ca="1" si="69"/>
        <v>2.9253702335502259</v>
      </c>
      <c r="X84" s="32">
        <f t="shared" ca="1" si="69"/>
        <v>4.2632024614962569</v>
      </c>
      <c r="Y84" s="32">
        <f t="shared" ca="1" si="69"/>
        <v>-2.4593956085760333</v>
      </c>
      <c r="Z84" s="32">
        <f t="shared" ca="1" si="69"/>
        <v>-1.3773134379838621</v>
      </c>
      <c r="AA84" s="32">
        <f t="shared" ca="1" si="69"/>
        <v>0.39416248195419151</v>
      </c>
      <c r="AB84" s="32">
        <f t="shared" ca="1" si="69"/>
        <v>1.0950442026524243</v>
      </c>
      <c r="AC84" s="32">
        <f t="shared" ca="1" si="69"/>
        <v>0.56928573632769752</v>
      </c>
    </row>
    <row r="85" spans="1:30">
      <c r="E85" s="33"/>
      <c r="F85" s="33"/>
      <c r="G85" s="33"/>
      <c r="H85" s="33"/>
      <c r="I85" s="33"/>
      <c r="J85" s="33"/>
      <c r="K85" s="33"/>
      <c r="L85" s="33"/>
      <c r="M85" s="33"/>
      <c r="N85" s="33"/>
      <c r="O85" s="33"/>
      <c r="P85" s="33"/>
      <c r="Q85" s="33"/>
      <c r="R85" s="33"/>
      <c r="S85" s="33"/>
      <c r="T85" s="33"/>
      <c r="U85" s="33"/>
      <c r="V85" s="33"/>
      <c r="W85" s="33"/>
      <c r="X85" s="33"/>
      <c r="Y85" s="33"/>
      <c r="Z85" s="33"/>
      <c r="AA85" s="33"/>
      <c r="AB85" s="33"/>
      <c r="AC85" s="33"/>
    </row>
    <row r="87" spans="1:30" ht="15">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203"/>
    </row>
    <row r="88" spans="1:30" ht="15">
      <c r="D88" s="45"/>
      <c r="E88" s="202"/>
      <c r="F88" s="202"/>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4"/>
    </row>
    <row r="89" spans="1:30" ht="15">
      <c r="D89" s="45"/>
      <c r="E89" s="202"/>
      <c r="F89" s="202"/>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c r="AD89" s="204"/>
    </row>
    <row r="90" spans="1:30" ht="15">
      <c r="D90" s="45"/>
      <c r="E90" s="202"/>
      <c r="F90" s="202"/>
      <c r="G90" s="202"/>
      <c r="H90" s="202"/>
      <c r="I90" s="202"/>
      <c r="J90" s="202"/>
      <c r="K90" s="202"/>
      <c r="L90" s="202"/>
      <c r="M90" s="202"/>
      <c r="N90" s="202"/>
      <c r="O90" s="202"/>
      <c r="P90" s="202"/>
      <c r="Q90" s="202"/>
      <c r="R90" s="202"/>
      <c r="S90" s="202"/>
      <c r="T90" s="202"/>
      <c r="U90" s="202"/>
      <c r="V90" s="202"/>
      <c r="W90" s="202"/>
      <c r="X90" s="202"/>
      <c r="Y90" s="202"/>
      <c r="Z90" s="202"/>
      <c r="AA90" s="202"/>
      <c r="AB90" s="202"/>
      <c r="AC90" s="202"/>
      <c r="AD90" s="204"/>
    </row>
    <row r="91" spans="1:30" ht="15">
      <c r="D91" s="45"/>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c r="AD91" s="204"/>
    </row>
    <row r="92" spans="1:30" ht="15">
      <c r="D92" s="45"/>
      <c r="E92" s="202"/>
      <c r="F92" s="202"/>
      <c r="G92" s="202"/>
      <c r="H92" s="202"/>
      <c r="I92" s="202"/>
      <c r="J92" s="202"/>
      <c r="K92" s="202"/>
      <c r="L92" s="202"/>
      <c r="M92" s="202"/>
      <c r="N92" s="202"/>
      <c r="O92" s="202"/>
      <c r="P92" s="202"/>
      <c r="Q92" s="202"/>
      <c r="R92" s="202"/>
      <c r="S92" s="202"/>
      <c r="T92" s="202"/>
      <c r="U92" s="202"/>
      <c r="V92" s="202"/>
      <c r="W92" s="202"/>
      <c r="X92" s="202"/>
      <c r="Y92" s="202"/>
      <c r="Z92" s="202"/>
      <c r="AA92" s="202"/>
      <c r="AB92" s="202"/>
      <c r="AC92" s="202"/>
      <c r="AD92" s="204"/>
    </row>
    <row r="93" spans="1:30" ht="15">
      <c r="D93" s="12"/>
      <c r="E93" s="202"/>
      <c r="F93" s="202"/>
      <c r="G93" s="202"/>
      <c r="H93" s="202"/>
      <c r="I93" s="202"/>
      <c r="J93" s="202"/>
      <c r="K93" s="202"/>
      <c r="L93" s="202"/>
      <c r="M93" s="202"/>
      <c r="N93" s="202"/>
      <c r="O93" s="202"/>
      <c r="P93" s="202"/>
      <c r="Q93" s="202"/>
      <c r="R93" s="202"/>
      <c r="S93" s="202"/>
      <c r="T93" s="202"/>
      <c r="U93" s="202"/>
      <c r="V93" s="202"/>
      <c r="W93" s="202"/>
      <c r="X93" s="202"/>
      <c r="Y93" s="202"/>
      <c r="Z93" s="202"/>
      <c r="AA93" s="202"/>
      <c r="AB93" s="202"/>
      <c r="AC93" s="202"/>
      <c r="AD93" s="204"/>
    </row>
    <row r="94" spans="1:30" ht="15">
      <c r="D94" s="12"/>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c r="AC94" s="202"/>
      <c r="AD94" s="204"/>
    </row>
    <row r="95" spans="1:30">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row>
  </sheetData>
  <dataConsolidate/>
  <mergeCells count="2">
    <mergeCell ref="A4:A27"/>
    <mergeCell ref="A45:A68"/>
  </mergeCells>
  <pageMargins left="0.25" right="0.25" top="0.75" bottom="0.75" header="0.3" footer="0.3"/>
  <pageSetup scale="3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autoLine="0" autoPict="0">
                <anchor moveWithCells="1">
                  <from>
                    <xdr:col>10</xdr:col>
                    <xdr:colOff>371475</xdr:colOff>
                    <xdr:row>0</xdr:row>
                    <xdr:rowOff>9525</xdr:rowOff>
                  </from>
                  <to>
                    <xdr:col>12</xdr:col>
                    <xdr:colOff>466725</xdr:colOff>
                    <xdr:row>0</xdr:row>
                    <xdr:rowOff>209550</xdr:rowOff>
                  </to>
                </anchor>
              </controlPr>
            </control>
          </mc:Choice>
        </mc:AlternateContent>
        <mc:AlternateContent xmlns:mc="http://schemas.openxmlformats.org/markup-compatibility/2006">
          <mc:Choice Requires="x14">
            <control shapeId="14338" r:id="rId5" name="Drop Down 2">
              <controlPr defaultSize="0" autoLine="0" autoPict="0">
                <anchor moveWithCells="1">
                  <from>
                    <xdr:col>15</xdr:col>
                    <xdr:colOff>95250</xdr:colOff>
                    <xdr:row>0</xdr:row>
                    <xdr:rowOff>19050</xdr:rowOff>
                  </from>
                  <to>
                    <xdr:col>17</xdr:col>
                    <xdr:colOff>190500</xdr:colOff>
                    <xdr:row>1</xdr:row>
                    <xdr:rowOff>0</xdr:rowOff>
                  </to>
                </anchor>
              </controlPr>
            </control>
          </mc:Choice>
        </mc:AlternateContent>
        <mc:AlternateContent xmlns:mc="http://schemas.openxmlformats.org/markup-compatibility/2006">
          <mc:Choice Requires="x14">
            <control shapeId="14339" r:id="rId6" name="Drop Down 3">
              <controlPr defaultSize="0" autoLine="0" autoPict="0">
                <anchor moveWithCells="1">
                  <from>
                    <xdr:col>20</xdr:col>
                    <xdr:colOff>47625</xdr:colOff>
                    <xdr:row>0</xdr:row>
                    <xdr:rowOff>0</xdr:rowOff>
                  </from>
                  <to>
                    <xdr:col>22</xdr:col>
                    <xdr:colOff>142875</xdr:colOff>
                    <xdr:row>0</xdr:row>
                    <xdr:rowOff>200025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7">
    <tabColor theme="5" tint="-0.249977111117893"/>
  </sheetPr>
  <dimension ref="A1:J3"/>
  <sheetViews>
    <sheetView showGridLines="0" zoomScaleNormal="100" workbookViewId="0">
      <pane ySplit="1" topLeftCell="A3" activePane="bottomLeft" state="frozenSplit"/>
      <selection pane="bottomLeft" activeCell="N20" sqref="N20"/>
      <selection activeCell="E90" sqref="E90"/>
    </sheetView>
  </sheetViews>
  <sheetFormatPr defaultRowHeight="15"/>
  <cols>
    <col min="1" max="1" width="14.28515625" style="53" customWidth="1"/>
    <col min="2" max="3" width="9.140625" style="53"/>
    <col min="4" max="4" width="2.42578125" style="53" customWidth="1"/>
    <col min="5" max="5" width="17.7109375" style="53" bestFit="1" customWidth="1"/>
    <col min="6" max="8" width="9.140625" style="53"/>
    <col min="9" max="9" width="3.140625" style="53" customWidth="1"/>
    <col min="10" max="10" width="9.85546875" style="53" bestFit="1" customWidth="1"/>
    <col min="11" max="16384" width="9.140625" style="53"/>
  </cols>
  <sheetData>
    <row r="1" spans="1:10" s="54" customFormat="1" ht="18.75" customHeight="1">
      <c r="A1" s="55" t="s">
        <v>0</v>
      </c>
      <c r="E1" s="55" t="s">
        <v>1</v>
      </c>
      <c r="J1" s="55" t="s">
        <v>2</v>
      </c>
    </row>
    <row r="2" spans="1:10" ht="18.75" customHeight="1"/>
    <row r="3" spans="1:10" ht="18.75" customHeight="1"/>
  </sheetData>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3585" r:id="rId4" name="Drop Down 1">
              <controlPr defaultSize="0" autoLine="0" autoPict="0">
                <anchor moveWithCells="1">
                  <from>
                    <xdr:col>1</xdr:col>
                    <xdr:colOff>0</xdr:colOff>
                    <xdr:row>0</xdr:row>
                    <xdr:rowOff>0</xdr:rowOff>
                  </from>
                  <to>
                    <xdr:col>3</xdr:col>
                    <xdr:colOff>0</xdr:colOff>
                    <xdr:row>0</xdr:row>
                    <xdr:rowOff>200025</xdr:rowOff>
                  </to>
                </anchor>
              </controlPr>
            </control>
          </mc:Choice>
        </mc:AlternateContent>
        <mc:AlternateContent xmlns:mc="http://schemas.openxmlformats.org/markup-compatibility/2006">
          <mc:Choice Requires="x14">
            <control shapeId="323586" r:id="rId5" name="Drop Down 2">
              <controlPr defaultSize="0" autoLine="0" autoPict="0">
                <anchor moveWithCells="1">
                  <from>
                    <xdr:col>5</xdr:col>
                    <xdr:colOff>9525</xdr:colOff>
                    <xdr:row>0</xdr:row>
                    <xdr:rowOff>28575</xdr:rowOff>
                  </from>
                  <to>
                    <xdr:col>7</xdr:col>
                    <xdr:colOff>9525</xdr:colOff>
                    <xdr:row>0</xdr:row>
                    <xdr:rowOff>228600</xdr:rowOff>
                  </to>
                </anchor>
              </controlPr>
            </control>
          </mc:Choice>
        </mc:AlternateContent>
        <mc:AlternateContent xmlns:mc="http://schemas.openxmlformats.org/markup-compatibility/2006">
          <mc:Choice Requires="x14">
            <control shapeId="323587" r:id="rId6" name="Drop Down 3">
              <controlPr defaultSize="0" autoLine="0" autoPict="0">
                <anchor moveWithCells="1">
                  <from>
                    <xdr:col>10</xdr:col>
                    <xdr:colOff>9525</xdr:colOff>
                    <xdr:row>0</xdr:row>
                    <xdr:rowOff>28575</xdr:rowOff>
                  </from>
                  <to>
                    <xdr:col>12</xdr:col>
                    <xdr:colOff>9525</xdr:colOff>
                    <xdr:row>0</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6">
    <tabColor theme="7" tint="-0.499984740745262"/>
    <pageSetUpPr fitToPage="1"/>
  </sheetPr>
  <dimension ref="A1:AQ97"/>
  <sheetViews>
    <sheetView showGridLines="0" zoomScale="85" zoomScaleNormal="85" workbookViewId="0">
      <pane xSplit="4" ySplit="2" topLeftCell="I3" activePane="bottomRight" state="frozenSplit"/>
      <selection pane="bottomRight" activeCell="I84" sqref="I84"/>
      <selection pane="bottomLeft" activeCell="E90" sqref="E90"/>
      <selection pane="topRight" activeCell="E90" sqref="E90"/>
    </sheetView>
  </sheetViews>
  <sheetFormatPr defaultRowHeight="14.25"/>
  <cols>
    <col min="1" max="1" width="4" style="1" customWidth="1"/>
    <col min="2" max="3" width="3.85546875" style="2" customWidth="1"/>
    <col min="4" max="4" width="30.5703125" style="2" customWidth="1"/>
    <col min="5" max="5" width="9.42578125" style="2" hidden="1" customWidth="1"/>
    <col min="6" max="8" width="9.28515625" style="2" hidden="1" customWidth="1"/>
    <col min="9" max="26" width="9.28515625" style="2" customWidth="1"/>
    <col min="27" max="27" width="11.42578125" style="2" customWidth="1"/>
    <col min="28" max="28" width="11.140625" style="2" customWidth="1"/>
    <col min="29" max="29" width="10.140625" style="2" customWidth="1"/>
    <col min="30" max="30" width="2.42578125" style="1" customWidth="1"/>
    <col min="31" max="31" width="9.42578125" style="1" bestFit="1" customWidth="1"/>
    <col min="32" max="16384" width="9.140625" style="1"/>
  </cols>
  <sheetData>
    <row r="1" spans="1:31" s="3" customFormat="1" ht="17.25">
      <c r="A1" s="26" t="s">
        <v>84</v>
      </c>
      <c r="B1" s="26"/>
      <c r="C1" s="26"/>
      <c r="D1" s="26"/>
      <c r="E1" s="62"/>
      <c r="F1" s="62"/>
      <c r="G1" s="62"/>
      <c r="H1" s="62"/>
      <c r="I1" s="62"/>
      <c r="J1" s="61" t="s">
        <v>0</v>
      </c>
      <c r="K1" s="62"/>
      <c r="L1" s="62"/>
      <c r="M1" s="62"/>
      <c r="N1" s="61"/>
      <c r="O1" s="60" t="s">
        <v>1</v>
      </c>
      <c r="P1" s="59"/>
      <c r="Q1" s="59"/>
      <c r="R1" s="61"/>
      <c r="S1" s="59"/>
      <c r="T1" s="60" t="s">
        <v>2</v>
      </c>
      <c r="U1" s="60"/>
      <c r="V1" s="59"/>
      <c r="W1" s="59"/>
      <c r="X1" s="59"/>
      <c r="Y1" s="59"/>
      <c r="Z1" s="8"/>
      <c r="AA1" s="8"/>
      <c r="AB1" s="8"/>
      <c r="AC1" s="8"/>
    </row>
    <row r="2" spans="1:31" s="3" customFormat="1" ht="15">
      <c r="A2" s="27" t="s">
        <v>85</v>
      </c>
      <c r="B2" s="8"/>
      <c r="C2" s="8"/>
      <c r="D2" s="8"/>
      <c r="E2" s="7" t="s">
        <v>5</v>
      </c>
      <c r="F2" s="7" t="s">
        <v>6</v>
      </c>
      <c r="G2" s="7" t="s">
        <v>7</v>
      </c>
      <c r="H2" s="7" t="s">
        <v>8</v>
      </c>
      <c r="I2" s="7" t="s">
        <v>9</v>
      </c>
      <c r="J2" s="6" t="s">
        <v>10</v>
      </c>
      <c r="K2" s="6" t="s">
        <v>11</v>
      </c>
      <c r="L2" s="6" t="s">
        <v>12</v>
      </c>
      <c r="M2" s="5" t="s">
        <v>13</v>
      </c>
      <c r="N2" s="5" t="s">
        <v>14</v>
      </c>
      <c r="O2" s="5" t="s">
        <v>15</v>
      </c>
      <c r="P2" s="5" t="s">
        <v>16</v>
      </c>
      <c r="Q2" s="5" t="s">
        <v>17</v>
      </c>
      <c r="R2" s="5" t="s">
        <v>18</v>
      </c>
      <c r="S2" s="5" t="s">
        <v>19</v>
      </c>
      <c r="T2" s="5" t="s">
        <v>20</v>
      </c>
      <c r="U2" s="5" t="s">
        <v>21</v>
      </c>
      <c r="V2" s="5" t="s">
        <v>22</v>
      </c>
      <c r="W2" s="5" t="s">
        <v>23</v>
      </c>
      <c r="X2" s="5" t="s">
        <v>24</v>
      </c>
      <c r="Y2" s="5" t="s">
        <v>25</v>
      </c>
      <c r="Z2" s="5" t="s">
        <v>26</v>
      </c>
      <c r="AA2" s="5" t="s">
        <v>27</v>
      </c>
      <c r="AB2" s="5" t="s">
        <v>28</v>
      </c>
      <c r="AC2" s="5" t="s">
        <v>29</v>
      </c>
      <c r="AE2" s="4" t="s">
        <v>66</v>
      </c>
    </row>
    <row r="3" spans="1:31">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row>
    <row r="4" spans="1:31" ht="15" customHeight="1">
      <c r="A4" s="213" t="s">
        <v>31</v>
      </c>
      <c r="B4" s="17" t="s">
        <v>32</v>
      </c>
      <c r="C4" s="17"/>
      <c r="D4" s="17"/>
      <c r="E4" s="66"/>
      <c r="F4" s="66"/>
      <c r="G4" s="66"/>
      <c r="H4" s="66"/>
      <c r="I4" s="66">
        <f t="shared" ref="I4:AB4" si="0">+I5+I11+I12</f>
        <v>7700.5290000000005</v>
      </c>
      <c r="J4" s="66">
        <f t="shared" si="0"/>
        <v>9599.9201899999989</v>
      </c>
      <c r="K4" s="66">
        <f t="shared" si="0"/>
        <v>11950.972801200001</v>
      </c>
      <c r="L4" s="66">
        <f t="shared" si="0"/>
        <v>15137.525329999999</v>
      </c>
      <c r="M4" s="66">
        <f t="shared" si="0"/>
        <v>16726.978304</v>
      </c>
      <c r="N4" s="66">
        <f t="shared" si="0"/>
        <v>18926.670650347056</v>
      </c>
      <c r="O4" s="66">
        <f t="shared" si="0"/>
        <v>22680.38502059735</v>
      </c>
      <c r="P4" s="66">
        <f t="shared" si="0"/>
        <v>27489.03913254667</v>
      </c>
      <c r="Q4" s="66">
        <f t="shared" si="0"/>
        <v>30233.093060983374</v>
      </c>
      <c r="R4" s="66">
        <f t="shared" si="0"/>
        <v>34318.568590326671</v>
      </c>
      <c r="S4" s="66">
        <f t="shared" si="0"/>
        <v>39826.376392699909</v>
      </c>
      <c r="T4" s="66">
        <f t="shared" si="0"/>
        <v>45753.394554064376</v>
      </c>
      <c r="U4" s="66">
        <f t="shared" si="0"/>
        <v>56287.089300670574</v>
      </c>
      <c r="V4" s="66">
        <f t="shared" si="0"/>
        <v>64667.189564134744</v>
      </c>
      <c r="W4" s="66">
        <f t="shared" si="0"/>
        <v>75041.880391436338</v>
      </c>
      <c r="X4" s="66">
        <f t="shared" si="0"/>
        <v>77138.752521514325</v>
      </c>
      <c r="Y4" s="66">
        <f t="shared" si="0"/>
        <v>74940.217786900132</v>
      </c>
      <c r="Z4" s="66">
        <f t="shared" si="0"/>
        <v>94230.472890454475</v>
      </c>
      <c r="AA4" s="66">
        <f t="shared" si="0"/>
        <v>107067.2357882029</v>
      </c>
      <c r="AB4" s="66">
        <f t="shared" si="0"/>
        <v>119744.36394804946</v>
      </c>
      <c r="AC4" s="66">
        <f t="shared" ref="AC4" si="1">+AC5+AC11+AC12</f>
        <v>125903.58724385685</v>
      </c>
    </row>
    <row r="5" spans="1:31">
      <c r="A5" s="213"/>
      <c r="B5" s="12"/>
      <c r="C5" s="12" t="s">
        <v>33</v>
      </c>
      <c r="D5" s="12"/>
      <c r="E5" s="106"/>
      <c r="F5" s="106"/>
      <c r="G5" s="106"/>
      <c r="H5" s="106"/>
      <c r="I5" s="106">
        <f t="shared" ref="I5:AB5" si="2">+SUM(I6:I10)</f>
        <v>6731.0929999999998</v>
      </c>
      <c r="J5" s="106">
        <f t="shared" si="2"/>
        <v>8185.0996999999988</v>
      </c>
      <c r="K5" s="106">
        <f t="shared" si="2"/>
        <v>10171.714885000001</v>
      </c>
      <c r="L5" s="106">
        <f t="shared" si="2"/>
        <v>13148.3</v>
      </c>
      <c r="M5" s="106">
        <f t="shared" si="2"/>
        <v>14825.351000000001</v>
      </c>
      <c r="N5" s="106">
        <f t="shared" si="2"/>
        <v>16066.663538486644</v>
      </c>
      <c r="O5" s="106">
        <f t="shared" si="2"/>
        <v>19643.770526607579</v>
      </c>
      <c r="P5" s="106">
        <f t="shared" si="2"/>
        <v>24802.307810359187</v>
      </c>
      <c r="Q5" s="106">
        <f t="shared" si="2"/>
        <v>27086.716822621089</v>
      </c>
      <c r="R5" s="106">
        <f t="shared" si="2"/>
        <v>31372.867069326006</v>
      </c>
      <c r="S5" s="106">
        <f t="shared" si="2"/>
        <v>36735.487862374001</v>
      </c>
      <c r="T5" s="106">
        <f t="shared" si="2"/>
        <v>42288.424093283989</v>
      </c>
      <c r="U5" s="106">
        <f t="shared" si="2"/>
        <v>51278.238713492989</v>
      </c>
      <c r="V5" s="106">
        <f t="shared" si="2"/>
        <v>57866.036473463013</v>
      </c>
      <c r="W5" s="106">
        <f t="shared" si="2"/>
        <v>64348.593062652988</v>
      </c>
      <c r="X5" s="106">
        <f t="shared" si="2"/>
        <v>65195.985792033003</v>
      </c>
      <c r="Y5" s="106">
        <f t="shared" si="2"/>
        <v>66781.363856207958</v>
      </c>
      <c r="Z5" s="106">
        <f t="shared" si="2"/>
        <v>83807.873159923009</v>
      </c>
      <c r="AA5" s="106">
        <f t="shared" si="2"/>
        <v>95140.488714354025</v>
      </c>
      <c r="AB5" s="106">
        <f t="shared" si="2"/>
        <v>100779.93911941997</v>
      </c>
      <c r="AC5" s="106">
        <f t="shared" ref="AC5" si="3">+SUM(AC6:AC10)</f>
        <v>108342.60302257602</v>
      </c>
    </row>
    <row r="6" spans="1:31">
      <c r="A6" s="213"/>
      <c r="B6" s="12"/>
      <c r="C6" s="12"/>
      <c r="D6" s="21" t="s">
        <v>34</v>
      </c>
      <c r="E6" s="105" t="e">
        <v>#REF!</v>
      </c>
      <c r="F6" s="105" t="e">
        <v>#REF!</v>
      </c>
      <c r="G6" s="105" t="e">
        <v>#REF!</v>
      </c>
      <c r="H6" s="105" t="e">
        <v>#REF!</v>
      </c>
      <c r="I6" s="105">
        <v>2388.8927919387493</v>
      </c>
      <c r="J6" s="105">
        <v>2764.6134791022655</v>
      </c>
      <c r="K6" s="105">
        <v>3075.8066173578477</v>
      </c>
      <c r="L6" s="105">
        <v>4275.4774598952336</v>
      </c>
      <c r="M6" s="105">
        <v>5021.0078545851529</v>
      </c>
      <c r="N6" s="105">
        <v>4467.0159246483618</v>
      </c>
      <c r="O6" s="105">
        <v>4809.9110140532321</v>
      </c>
      <c r="P6" s="105">
        <v>7612.6295719450809</v>
      </c>
      <c r="Q6" s="105">
        <v>8064.4518735693537</v>
      </c>
      <c r="R6" s="105">
        <v>8584.5344360468425</v>
      </c>
      <c r="S6" s="105">
        <v>11308.245317022163</v>
      </c>
      <c r="T6" s="105">
        <v>12508.238380214012</v>
      </c>
      <c r="U6" s="105">
        <v>15903.808089857444</v>
      </c>
      <c r="V6" s="105">
        <v>17474.305496584209</v>
      </c>
      <c r="W6" s="105">
        <v>16109.700010564771</v>
      </c>
      <c r="X6" s="105">
        <v>23029.451123388357</v>
      </c>
      <c r="Y6" s="105">
        <v>18306.795445918979</v>
      </c>
      <c r="Z6" s="105">
        <v>19453.016778878569</v>
      </c>
      <c r="AA6" s="105">
        <v>31293.466903050496</v>
      </c>
      <c r="AB6" s="105">
        <v>34437.11114849896</v>
      </c>
      <c r="AC6" s="105">
        <v>26426.006824692224</v>
      </c>
      <c r="AE6" s="150">
        <v>0.36866599999999999</v>
      </c>
    </row>
    <row r="7" spans="1:31">
      <c r="A7" s="213"/>
      <c r="B7" s="12"/>
      <c r="C7" s="12"/>
      <c r="D7" s="21" t="s">
        <v>35</v>
      </c>
      <c r="E7" s="105" t="e">
        <v>#REF!</v>
      </c>
      <c r="F7" s="105" t="e">
        <v>#REF!</v>
      </c>
      <c r="G7" s="105" t="e">
        <v>#REF!</v>
      </c>
      <c r="H7" s="105" t="e">
        <v>#REF!</v>
      </c>
      <c r="I7" s="105">
        <v>275.0153186792507</v>
      </c>
      <c r="J7" s="105">
        <v>398.35130651673495</v>
      </c>
      <c r="K7" s="105">
        <v>472.8436934001524</v>
      </c>
      <c r="L7" s="105">
        <v>497.6646582607662</v>
      </c>
      <c r="M7" s="105">
        <v>830.80086777784743</v>
      </c>
      <c r="N7" s="105">
        <v>937.89437413949963</v>
      </c>
      <c r="O7" s="105">
        <v>694.36251146231825</v>
      </c>
      <c r="P7" s="105">
        <v>660.54949998792063</v>
      </c>
      <c r="Q7" s="105">
        <v>813.46296643064807</v>
      </c>
      <c r="R7" s="105">
        <v>937.92115745315471</v>
      </c>
      <c r="S7" s="105">
        <v>1112.2277994068359</v>
      </c>
      <c r="T7" s="105">
        <v>1330.373231636989</v>
      </c>
      <c r="U7" s="105">
        <v>1473.3196418195566</v>
      </c>
      <c r="V7" s="105">
        <v>1721.4637060557925</v>
      </c>
      <c r="W7" s="105">
        <v>1502.4297025007309</v>
      </c>
      <c r="X7" s="105">
        <v>1373.7687988280409</v>
      </c>
      <c r="Y7" s="105">
        <v>2277.1473224475217</v>
      </c>
      <c r="Z7" s="105">
        <v>2186.451305190139</v>
      </c>
      <c r="AA7" s="105">
        <v>1888.787928885615</v>
      </c>
      <c r="AB7" s="105">
        <v>2319.9567680480354</v>
      </c>
      <c r="AC7" s="105">
        <v>2919.4534073057084</v>
      </c>
      <c r="AE7" s="150">
        <v>2.214235</v>
      </c>
    </row>
    <row r="8" spans="1:31">
      <c r="A8" s="213"/>
      <c r="B8" s="12"/>
      <c r="C8" s="12"/>
      <c r="D8" s="21" t="s">
        <v>36</v>
      </c>
      <c r="E8" s="105">
        <v>724.34799999999996</v>
      </c>
      <c r="F8" s="105">
        <v>1047.614</v>
      </c>
      <c r="G8" s="105">
        <v>1538.4110000000001</v>
      </c>
      <c r="H8" s="105">
        <v>2030.8780000000002</v>
      </c>
      <c r="I8" s="105">
        <v>3174.6896000000002</v>
      </c>
      <c r="J8" s="105">
        <v>3893.3998000000001</v>
      </c>
      <c r="K8" s="105">
        <v>5377.5067101000004</v>
      </c>
      <c r="L8" s="105">
        <v>6473</v>
      </c>
      <c r="M8" s="105">
        <v>7048.2449999999999</v>
      </c>
      <c r="N8" s="105">
        <v>7375.8574182544553</v>
      </c>
      <c r="O8" s="105">
        <v>9278.7801520182402</v>
      </c>
      <c r="P8" s="105">
        <v>11117.344658536504</v>
      </c>
      <c r="Q8" s="105">
        <v>11605.130356875803</v>
      </c>
      <c r="R8" s="105">
        <v>14096.478946659001</v>
      </c>
      <c r="S8" s="105">
        <v>16012.931859864</v>
      </c>
      <c r="T8" s="105">
        <v>18571.255504390003</v>
      </c>
      <c r="U8" s="105">
        <v>22750.000913067001</v>
      </c>
      <c r="V8" s="105">
        <v>24589.331357825999</v>
      </c>
      <c r="W8" s="105">
        <v>28352.063487181367</v>
      </c>
      <c r="X8" s="105">
        <v>27201.961301246036</v>
      </c>
      <c r="Y8" s="105">
        <v>30230.448027632516</v>
      </c>
      <c r="Z8" s="105">
        <v>36696.298235155133</v>
      </c>
      <c r="AA8" s="105">
        <v>38059.391089441997</v>
      </c>
      <c r="AB8" s="105">
        <v>34789.658101570632</v>
      </c>
      <c r="AC8" s="105">
        <v>38749.869154003063</v>
      </c>
      <c r="AE8" s="150">
        <v>1.7777149999999999</v>
      </c>
    </row>
    <row r="9" spans="1:31">
      <c r="A9" s="213"/>
      <c r="B9" s="12"/>
      <c r="C9" s="12"/>
      <c r="D9" s="21" t="s">
        <v>37</v>
      </c>
      <c r="E9" s="105"/>
      <c r="F9" s="105"/>
      <c r="G9" s="105"/>
      <c r="H9" s="105"/>
      <c r="I9" s="105">
        <v>743.37839999999983</v>
      </c>
      <c r="J9" s="105">
        <v>898.00019999999824</v>
      </c>
      <c r="K9" s="105">
        <v>938.17007489999878</v>
      </c>
      <c r="L9" s="105">
        <v>1594.1389999999992</v>
      </c>
      <c r="M9" s="105">
        <v>1667.9540000000015</v>
      </c>
      <c r="N9" s="105">
        <v>2544.9955504853274</v>
      </c>
      <c r="O9" s="105">
        <v>3261.4655838307895</v>
      </c>
      <c r="P9" s="105">
        <v>4082.5858518226814</v>
      </c>
      <c r="Q9" s="105">
        <v>5366.4534657452814</v>
      </c>
      <c r="R9" s="105">
        <v>5546.8437856670043</v>
      </c>
      <c r="S9" s="105">
        <v>5540.857143964</v>
      </c>
      <c r="T9" s="105">
        <v>6368.5507305429855</v>
      </c>
      <c r="U9" s="105">
        <v>7466.1881636989892</v>
      </c>
      <c r="V9" s="105">
        <v>9266.3010138140053</v>
      </c>
      <c r="W9" s="105">
        <v>11548.158539436114</v>
      </c>
      <c r="X9" s="105">
        <v>9877.460172169569</v>
      </c>
      <c r="Y9" s="105">
        <v>10332.064304108944</v>
      </c>
      <c r="Z9" s="105">
        <v>13658.527393597169</v>
      </c>
      <c r="AA9" s="105">
        <v>13409.241544818906</v>
      </c>
      <c r="AB9" s="105">
        <v>21186.76445030234</v>
      </c>
      <c r="AC9" s="105">
        <v>31970.86049346855</v>
      </c>
      <c r="AE9" s="151"/>
    </row>
    <row r="10" spans="1:31">
      <c r="A10" s="213"/>
      <c r="B10" s="12"/>
      <c r="C10" s="12"/>
      <c r="D10" s="19" t="s">
        <v>38</v>
      </c>
      <c r="E10" s="105">
        <v>50.362555844360138</v>
      </c>
      <c r="F10" s="105">
        <v>84.542279592049653</v>
      </c>
      <c r="G10" s="105">
        <v>115.57533838602347</v>
      </c>
      <c r="H10" s="105">
        <v>169.62201109400002</v>
      </c>
      <c r="I10" s="105">
        <v>149.11688938200012</v>
      </c>
      <c r="J10" s="105">
        <v>230.73491438100007</v>
      </c>
      <c r="K10" s="105">
        <v>307.38778924200011</v>
      </c>
      <c r="L10" s="105">
        <v>308.01888184400002</v>
      </c>
      <c r="M10" s="105">
        <v>257.34327763699991</v>
      </c>
      <c r="N10" s="105">
        <v>740.90027095899995</v>
      </c>
      <c r="O10" s="105">
        <v>1599.251265243</v>
      </c>
      <c r="P10" s="105">
        <v>1329.1982280670002</v>
      </c>
      <c r="Q10" s="105">
        <v>1237.2181599999994</v>
      </c>
      <c r="R10" s="105">
        <v>2207.0887435000022</v>
      </c>
      <c r="S10" s="105">
        <v>2761.2257421170016</v>
      </c>
      <c r="T10" s="105">
        <v>3510.0062465000015</v>
      </c>
      <c r="U10" s="105">
        <v>3684.9219050499996</v>
      </c>
      <c r="V10" s="105">
        <v>4814.6348991829991</v>
      </c>
      <c r="W10" s="105">
        <v>6836.2413229700005</v>
      </c>
      <c r="X10" s="105">
        <v>3713.3443964009998</v>
      </c>
      <c r="Y10" s="105">
        <v>5634.9087560999997</v>
      </c>
      <c r="Z10" s="105">
        <v>11813.579447102</v>
      </c>
      <c r="AA10" s="105">
        <v>10489.601248157</v>
      </c>
      <c r="AB10" s="105">
        <v>8046.4486509999988</v>
      </c>
      <c r="AC10" s="105">
        <v>8276.4131431064743</v>
      </c>
      <c r="AE10" s="151"/>
    </row>
    <row r="11" spans="1:31">
      <c r="A11" s="213"/>
      <c r="B11" s="12"/>
      <c r="C11" s="12" t="s">
        <v>39</v>
      </c>
      <c r="D11" s="12"/>
      <c r="E11" s="105"/>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E11" s="150">
        <v>1.8336840000000001</v>
      </c>
    </row>
    <row r="12" spans="1:31">
      <c r="A12" s="213"/>
      <c r="B12" s="12"/>
      <c r="C12" s="12" t="s">
        <v>40</v>
      </c>
      <c r="D12" s="12"/>
      <c r="E12" s="106"/>
      <c r="F12" s="106"/>
      <c r="G12" s="106"/>
      <c r="H12" s="106"/>
      <c r="I12" s="106">
        <f t="shared" ref="I12:AC12" si="4">+I14+I13</f>
        <v>969.43600000000015</v>
      </c>
      <c r="J12" s="106">
        <f t="shared" si="4"/>
        <v>1414.8204900000001</v>
      </c>
      <c r="K12" s="106">
        <f t="shared" si="4"/>
        <v>1779.2579162</v>
      </c>
      <c r="L12" s="106">
        <f t="shared" si="4"/>
        <v>1989.22533</v>
      </c>
      <c r="M12" s="106">
        <f t="shared" si="4"/>
        <v>1901.6273040000001</v>
      </c>
      <c r="N12" s="106">
        <f t="shared" si="4"/>
        <v>2860.0071118604137</v>
      </c>
      <c r="O12" s="106">
        <f t="shared" si="4"/>
        <v>3036.6144939897713</v>
      </c>
      <c r="P12" s="106">
        <f t="shared" si="4"/>
        <v>2686.7313221874815</v>
      </c>
      <c r="Q12" s="106">
        <f t="shared" si="4"/>
        <v>3146.3762383622852</v>
      </c>
      <c r="R12" s="106">
        <f t="shared" si="4"/>
        <v>2945.7015210006643</v>
      </c>
      <c r="S12" s="106">
        <f t="shared" si="4"/>
        <v>3090.8885303259049</v>
      </c>
      <c r="T12" s="106">
        <f t="shared" si="4"/>
        <v>3464.9704607803878</v>
      </c>
      <c r="U12" s="106">
        <f t="shared" si="4"/>
        <v>5008.8505871775815</v>
      </c>
      <c r="V12" s="106">
        <f t="shared" si="4"/>
        <v>6801.1530906717335</v>
      </c>
      <c r="W12" s="106">
        <f t="shared" si="4"/>
        <v>10693.287328783357</v>
      </c>
      <c r="X12" s="106">
        <f t="shared" si="4"/>
        <v>11942.766729481316</v>
      </c>
      <c r="Y12" s="106">
        <f t="shared" si="4"/>
        <v>8158.8539306921712</v>
      </c>
      <c r="Z12" s="106">
        <f t="shared" si="4"/>
        <v>10422.599730531467</v>
      </c>
      <c r="AA12" s="106">
        <f t="shared" si="4"/>
        <v>11926.747073848877</v>
      </c>
      <c r="AB12" s="106">
        <f t="shared" si="4"/>
        <v>18964.424828629482</v>
      </c>
      <c r="AC12" s="106">
        <f t="shared" si="4"/>
        <v>17560.984221280825</v>
      </c>
    </row>
    <row r="13" spans="1:31">
      <c r="A13" s="213"/>
      <c r="B13" s="21"/>
      <c r="C13" s="21"/>
      <c r="D13" s="21" t="s">
        <v>55</v>
      </c>
      <c r="E13" s="105"/>
      <c r="F13" s="105"/>
      <c r="G13" s="105"/>
      <c r="H13" s="105"/>
      <c r="I13" s="105">
        <v>714.7360000000001</v>
      </c>
      <c r="J13" s="105">
        <v>1047.8004900000001</v>
      </c>
      <c r="K13" s="105">
        <v>1283.4149161999999</v>
      </c>
      <c r="L13" s="105">
        <v>1503.42533</v>
      </c>
      <c r="M13" s="105">
        <v>1581.3583040000001</v>
      </c>
      <c r="N13" s="105">
        <v>2560.4832644334138</v>
      </c>
      <c r="O13" s="105">
        <v>2179.8943796047715</v>
      </c>
      <c r="P13" s="105">
        <v>1682.5203221874815</v>
      </c>
      <c r="Q13" s="105">
        <v>2045.5018946782852</v>
      </c>
      <c r="R13" s="105">
        <v>1864.1314432536644</v>
      </c>
      <c r="S13" s="105">
        <v>1931.5358018539048</v>
      </c>
      <c r="T13" s="105">
        <v>2166.3964765173878</v>
      </c>
      <c r="U13" s="105">
        <v>3007.8840471575813</v>
      </c>
      <c r="V13" s="105">
        <v>3465.6376730297334</v>
      </c>
      <c r="W13" s="105">
        <v>6506.5964931843573</v>
      </c>
      <c r="X13" s="105">
        <v>4036.4368145113167</v>
      </c>
      <c r="Y13" s="105">
        <v>4847.8383303271712</v>
      </c>
      <c r="Z13" s="105">
        <v>5146.801169006837</v>
      </c>
      <c r="AA13" s="105">
        <v>4924.3690931588771</v>
      </c>
      <c r="AB13" s="105">
        <v>5768.6477793294816</v>
      </c>
      <c r="AC13" s="105">
        <v>6787.7046429483562</v>
      </c>
    </row>
    <row r="14" spans="1:31">
      <c r="A14" s="213"/>
      <c r="B14" s="19"/>
      <c r="C14" s="19"/>
      <c r="D14" s="19" t="s">
        <v>38</v>
      </c>
      <c r="E14" s="105">
        <v>78.731737534969469</v>
      </c>
      <c r="F14" s="105">
        <v>111.77836272584649</v>
      </c>
      <c r="G14" s="105">
        <v>140.11501873523648</v>
      </c>
      <c r="H14" s="105">
        <v>252.1115378680858</v>
      </c>
      <c r="I14" s="105">
        <v>254.7</v>
      </c>
      <c r="J14" s="105">
        <v>367.02</v>
      </c>
      <c r="K14" s="105">
        <v>495.84300000000002</v>
      </c>
      <c r="L14" s="105">
        <v>485.8</v>
      </c>
      <c r="M14" s="105">
        <v>320.26900000000001</v>
      </c>
      <c r="N14" s="105">
        <v>299.52384742700002</v>
      </c>
      <c r="O14" s="105">
        <v>856.72011438499999</v>
      </c>
      <c r="P14" s="105">
        <v>1004.211</v>
      </c>
      <c r="Q14" s="105">
        <v>1100.874343684</v>
      </c>
      <c r="R14" s="105">
        <v>1081.5700777469999</v>
      </c>
      <c r="S14" s="105">
        <v>1159.3527284720001</v>
      </c>
      <c r="T14" s="105">
        <v>1298.5739842630001</v>
      </c>
      <c r="U14" s="105">
        <v>2000.9665400199999</v>
      </c>
      <c r="V14" s="105">
        <v>3335.5154176420001</v>
      </c>
      <c r="W14" s="105">
        <v>4186.6908355989999</v>
      </c>
      <c r="X14" s="105">
        <v>7906.3299149699997</v>
      </c>
      <c r="Y14" s="105">
        <v>3311.015600365</v>
      </c>
      <c r="Z14" s="105">
        <v>5275.7985615246298</v>
      </c>
      <c r="AA14" s="105">
        <v>7002.3779806900002</v>
      </c>
      <c r="AB14" s="105">
        <v>13195.777049300001</v>
      </c>
      <c r="AC14" s="105">
        <v>10773.279578332469</v>
      </c>
      <c r="AE14" s="150">
        <v>1.25</v>
      </c>
    </row>
    <row r="15" spans="1:31" ht="15">
      <c r="A15" s="213"/>
      <c r="B15" s="17" t="s">
        <v>42</v>
      </c>
      <c r="C15" s="17"/>
      <c r="D15" s="17"/>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row>
    <row r="16" spans="1:31" ht="6" customHeight="1">
      <c r="A16" s="213"/>
      <c r="B16" s="12"/>
      <c r="C16" s="12"/>
      <c r="D16" s="1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row>
    <row r="17" spans="1:31" s="9" customFormat="1" ht="15">
      <c r="A17" s="213"/>
      <c r="B17" s="15" t="s">
        <v>43</v>
      </c>
      <c r="C17" s="15"/>
      <c r="D17" s="15"/>
      <c r="E17" s="75"/>
      <c r="F17" s="75"/>
      <c r="G17" s="75"/>
      <c r="H17" s="75"/>
      <c r="I17" s="75">
        <v>7159.3370000000004</v>
      </c>
      <c r="J17" s="75">
        <v>9544.4008000000013</v>
      </c>
      <c r="K17" s="75">
        <v>13047.222753823999</v>
      </c>
      <c r="L17" s="75">
        <v>16414.257000000001</v>
      </c>
      <c r="M17" s="75">
        <v>21211.649000000001</v>
      </c>
      <c r="N17" s="75">
        <v>25898.932888984746</v>
      </c>
      <c r="O17" s="75">
        <v>29432.300177474222</v>
      </c>
      <c r="P17" s="75">
        <v>34668.981521695066</v>
      </c>
      <c r="Q17" s="75">
        <v>37239.240726286487</v>
      </c>
      <c r="R17" s="75">
        <v>42221.887591465929</v>
      </c>
      <c r="S17" s="75">
        <v>47698.918807571368</v>
      </c>
      <c r="T17" s="75">
        <v>54806.620070489262</v>
      </c>
      <c r="U17" s="75">
        <v>62099.076064504428</v>
      </c>
      <c r="V17" s="75">
        <v>68427.360227723329</v>
      </c>
      <c r="W17" s="75">
        <v>73268.371754149295</v>
      </c>
      <c r="X17" s="75">
        <v>84503.447465527424</v>
      </c>
      <c r="Y17" s="75">
        <v>82371.614934386307</v>
      </c>
      <c r="Z17" s="75">
        <v>91597.549156797744</v>
      </c>
      <c r="AA17" s="75">
        <v>100617.84886005304</v>
      </c>
      <c r="AB17" s="75">
        <v>112604.74988631035</v>
      </c>
      <c r="AC17" s="75">
        <v>122372.2633148371</v>
      </c>
    </row>
    <row r="18" spans="1:31" ht="6" customHeight="1">
      <c r="A18" s="213"/>
      <c r="B18" s="12"/>
      <c r="C18" s="12"/>
      <c r="D18" s="1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row>
    <row r="19" spans="1:31" ht="15">
      <c r="A19" s="213"/>
      <c r="B19" s="51"/>
      <c r="C19" s="51" t="s">
        <v>44</v>
      </c>
      <c r="D19" s="51"/>
      <c r="E19" s="75"/>
      <c r="F19" s="75"/>
      <c r="G19" s="75"/>
      <c r="H19" s="75"/>
      <c r="I19" s="75">
        <v>780.15</v>
      </c>
      <c r="J19" s="75">
        <v>1036.0999999999999</v>
      </c>
      <c r="K19" s="75">
        <v>1878.5225217514997</v>
      </c>
      <c r="L19" s="75">
        <v>2484.5</v>
      </c>
      <c r="M19" s="75">
        <v>4089.66</v>
      </c>
      <c r="N19" s="75">
        <v>5025.5038889847483</v>
      </c>
      <c r="O19" s="75">
        <v>6630.228516580818</v>
      </c>
      <c r="P19" s="75">
        <v>7496.9934499022793</v>
      </c>
      <c r="Q19" s="75">
        <v>7902.4001262864858</v>
      </c>
      <c r="R19" s="75">
        <v>9655.508850465927</v>
      </c>
      <c r="S19" s="75">
        <v>10263.945169564364</v>
      </c>
      <c r="T19" s="75">
        <v>9880.8925531353179</v>
      </c>
      <c r="U19" s="75">
        <v>13327.30483890884</v>
      </c>
      <c r="V19" s="75">
        <v>15016.42884547798</v>
      </c>
      <c r="W19" s="75">
        <v>13923.163951650804</v>
      </c>
      <c r="X19" s="75">
        <v>14582.607963503764</v>
      </c>
      <c r="Y19" s="75">
        <v>14212.777104467414</v>
      </c>
      <c r="Z19" s="75">
        <v>15636.975040173264</v>
      </c>
      <c r="AA19" s="75">
        <v>16076.194221555639</v>
      </c>
      <c r="AB19" s="75">
        <v>15804.231060839944</v>
      </c>
      <c r="AC19" s="75">
        <v>15593.764600208004</v>
      </c>
    </row>
    <row r="20" spans="1:31" ht="6" customHeight="1">
      <c r="A20" s="213"/>
      <c r="B20" s="12"/>
      <c r="C20" s="12"/>
      <c r="D20" s="1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row>
    <row r="21" spans="1:31" s="9" customFormat="1" ht="15">
      <c r="A21" s="213"/>
      <c r="B21" s="15" t="s">
        <v>45</v>
      </c>
      <c r="C21" s="15"/>
      <c r="D21" s="15"/>
      <c r="E21" s="75"/>
      <c r="F21" s="75"/>
      <c r="G21" s="75"/>
      <c r="H21" s="75"/>
      <c r="I21" s="75">
        <v>1339</v>
      </c>
      <c r="J21" s="75">
        <v>1745.9</v>
      </c>
      <c r="K21" s="75">
        <v>2316.1468279999995</v>
      </c>
      <c r="L21" s="75">
        <v>3169.4</v>
      </c>
      <c r="M21" s="75">
        <v>2280.3589999999999</v>
      </c>
      <c r="N21" s="75">
        <v>2254.7243175222502</v>
      </c>
      <c r="O21" s="75">
        <v>2679.413</v>
      </c>
      <c r="P21" s="75">
        <v>2903.9825646861118</v>
      </c>
      <c r="Q21" s="75">
        <v>2955.0162618268023</v>
      </c>
      <c r="R21" s="75">
        <v>2882.8119527246899</v>
      </c>
      <c r="S21" s="75">
        <v>3126.4743133513703</v>
      </c>
      <c r="T21" s="75">
        <v>4372.5167319697302</v>
      </c>
      <c r="U21" s="75">
        <v>5459.3467677681956</v>
      </c>
      <c r="V21" s="75">
        <v>8316.4899913812696</v>
      </c>
      <c r="W21" s="75">
        <v>10436.550657410638</v>
      </c>
      <c r="X21" s="75">
        <v>11337.811333768872</v>
      </c>
      <c r="Y21" s="75">
        <v>11336.768479974939</v>
      </c>
      <c r="Z21" s="75">
        <v>14953.368948148962</v>
      </c>
      <c r="AA21" s="75">
        <v>18742.998171030154</v>
      </c>
      <c r="AB21" s="75">
        <v>22360.642103666185</v>
      </c>
      <c r="AC21" s="75">
        <v>22760.221118674312</v>
      </c>
    </row>
    <row r="22" spans="1:31" ht="6" customHeight="1">
      <c r="A22" s="213"/>
      <c r="B22" s="12"/>
      <c r="C22" s="12"/>
      <c r="D22" s="12"/>
      <c r="E22" s="106"/>
      <c r="F22" s="106"/>
      <c r="G22" s="106"/>
      <c r="H22" s="106"/>
      <c r="I22" s="106"/>
      <c r="J22" s="106"/>
      <c r="K22" s="106"/>
      <c r="L22" s="106"/>
      <c r="M22" s="106"/>
      <c r="N22" s="106"/>
      <c r="O22" s="106"/>
      <c r="P22" s="106"/>
      <c r="Q22" s="106"/>
      <c r="R22" s="106"/>
      <c r="S22" s="106"/>
      <c r="T22" s="106"/>
      <c r="U22" s="70"/>
      <c r="V22" s="70"/>
      <c r="W22" s="70"/>
      <c r="X22" s="70"/>
      <c r="Y22" s="70"/>
      <c r="Z22" s="70"/>
      <c r="AA22" s="70"/>
      <c r="AB22" s="70"/>
      <c r="AC22" s="70"/>
    </row>
    <row r="23" spans="1:31" ht="15">
      <c r="A23" s="213"/>
      <c r="B23" s="10" t="s">
        <v>46</v>
      </c>
      <c r="C23" s="10"/>
      <c r="D23" s="10"/>
      <c r="E23" s="86"/>
      <c r="F23" s="86"/>
      <c r="G23" s="86"/>
      <c r="H23" s="86"/>
      <c r="I23" s="86">
        <f t="shared" ref="I23:AA23" si="5">+I4+I15-I17-I21+I19</f>
        <v>-17.658000000000015</v>
      </c>
      <c r="J23" s="86">
        <f t="shared" si="5"/>
        <v>-654.28061000000253</v>
      </c>
      <c r="K23" s="86">
        <f t="shared" si="5"/>
        <v>-1533.874258872497</v>
      </c>
      <c r="L23" s="86">
        <f t="shared" si="5"/>
        <v>-1961.6316700000025</v>
      </c>
      <c r="M23" s="86">
        <f t="shared" si="5"/>
        <v>-2675.3696960000016</v>
      </c>
      <c r="N23" s="86">
        <f t="shared" si="5"/>
        <v>-4201.4826671751916</v>
      </c>
      <c r="O23" s="86">
        <f t="shared" si="5"/>
        <v>-2801.0996402960545</v>
      </c>
      <c r="P23" s="86">
        <f t="shared" si="5"/>
        <v>-2586.9315039322291</v>
      </c>
      <c r="Q23" s="86">
        <f t="shared" si="5"/>
        <v>-2058.7638008434296</v>
      </c>
      <c r="R23" s="86">
        <f t="shared" si="5"/>
        <v>-1130.62210339802</v>
      </c>
      <c r="S23" s="86">
        <f t="shared" si="5"/>
        <v>-735.07155865846471</v>
      </c>
      <c r="T23" s="86">
        <f t="shared" si="5"/>
        <v>-3544.8496952592977</v>
      </c>
      <c r="U23" s="86">
        <f t="shared" si="5"/>
        <v>2055.9713073067905</v>
      </c>
      <c r="V23" s="86">
        <f t="shared" si="5"/>
        <v>2939.7681905081245</v>
      </c>
      <c r="W23" s="86">
        <f t="shared" si="5"/>
        <v>5260.1219315272083</v>
      </c>
      <c r="X23" s="86">
        <f t="shared" si="5"/>
        <v>-4119.8983142782054</v>
      </c>
      <c r="Y23" s="86">
        <f t="shared" si="5"/>
        <v>-4555.3885229937023</v>
      </c>
      <c r="Z23" s="86">
        <f t="shared" si="5"/>
        <v>3316.5298256810329</v>
      </c>
      <c r="AA23" s="86">
        <f t="shared" si="5"/>
        <v>3782.5829786753475</v>
      </c>
      <c r="AB23" s="86">
        <f t="shared" ref="AB23:AC23" si="6">+AB4+AB15-AB17-AB21+AB19</f>
        <v>583.20301891286545</v>
      </c>
      <c r="AC23" s="86">
        <f t="shared" si="6"/>
        <v>-3635.1325894465554</v>
      </c>
    </row>
    <row r="24" spans="1:31" s="9" customFormat="1" ht="15">
      <c r="A24" s="213"/>
      <c r="B24" s="10" t="s">
        <v>67</v>
      </c>
      <c r="C24" s="10"/>
      <c r="D24" s="10"/>
      <c r="E24" s="86"/>
      <c r="F24" s="86"/>
      <c r="G24" s="86"/>
      <c r="H24" s="86"/>
      <c r="I24" s="86">
        <f t="shared" ref="I24:AA24" si="7">+I23-I10-I14</f>
        <v>-421.47488938200013</v>
      </c>
      <c r="J24" s="86">
        <f t="shared" si="7"/>
        <v>-1252.0355243810027</v>
      </c>
      <c r="K24" s="86">
        <f t="shared" si="7"/>
        <v>-2337.1050481144971</v>
      </c>
      <c r="L24" s="86">
        <f t="shared" si="7"/>
        <v>-2755.4505518440028</v>
      </c>
      <c r="M24" s="86">
        <f t="shared" si="7"/>
        <v>-3252.9819736370018</v>
      </c>
      <c r="N24" s="86">
        <f t="shared" si="7"/>
        <v>-5241.9067855611911</v>
      </c>
      <c r="O24" s="86">
        <f t="shared" si="7"/>
        <v>-5257.0710199240548</v>
      </c>
      <c r="P24" s="86">
        <f t="shared" si="7"/>
        <v>-4920.3407319992293</v>
      </c>
      <c r="Q24" s="86">
        <f t="shared" si="7"/>
        <v>-4396.8563045274295</v>
      </c>
      <c r="R24" s="86">
        <f t="shared" si="7"/>
        <v>-4419.2809246450224</v>
      </c>
      <c r="S24" s="86">
        <f t="shared" si="7"/>
        <v>-4655.6500292474666</v>
      </c>
      <c r="T24" s="86">
        <f t="shared" si="7"/>
        <v>-8353.4299260222979</v>
      </c>
      <c r="U24" s="86">
        <f t="shared" si="7"/>
        <v>-3629.9171377632092</v>
      </c>
      <c r="V24" s="86">
        <f t="shared" si="7"/>
        <v>-5210.3821263168747</v>
      </c>
      <c r="W24" s="86">
        <f t="shared" si="7"/>
        <v>-5762.8102270417921</v>
      </c>
      <c r="X24" s="86">
        <f t="shared" si="7"/>
        <v>-15739.572625649205</v>
      </c>
      <c r="Y24" s="86">
        <f t="shared" si="7"/>
        <v>-13501.312879458703</v>
      </c>
      <c r="Z24" s="86">
        <f t="shared" si="7"/>
        <v>-13772.848182945596</v>
      </c>
      <c r="AA24" s="86">
        <f t="shared" si="7"/>
        <v>-13709.396250171652</v>
      </c>
      <c r="AB24" s="86">
        <f t="shared" ref="AB24:AC24" si="8">+AB23-AB10-AB14</f>
        <v>-20659.022681387134</v>
      </c>
      <c r="AC24" s="86">
        <f t="shared" si="8"/>
        <v>-22684.825310885499</v>
      </c>
    </row>
    <row r="25" spans="1:31" ht="6" customHeight="1">
      <c r="A25" s="213"/>
      <c r="B25" s="12"/>
      <c r="C25" s="12"/>
      <c r="D25" s="12"/>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row>
    <row r="26" spans="1:31" ht="15">
      <c r="A26" s="213"/>
      <c r="B26" s="10" t="s">
        <v>47</v>
      </c>
      <c r="C26" s="11"/>
      <c r="D26" s="11"/>
      <c r="E26" s="86"/>
      <c r="F26" s="86"/>
      <c r="G26" s="86"/>
      <c r="H26" s="86"/>
      <c r="I26" s="86">
        <f t="shared" ref="I26:AA26" si="9">+I23-I19</f>
        <v>-797.80799999999999</v>
      </c>
      <c r="J26" s="86">
        <f t="shared" si="9"/>
        <v>-1690.3806100000024</v>
      </c>
      <c r="K26" s="86">
        <f t="shared" si="9"/>
        <v>-3412.3967806239966</v>
      </c>
      <c r="L26" s="86">
        <f t="shared" si="9"/>
        <v>-4446.1316700000025</v>
      </c>
      <c r="M26" s="86">
        <f t="shared" si="9"/>
        <v>-6765.0296960000014</v>
      </c>
      <c r="N26" s="86">
        <f t="shared" si="9"/>
        <v>-9226.9865561599399</v>
      </c>
      <c r="O26" s="86">
        <f t="shared" si="9"/>
        <v>-9431.3281568768725</v>
      </c>
      <c r="P26" s="86">
        <f t="shared" si="9"/>
        <v>-10083.924953834508</v>
      </c>
      <c r="Q26" s="86">
        <f t="shared" si="9"/>
        <v>-9961.1639271299155</v>
      </c>
      <c r="R26" s="86">
        <f t="shared" si="9"/>
        <v>-10786.130953863947</v>
      </c>
      <c r="S26" s="86">
        <f t="shared" si="9"/>
        <v>-10999.016728222829</v>
      </c>
      <c r="T26" s="86">
        <f t="shared" si="9"/>
        <v>-13425.742248394616</v>
      </c>
      <c r="U26" s="86">
        <f t="shared" si="9"/>
        <v>-11271.333531602049</v>
      </c>
      <c r="V26" s="86">
        <f t="shared" si="9"/>
        <v>-12076.660654969855</v>
      </c>
      <c r="W26" s="86">
        <f t="shared" si="9"/>
        <v>-8663.0420201235956</v>
      </c>
      <c r="X26" s="86">
        <f t="shared" si="9"/>
        <v>-18702.506277781969</v>
      </c>
      <c r="Y26" s="86">
        <f t="shared" si="9"/>
        <v>-18768.165627461116</v>
      </c>
      <c r="Z26" s="86">
        <f t="shared" si="9"/>
        <v>-12320.445214492231</v>
      </c>
      <c r="AA26" s="86">
        <f t="shared" si="9"/>
        <v>-12293.611242880292</v>
      </c>
      <c r="AB26" s="86">
        <f t="shared" ref="AB26:AC26" si="10">+AB23-AB19</f>
        <v>-15221.028041927078</v>
      </c>
      <c r="AC26" s="86">
        <f t="shared" si="10"/>
        <v>-19228.897189654559</v>
      </c>
    </row>
    <row r="27" spans="1:31" s="9" customFormat="1" ht="15">
      <c r="A27" s="213"/>
      <c r="B27" s="10" t="s">
        <v>68</v>
      </c>
      <c r="C27" s="57"/>
      <c r="D27" s="57"/>
      <c r="E27" s="86"/>
      <c r="F27" s="86"/>
      <c r="G27" s="86"/>
      <c r="H27" s="86"/>
      <c r="I27" s="86">
        <f t="shared" ref="I27:AA27" si="11">+I24-I19</f>
        <v>-1201.6248893820002</v>
      </c>
      <c r="J27" s="86">
        <f t="shared" si="11"/>
        <v>-2288.1355243810026</v>
      </c>
      <c r="K27" s="86">
        <f t="shared" si="11"/>
        <v>-4215.6275698659965</v>
      </c>
      <c r="L27" s="86">
        <f t="shared" si="11"/>
        <v>-5239.9505518440028</v>
      </c>
      <c r="M27" s="86">
        <f t="shared" si="11"/>
        <v>-7342.6419736370017</v>
      </c>
      <c r="N27" s="86">
        <f t="shared" si="11"/>
        <v>-10267.410674545939</v>
      </c>
      <c r="O27" s="86">
        <f t="shared" si="11"/>
        <v>-11887.299536504874</v>
      </c>
      <c r="P27" s="86">
        <f t="shared" si="11"/>
        <v>-12417.334181901508</v>
      </c>
      <c r="Q27" s="86">
        <f t="shared" si="11"/>
        <v>-12299.256430813915</v>
      </c>
      <c r="R27" s="86">
        <f t="shared" si="11"/>
        <v>-14074.789775110949</v>
      </c>
      <c r="S27" s="86">
        <f t="shared" si="11"/>
        <v>-14919.59519881183</v>
      </c>
      <c r="T27" s="86">
        <f t="shared" si="11"/>
        <v>-18234.322479157614</v>
      </c>
      <c r="U27" s="86">
        <f t="shared" si="11"/>
        <v>-16957.221976672048</v>
      </c>
      <c r="V27" s="86">
        <f t="shared" si="11"/>
        <v>-20226.810971794854</v>
      </c>
      <c r="W27" s="86">
        <f t="shared" si="11"/>
        <v>-19685.974178692595</v>
      </c>
      <c r="X27" s="86">
        <f t="shared" si="11"/>
        <v>-30322.180589152969</v>
      </c>
      <c r="Y27" s="86">
        <f t="shared" si="11"/>
        <v>-27714.089983926118</v>
      </c>
      <c r="Z27" s="86">
        <f t="shared" si="11"/>
        <v>-29409.823223118859</v>
      </c>
      <c r="AA27" s="86">
        <f t="shared" si="11"/>
        <v>-29785.590471727293</v>
      </c>
      <c r="AB27" s="86">
        <f t="shared" ref="AB27:AC27" si="12">+AB24-AB19</f>
        <v>-36463.253742227076</v>
      </c>
      <c r="AC27" s="86">
        <f t="shared" si="12"/>
        <v>-38278.589911093499</v>
      </c>
    </row>
    <row r="28" spans="1:31">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31" s="22" customFormat="1" ht="15">
      <c r="B29" s="24" t="s">
        <v>48</v>
      </c>
      <c r="C29" s="24"/>
      <c r="D29" s="24"/>
      <c r="E29" s="24">
        <v>28333.601999999999</v>
      </c>
      <c r="F29" s="24">
        <v>36567.745000000003</v>
      </c>
      <c r="G29" s="24">
        <v>46944.644</v>
      </c>
      <c r="H29" s="24">
        <v>61488.317000000003</v>
      </c>
      <c r="I29" s="24">
        <v>81216</v>
      </c>
      <c r="J29" s="24">
        <v>101548</v>
      </c>
      <c r="K29" s="24">
        <v>121117</v>
      </c>
      <c r="L29" s="24">
        <v>146368</v>
      </c>
      <c r="M29" s="24">
        <v>168949</v>
      </c>
      <c r="N29" s="24">
        <v>182275</v>
      </c>
      <c r="O29" s="24">
        <v>208531</v>
      </c>
      <c r="P29" s="24">
        <v>225851</v>
      </c>
      <c r="Q29" s="24">
        <v>245323</v>
      </c>
      <c r="R29" s="24">
        <v>272345</v>
      </c>
      <c r="S29" s="24">
        <v>307762</v>
      </c>
      <c r="T29" s="24">
        <v>340156</v>
      </c>
      <c r="U29" s="24">
        <v>383898</v>
      </c>
      <c r="V29" s="24">
        <v>431072</v>
      </c>
      <c r="W29" s="24">
        <v>480087</v>
      </c>
      <c r="X29" s="24">
        <v>504647</v>
      </c>
      <c r="Y29" s="24">
        <v>544924</v>
      </c>
      <c r="Z29" s="24">
        <v>621615</v>
      </c>
      <c r="AA29" s="24">
        <v>664473</v>
      </c>
      <c r="AB29" s="24">
        <v>710257</v>
      </c>
      <c r="AC29" s="24">
        <v>756152</v>
      </c>
    </row>
    <row r="30" spans="1:31" s="22" customFormat="1" ht="15">
      <c r="B30" s="24" t="s">
        <v>49</v>
      </c>
      <c r="C30" s="24"/>
      <c r="D30" s="24"/>
      <c r="E30" s="24">
        <v>217787.02</v>
      </c>
      <c r="F30" s="24">
        <v>222952.758</v>
      </c>
      <c r="G30" s="24">
        <v>232658.46</v>
      </c>
      <c r="H30" s="24">
        <v>245943.63800000001</v>
      </c>
      <c r="I30" s="24">
        <v>258603.209</v>
      </c>
      <c r="J30" s="24">
        <v>272056.87900000002</v>
      </c>
      <c r="K30" s="24">
        <v>277649.97399999999</v>
      </c>
      <c r="L30" s="24">
        <v>287174.18300000002</v>
      </c>
      <c r="M30" s="24">
        <v>288810.45600000001</v>
      </c>
      <c r="N30" s="24">
        <v>276668.82</v>
      </c>
      <c r="O30" s="24">
        <v>284761</v>
      </c>
      <c r="P30" s="24">
        <v>289539</v>
      </c>
      <c r="Q30" s="24">
        <v>296789</v>
      </c>
      <c r="R30" s="24">
        <v>308418</v>
      </c>
      <c r="S30" s="24">
        <v>324866</v>
      </c>
      <c r="T30" s="24">
        <v>340156</v>
      </c>
      <c r="U30" s="24">
        <v>362938</v>
      </c>
      <c r="V30" s="24">
        <v>387983</v>
      </c>
      <c r="W30" s="24">
        <v>401744</v>
      </c>
      <c r="X30" s="24">
        <v>408379</v>
      </c>
      <c r="Y30" s="24">
        <v>424599</v>
      </c>
      <c r="Z30" s="24">
        <v>452578</v>
      </c>
      <c r="AA30" s="24">
        <v>470880</v>
      </c>
      <c r="AB30" s="24">
        <v>494124</v>
      </c>
      <c r="AC30" s="24">
        <v>516619</v>
      </c>
    </row>
    <row r="31" spans="1:31" s="22" customFormat="1" ht="15">
      <c r="B31" s="24" t="s">
        <v>50</v>
      </c>
      <c r="C31" s="24"/>
      <c r="D31" s="24"/>
      <c r="E31" s="24">
        <f t="shared" ref="E31:AB31" si="13">+E29*100/(E33+100)</f>
        <v>28430.453181809149</v>
      </c>
      <c r="F31" s="24">
        <f t="shared" si="13"/>
        <v>37199.750155262838</v>
      </c>
      <c r="G31" s="24">
        <f t="shared" si="13"/>
        <v>47434.945830588716</v>
      </c>
      <c r="H31" s="24">
        <f t="shared" si="13"/>
        <v>60813.782685212165</v>
      </c>
      <c r="I31" s="24">
        <f t="shared" si="13"/>
        <v>78866.059569433419</v>
      </c>
      <c r="J31" s="24">
        <f t="shared" si="13"/>
        <v>96518.901919276483</v>
      </c>
      <c r="K31" s="24">
        <f t="shared" si="13"/>
        <v>115851.24798089861</v>
      </c>
      <c r="L31" s="24">
        <f t="shared" si="13"/>
        <v>138728.69624805643</v>
      </c>
      <c r="M31" s="24">
        <f t="shared" si="13"/>
        <v>162979.07643035607</v>
      </c>
      <c r="N31" s="24">
        <f t="shared" si="13"/>
        <v>187886.68683023332</v>
      </c>
      <c r="O31" s="24">
        <f t="shared" si="13"/>
        <v>214112.08852182768</v>
      </c>
      <c r="P31" s="24">
        <f t="shared" si="13"/>
        <v>234447.16958588522</v>
      </c>
      <c r="Q31" s="24">
        <f t="shared" si="13"/>
        <v>256249.71862700212</v>
      </c>
      <c r="R31" s="24">
        <f t="shared" si="13"/>
        <v>283375.29848077463</v>
      </c>
      <c r="S31" s="24">
        <f t="shared" si="13"/>
        <v>315762.7005784465</v>
      </c>
      <c r="T31" s="24">
        <f t="shared" si="13"/>
        <v>347137.56120341073</v>
      </c>
      <c r="U31" s="24">
        <f t="shared" si="13"/>
        <v>383145.8846284743</v>
      </c>
      <c r="V31" s="24">
        <f t="shared" si="13"/>
        <v>420367.6324958363</v>
      </c>
      <c r="W31" s="24">
        <f t="shared" si="13"/>
        <v>472361.10893831583</v>
      </c>
      <c r="X31" s="24">
        <f t="shared" si="13"/>
        <v>510221.63051282003</v>
      </c>
      <c r="Y31" s="24">
        <f t="shared" si="13"/>
        <v>553292.94306897838</v>
      </c>
      <c r="Z31" s="24">
        <f t="shared" si="13"/>
        <v>617882.24975279346</v>
      </c>
      <c r="AA31" s="24">
        <f t="shared" si="13"/>
        <v>661732.69872132514</v>
      </c>
      <c r="AB31" s="24">
        <f t="shared" si="13"/>
        <v>701752.46191406343</v>
      </c>
      <c r="AC31" s="24">
        <f t="shared" ref="AC31" si="14">+AC29*100/(AC33+100)</f>
        <v>742866.28226152202</v>
      </c>
      <c r="AE31" s="49">
        <v>1</v>
      </c>
    </row>
    <row r="32" spans="1:31" s="22" customFormat="1" ht="15">
      <c r="B32" s="24" t="s">
        <v>51</v>
      </c>
      <c r="C32" s="24"/>
      <c r="D32" s="24"/>
      <c r="E32" s="24"/>
      <c r="F32" s="24"/>
      <c r="G32" s="24"/>
      <c r="H32" s="24"/>
      <c r="I32" s="24"/>
      <c r="J32" s="24"/>
      <c r="K32" s="24"/>
      <c r="L32" s="24"/>
      <c r="M32" s="24"/>
      <c r="N32" s="24">
        <f t="shared" ref="N32:AB32" si="15">+N$29*100/(N34+100)</f>
        <v>186386.71955860374</v>
      </c>
      <c r="O32" s="24">
        <f t="shared" si="15"/>
        <v>217485.28958085773</v>
      </c>
      <c r="P32" s="24">
        <f t="shared" si="15"/>
        <v>233130.73468027019</v>
      </c>
      <c r="Q32" s="24">
        <f t="shared" si="15"/>
        <v>251917.86712522074</v>
      </c>
      <c r="R32" s="24">
        <f t="shared" si="15"/>
        <v>281113.58784647757</v>
      </c>
      <c r="S32" s="24">
        <f t="shared" si="15"/>
        <v>313528.26359684643</v>
      </c>
      <c r="T32" s="24">
        <f t="shared" si="15"/>
        <v>343476.36741743126</v>
      </c>
      <c r="U32" s="24">
        <f t="shared" si="15"/>
        <v>386645.53633209295</v>
      </c>
      <c r="V32" s="24">
        <f t="shared" si="15"/>
        <v>425810.88085317507</v>
      </c>
      <c r="W32" s="24">
        <f t="shared" si="15"/>
        <v>474588.28788373334</v>
      </c>
      <c r="X32" s="24">
        <f t="shared" si="15"/>
        <v>508085.29271376441</v>
      </c>
      <c r="Y32" s="24">
        <f t="shared" si="15"/>
        <v>550697.05901258346</v>
      </c>
      <c r="Z32" s="24">
        <f t="shared" si="15"/>
        <v>624508.33162483643</v>
      </c>
      <c r="AA32" s="24">
        <f t="shared" si="15"/>
        <v>666039.63241270347</v>
      </c>
      <c r="AB32" s="24">
        <f t="shared" si="15"/>
        <v>713148.74685361679</v>
      </c>
      <c r="AC32" s="24">
        <f t="shared" ref="AC32" si="16">+AC$29*100/(AC34+100)</f>
        <v>758697.88662837015</v>
      </c>
    </row>
    <row r="33" spans="1:43" s="22" customFormat="1" ht="15">
      <c r="B33" s="24" t="s">
        <v>52</v>
      </c>
      <c r="C33" s="24"/>
      <c r="D33" s="24"/>
      <c r="E33" s="50">
        <v>-0.34066000000000002</v>
      </c>
      <c r="F33" s="50">
        <v>-1.6989500000000002</v>
      </c>
      <c r="G33" s="50">
        <v>-1.03363</v>
      </c>
      <c r="H33" s="50">
        <v>1.1091800000000001</v>
      </c>
      <c r="I33" s="50">
        <v>2.97966</v>
      </c>
      <c r="J33" s="50">
        <v>5.2104799999999996</v>
      </c>
      <c r="K33" s="50">
        <v>4.5452699999999995</v>
      </c>
      <c r="L33" s="50">
        <v>5.5066499999999996</v>
      </c>
      <c r="M33" s="50">
        <v>3.6630000000000003</v>
      </c>
      <c r="N33" s="50">
        <v>-2.9867399999999997</v>
      </c>
      <c r="O33" s="50">
        <v>-2.6066199999999999</v>
      </c>
      <c r="P33" s="50">
        <v>-3.6665700000000001</v>
      </c>
      <c r="Q33" s="50">
        <v>-4.2640900000000004</v>
      </c>
      <c r="R33" s="50">
        <v>-3.8924699999999999</v>
      </c>
      <c r="S33" s="50">
        <v>-2.5337700000000001</v>
      </c>
      <c r="T33" s="50">
        <v>-2.01118</v>
      </c>
      <c r="U33" s="50">
        <v>0.1963</v>
      </c>
      <c r="V33" s="50">
        <v>2.54643</v>
      </c>
      <c r="W33" s="50">
        <v>1.6355899999999999</v>
      </c>
      <c r="X33" s="50">
        <v>-1.09259</v>
      </c>
      <c r="Y33" s="50">
        <v>-1.51257</v>
      </c>
      <c r="Z33" s="50">
        <v>0.60411999999999999</v>
      </c>
      <c r="AA33" s="50">
        <v>0.41410999999999998</v>
      </c>
      <c r="AB33" s="50">
        <v>1.2119</v>
      </c>
      <c r="AC33" s="50">
        <v>1.7884400000000003</v>
      </c>
      <c r="AD33" s="23"/>
      <c r="AE33" s="23"/>
      <c r="AF33" s="23"/>
      <c r="AG33" s="23"/>
      <c r="AH33" s="23"/>
      <c r="AI33" s="23"/>
      <c r="AJ33" s="23"/>
      <c r="AK33" s="23"/>
      <c r="AL33" s="23"/>
      <c r="AM33" s="23"/>
      <c r="AN33" s="23"/>
      <c r="AO33" s="23"/>
      <c r="AP33" s="23"/>
      <c r="AQ33" s="23"/>
    </row>
    <row r="34" spans="1:43" s="22" customFormat="1" ht="15">
      <c r="B34" s="24" t="s">
        <v>53</v>
      </c>
      <c r="C34" s="24"/>
      <c r="D34" s="24"/>
      <c r="E34" s="50"/>
      <c r="F34" s="50"/>
      <c r="G34" s="50"/>
      <c r="H34" s="50"/>
      <c r="I34" s="50"/>
      <c r="J34" s="50"/>
      <c r="K34" s="50"/>
      <c r="L34" s="50"/>
      <c r="M34" s="50"/>
      <c r="N34" s="50">
        <v>-2.2060153042775799</v>
      </c>
      <c r="O34" s="50">
        <v>-4.1171932125223796</v>
      </c>
      <c r="P34" s="50">
        <v>-3.1225975803894301</v>
      </c>
      <c r="Q34" s="50">
        <v>-2.61786398895741</v>
      </c>
      <c r="R34" s="50">
        <v>-3.1192330166787499</v>
      </c>
      <c r="S34" s="50">
        <v>-1.83915272285023</v>
      </c>
      <c r="T34" s="50">
        <v>-0.96669457709617201</v>
      </c>
      <c r="U34" s="50">
        <v>-0.71060857398158295</v>
      </c>
      <c r="V34" s="50">
        <v>1.2355530080122601</v>
      </c>
      <c r="W34" s="50">
        <v>1.1586278584299501</v>
      </c>
      <c r="X34" s="50">
        <v>-0.676715654452407</v>
      </c>
      <c r="Y34" s="50">
        <v>-1.04831847530378</v>
      </c>
      <c r="Z34" s="50">
        <v>-0.46329752195757801</v>
      </c>
      <c r="AA34" s="50">
        <v>-0.23521609472825</v>
      </c>
      <c r="AB34" s="50">
        <v>-0.40549000000000002</v>
      </c>
      <c r="AC34" s="50">
        <v>-0.33555999999999997</v>
      </c>
      <c r="AD34" s="23"/>
      <c r="AE34" s="23"/>
      <c r="AF34" s="23"/>
      <c r="AG34" s="23"/>
      <c r="AH34" s="23"/>
      <c r="AI34" s="23"/>
      <c r="AJ34" s="23"/>
      <c r="AK34" s="23"/>
      <c r="AL34" s="23"/>
      <c r="AM34" s="23"/>
      <c r="AN34" s="23"/>
      <c r="AO34" s="23"/>
      <c r="AP34" s="23"/>
      <c r="AQ34" s="23"/>
    </row>
    <row r="35" spans="1:43" s="22" customFormat="1" ht="15">
      <c r="B35" s="24"/>
      <c r="C35" s="24"/>
      <c r="D35" s="24"/>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23"/>
      <c r="AE35" s="23"/>
      <c r="AF35" s="23"/>
      <c r="AG35" s="23"/>
      <c r="AH35" s="23"/>
      <c r="AI35" s="23"/>
      <c r="AJ35" s="23"/>
      <c r="AK35" s="23"/>
      <c r="AL35" s="23"/>
      <c r="AM35" s="23"/>
      <c r="AN35" s="23"/>
      <c r="AO35" s="23"/>
      <c r="AP35" s="23"/>
      <c r="AQ35" s="23"/>
    </row>
    <row r="36" spans="1:43" s="22" customFormat="1" ht="15">
      <c r="B36" s="24" t="s">
        <v>70</v>
      </c>
      <c r="C36" s="24"/>
      <c r="D36" s="24"/>
      <c r="E36" s="50">
        <v>81.400000000000006</v>
      </c>
      <c r="F36" s="50">
        <v>68.588840548183597</v>
      </c>
      <c r="G36" s="50">
        <v>67.414262925096082</v>
      </c>
      <c r="H36" s="50">
        <v>59.448973968530197</v>
      </c>
      <c r="I36" s="50">
        <v>56.480066710173297</v>
      </c>
      <c r="J36" s="50">
        <v>60.927525197592644</v>
      </c>
      <c r="K36" s="50">
        <v>72.150939018200276</v>
      </c>
      <c r="L36" s="50">
        <v>68.234696541222519</v>
      </c>
      <c r="M36" s="50">
        <v>46.301377710100773</v>
      </c>
      <c r="N36" s="50">
        <v>63.678043651656864</v>
      </c>
      <c r="O36" s="50">
        <v>99.989609165397695</v>
      </c>
      <c r="P36" s="50">
        <v>86.166188093684255</v>
      </c>
      <c r="Q36" s="50">
        <v>88.35892973678483</v>
      </c>
      <c r="R36" s="50">
        <v>102.31810601116666</v>
      </c>
      <c r="S36" s="50">
        <v>133.72477702849679</v>
      </c>
      <c r="T36" s="50">
        <v>188.95058371401632</v>
      </c>
      <c r="U36" s="50">
        <v>227.61720687404826</v>
      </c>
      <c r="V36" s="50">
        <v>251.89377855122899</v>
      </c>
      <c r="W36" s="50">
        <v>343.64363715466595</v>
      </c>
      <c r="X36" s="50">
        <v>218.77932648928689</v>
      </c>
      <c r="Y36" s="50">
        <v>279.88051241798144</v>
      </c>
      <c r="Z36" s="50">
        <v>368.33888170108622</v>
      </c>
      <c r="AA36" s="50">
        <v>371.87746387996003</v>
      </c>
      <c r="AB36" s="50">
        <v>368.58421998275304</v>
      </c>
      <c r="AC36" s="50">
        <v>340.81048509897749</v>
      </c>
      <c r="AD36" s="23"/>
      <c r="AE36" s="58">
        <v>5</v>
      </c>
      <c r="AF36" s="23"/>
      <c r="AG36" s="23"/>
      <c r="AH36" s="23"/>
      <c r="AI36" s="23"/>
      <c r="AJ36" s="23"/>
      <c r="AK36" s="23"/>
      <c r="AL36" s="23"/>
      <c r="AM36" s="23"/>
      <c r="AN36" s="23"/>
      <c r="AO36" s="23"/>
      <c r="AP36" s="23"/>
      <c r="AQ36" s="23"/>
    </row>
    <row r="37" spans="1:43" s="22" customFormat="1" ht="15">
      <c r="B37" s="24" t="s">
        <v>71</v>
      </c>
      <c r="C37" s="24"/>
      <c r="D37" s="24"/>
      <c r="E37" s="50">
        <f t="shared" ref="E37:AC37" ca="1" si="17">OFFSET(E38,$AE$36,0)</f>
        <v>0</v>
      </c>
      <c r="F37" s="50">
        <f t="shared" ca="1" si="17"/>
        <v>0</v>
      </c>
      <c r="G37" s="50">
        <f t="shared" ca="1" si="17"/>
        <v>0</v>
      </c>
      <c r="H37" s="50">
        <f t="shared" ca="1" si="17"/>
        <v>0</v>
      </c>
      <c r="I37" s="50">
        <f t="shared" ca="1" si="17"/>
        <v>0</v>
      </c>
      <c r="J37" s="50">
        <f t="shared" ca="1" si="17"/>
        <v>0</v>
      </c>
      <c r="K37" s="50">
        <f t="shared" ca="1" si="17"/>
        <v>0</v>
      </c>
      <c r="L37" s="50">
        <f t="shared" ca="1" si="17"/>
        <v>0</v>
      </c>
      <c r="M37" s="50">
        <f t="shared" ca="1" si="17"/>
        <v>0</v>
      </c>
      <c r="N37" s="50">
        <f t="shared" ca="1" si="17"/>
        <v>0</v>
      </c>
      <c r="O37" s="50">
        <f t="shared" ca="1" si="17"/>
        <v>0</v>
      </c>
      <c r="P37" s="50">
        <f t="shared" ca="1" si="17"/>
        <v>0</v>
      </c>
      <c r="Q37" s="50">
        <f t="shared" ca="1" si="17"/>
        <v>0</v>
      </c>
      <c r="R37" s="50">
        <f t="shared" ca="1" si="17"/>
        <v>0</v>
      </c>
      <c r="S37" s="50">
        <f t="shared" ca="1" si="17"/>
        <v>0</v>
      </c>
      <c r="T37" s="50">
        <f t="shared" ca="1" si="17"/>
        <v>0</v>
      </c>
      <c r="U37" s="50">
        <f t="shared" ca="1" si="17"/>
        <v>0</v>
      </c>
      <c r="V37" s="50">
        <f t="shared" ca="1" si="17"/>
        <v>0</v>
      </c>
      <c r="W37" s="50">
        <f t="shared" ca="1" si="17"/>
        <v>0</v>
      </c>
      <c r="X37" s="50">
        <f t="shared" ca="1" si="17"/>
        <v>0</v>
      </c>
      <c r="Y37" s="50">
        <f t="shared" ca="1" si="17"/>
        <v>0</v>
      </c>
      <c r="Z37" s="50">
        <f t="shared" ca="1" si="17"/>
        <v>0</v>
      </c>
      <c r="AA37" s="50">
        <f t="shared" ca="1" si="17"/>
        <v>0</v>
      </c>
      <c r="AB37" s="50">
        <f t="shared" ca="1" si="17"/>
        <v>0</v>
      </c>
      <c r="AC37" s="50">
        <f t="shared" ca="1" si="17"/>
        <v>0</v>
      </c>
      <c r="AD37" s="23"/>
      <c r="AF37" s="23"/>
      <c r="AG37" s="23"/>
      <c r="AH37" s="23"/>
      <c r="AI37" s="23"/>
      <c r="AJ37" s="23"/>
      <c r="AK37" s="23"/>
      <c r="AL37" s="23"/>
      <c r="AM37" s="23"/>
      <c r="AN37" s="23"/>
      <c r="AO37" s="23"/>
      <c r="AP37" s="23"/>
      <c r="AQ37" s="23"/>
    </row>
    <row r="38" spans="1:43" s="22" customFormat="1" ht="6" customHeight="1">
      <c r="B38" s="24"/>
      <c r="C38" s="24"/>
      <c r="D38" s="24"/>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23"/>
      <c r="AE38" s="23"/>
      <c r="AF38" s="23"/>
      <c r="AG38" s="23"/>
      <c r="AH38" s="23"/>
      <c r="AI38" s="23"/>
      <c r="AJ38" s="23"/>
      <c r="AK38" s="23"/>
      <c r="AL38" s="23"/>
      <c r="AM38" s="23"/>
      <c r="AN38" s="23"/>
      <c r="AO38" s="23"/>
      <c r="AP38" s="23"/>
      <c r="AQ38" s="23"/>
    </row>
    <row r="39" spans="1:43" s="22" customFormat="1" ht="15">
      <c r="B39" s="24" t="s">
        <v>72</v>
      </c>
      <c r="C39" s="24"/>
      <c r="D39" s="24"/>
      <c r="E39" s="50">
        <v>0</v>
      </c>
      <c r="F39" s="50">
        <v>0</v>
      </c>
      <c r="G39" s="50">
        <v>0</v>
      </c>
      <c r="H39" s="50">
        <v>0</v>
      </c>
      <c r="I39" s="50">
        <v>0</v>
      </c>
      <c r="J39" s="50">
        <v>0</v>
      </c>
      <c r="K39" s="50">
        <v>0</v>
      </c>
      <c r="L39" s="50">
        <v>0</v>
      </c>
      <c r="M39" s="50">
        <v>0</v>
      </c>
      <c r="N39" s="50">
        <v>0</v>
      </c>
      <c r="O39" s="50">
        <v>0</v>
      </c>
      <c r="P39" s="50">
        <v>0</v>
      </c>
      <c r="Q39" s="50">
        <v>0</v>
      </c>
      <c r="R39" s="50">
        <v>0</v>
      </c>
      <c r="S39" s="50">
        <v>0</v>
      </c>
      <c r="T39" s="50">
        <v>0</v>
      </c>
      <c r="U39" s="50">
        <v>0</v>
      </c>
      <c r="V39" s="50">
        <v>0</v>
      </c>
      <c r="W39" s="50">
        <v>0</v>
      </c>
      <c r="X39" s="50">
        <v>0</v>
      </c>
      <c r="Y39" s="50">
        <v>0</v>
      </c>
      <c r="Z39" s="50">
        <v>0</v>
      </c>
      <c r="AA39" s="50">
        <v>0</v>
      </c>
      <c r="AB39" s="50">
        <v>0</v>
      </c>
      <c r="AC39" s="50">
        <v>0</v>
      </c>
      <c r="AD39" s="23"/>
      <c r="AE39" s="23"/>
      <c r="AF39" s="23"/>
      <c r="AG39" s="23"/>
      <c r="AH39" s="23"/>
      <c r="AI39" s="23"/>
      <c r="AJ39" s="23"/>
      <c r="AK39" s="23"/>
      <c r="AL39" s="23"/>
      <c r="AM39" s="23"/>
      <c r="AN39" s="23"/>
      <c r="AO39" s="23"/>
      <c r="AP39" s="23"/>
      <c r="AQ39" s="23"/>
    </row>
    <row r="40" spans="1:43" s="22" customFormat="1" ht="15">
      <c r="B40" s="24" t="s">
        <v>73</v>
      </c>
      <c r="C40" s="24"/>
      <c r="D40" s="24"/>
      <c r="E40" s="50">
        <v>136.1</v>
      </c>
      <c r="F40" s="50">
        <v>116.73772403662652</v>
      </c>
      <c r="G40" s="50">
        <v>115.43818802594299</v>
      </c>
      <c r="H40" s="50">
        <v>113.2606028891599</v>
      </c>
      <c r="I40" s="50">
        <v>111.06521629768498</v>
      </c>
      <c r="J40" s="50">
        <v>109.73405060626806</v>
      </c>
      <c r="K40" s="50">
        <v>109.82672793585498</v>
      </c>
      <c r="L40" s="50">
        <v>109.50527351562985</v>
      </c>
      <c r="M40" s="50">
        <v>103.548591620506</v>
      </c>
      <c r="N40" s="50">
        <v>99.710083281257226</v>
      </c>
      <c r="O40" s="50">
        <v>100.0237522069128</v>
      </c>
      <c r="P40" s="50">
        <v>103.71481192956476</v>
      </c>
      <c r="Q40" s="50">
        <v>106.16784825742354</v>
      </c>
      <c r="R40" s="50">
        <v>111.29887845345199</v>
      </c>
      <c r="S40" s="50">
        <v>118.51235543583104</v>
      </c>
      <c r="T40" s="50">
        <v>129.54617460346341</v>
      </c>
      <c r="U40" s="50">
        <v>145.86119750682033</v>
      </c>
      <c r="V40" s="50">
        <v>164.78730227779687</v>
      </c>
      <c r="W40" s="50">
        <v>193.94337390210498</v>
      </c>
      <c r="X40" s="50">
        <v>210.59396399285819</v>
      </c>
      <c r="Y40" s="50">
        <v>233.05676785477561</v>
      </c>
      <c r="Z40" s="50">
        <v>263.44325285876272</v>
      </c>
      <c r="AA40" s="50">
        <v>294.59454251874121</v>
      </c>
      <c r="AB40" s="50">
        <v>327.65815295829657</v>
      </c>
      <c r="AC40" s="50">
        <v>356.08969780741751</v>
      </c>
      <c r="AD40" s="23"/>
      <c r="AE40" s="23"/>
      <c r="AF40" s="23"/>
      <c r="AG40" s="23"/>
      <c r="AH40" s="23"/>
      <c r="AI40" s="23"/>
      <c r="AJ40" s="23"/>
      <c r="AK40" s="23"/>
      <c r="AL40" s="23"/>
      <c r="AM40" s="23"/>
      <c r="AN40" s="23"/>
      <c r="AO40" s="23"/>
      <c r="AP40" s="23"/>
      <c r="AQ40" s="23"/>
    </row>
    <row r="41" spans="1:43" s="22" customFormat="1" ht="15">
      <c r="B41" s="24" t="s">
        <v>74</v>
      </c>
      <c r="C41" s="24"/>
      <c r="D41" s="24"/>
      <c r="E41" s="50"/>
      <c r="F41" s="50"/>
      <c r="G41" s="50"/>
      <c r="H41" s="50"/>
      <c r="I41" s="50"/>
      <c r="J41" s="50">
        <v>83.9</v>
      </c>
      <c r="K41" s="50">
        <v>80.907422699635731</v>
      </c>
      <c r="L41" s="50">
        <v>48.750626327741557</v>
      </c>
      <c r="M41" s="50">
        <v>82.190833838346848</v>
      </c>
      <c r="N41" s="50">
        <v>95.199828850367297</v>
      </c>
      <c r="O41" s="50">
        <v>91.144540193525629</v>
      </c>
      <c r="P41" s="50">
        <v>92.077902981301705</v>
      </c>
      <c r="Q41" s="50">
        <v>97.83254936446744</v>
      </c>
      <c r="R41" s="50">
        <v>138.67604060388211</v>
      </c>
      <c r="S41" s="50">
        <v>203.88876835086401</v>
      </c>
      <c r="T41" s="50">
        <v>265.49222072792384</v>
      </c>
      <c r="U41" s="50">
        <v>309.85239537269246</v>
      </c>
      <c r="V41" s="50">
        <v>259.66425005791291</v>
      </c>
      <c r="W41" s="50">
        <v>335.27789700527092</v>
      </c>
      <c r="X41" s="50">
        <v>352.16687790567767</v>
      </c>
      <c r="Y41" s="50">
        <v>442.08586051437595</v>
      </c>
      <c r="Z41" s="50">
        <v>456.10970444508041</v>
      </c>
      <c r="AA41" s="50">
        <v>427.84103419466521</v>
      </c>
      <c r="AB41" s="50">
        <v>316.33467536146878</v>
      </c>
      <c r="AC41" s="50">
        <v>304.00607095226928</v>
      </c>
      <c r="AD41" s="23"/>
      <c r="AE41" s="23"/>
      <c r="AF41" s="23"/>
      <c r="AG41" s="23"/>
      <c r="AH41" s="23"/>
      <c r="AI41" s="23"/>
      <c r="AJ41" s="23"/>
      <c r="AK41" s="23"/>
      <c r="AL41" s="23"/>
      <c r="AM41" s="23"/>
      <c r="AN41" s="23"/>
      <c r="AO41" s="23"/>
      <c r="AP41" s="23"/>
      <c r="AQ41" s="23"/>
    </row>
    <row r="42" spans="1:43" s="22" customFormat="1" ht="15">
      <c r="B42" s="24" t="s">
        <v>75</v>
      </c>
      <c r="C42" s="24"/>
      <c r="D42" s="24"/>
      <c r="E42" s="50"/>
      <c r="F42" s="50"/>
      <c r="G42" s="50"/>
      <c r="H42" s="50"/>
      <c r="I42" s="50"/>
      <c r="J42" s="50">
        <v>96.9</v>
      </c>
      <c r="K42" s="50">
        <v>97.196926887660652</v>
      </c>
      <c r="L42" s="50">
        <v>93.87797588773654</v>
      </c>
      <c r="M42" s="50">
        <v>83.782257493459838</v>
      </c>
      <c r="N42" s="50">
        <v>94.340111752094145</v>
      </c>
      <c r="O42" s="50">
        <v>100.01112940707046</v>
      </c>
      <c r="P42" s="50">
        <v>102.13148145286154</v>
      </c>
      <c r="Q42" s="50">
        <v>102.79364411557232</v>
      </c>
      <c r="R42" s="50">
        <v>106.72097092437438</v>
      </c>
      <c r="S42" s="50">
        <v>124.8693396545813</v>
      </c>
      <c r="T42" s="50">
        <v>155.55707466496031</v>
      </c>
      <c r="U42" s="50">
        <v>190.2948306408716</v>
      </c>
      <c r="V42" s="50">
        <v>221.88741680096527</v>
      </c>
      <c r="W42" s="50">
        <v>220.1274715797073</v>
      </c>
      <c r="X42" s="50">
        <v>273.1737262179663</v>
      </c>
      <c r="Y42" s="50">
        <v>295.25979451334706</v>
      </c>
      <c r="Z42" s="50">
        <v>348.07202726342115</v>
      </c>
      <c r="AA42" s="50">
        <v>377.95623279108793</v>
      </c>
      <c r="AB42" s="50">
        <v>393.98463783035066</v>
      </c>
      <c r="AC42" s="50">
        <v>379.08401228414652</v>
      </c>
      <c r="AD42" s="23"/>
      <c r="AE42" s="23"/>
      <c r="AF42" s="23"/>
      <c r="AG42" s="23"/>
      <c r="AH42" s="23"/>
      <c r="AI42" s="23"/>
      <c r="AJ42" s="23"/>
      <c r="AK42" s="23"/>
      <c r="AL42" s="23"/>
      <c r="AM42" s="23"/>
      <c r="AN42" s="23"/>
      <c r="AO42" s="23"/>
      <c r="AP42" s="23"/>
      <c r="AQ42" s="23"/>
    </row>
    <row r="45" spans="1:43" ht="15" customHeight="1">
      <c r="A45" s="214" t="s">
        <v>54</v>
      </c>
      <c r="B45" s="17" t="s">
        <v>32</v>
      </c>
      <c r="C45" s="17"/>
      <c r="D45" s="17"/>
      <c r="E45" s="66" t="e">
        <f t="shared" ref="E45:AA45" ca="1" si="18">+E46+E52+E53</f>
        <v>#REF!</v>
      </c>
      <c r="F45" s="66" t="e">
        <f t="shared" ca="1" si="18"/>
        <v>#REF!</v>
      </c>
      <c r="G45" s="66" t="e">
        <f t="shared" ca="1" si="18"/>
        <v>#REF!</v>
      </c>
      <c r="H45" s="66" t="e">
        <f t="shared" ca="1" si="18"/>
        <v>#REF!</v>
      </c>
      <c r="I45" s="66">
        <f t="shared" ca="1" si="18"/>
        <v>8032.5731770476796</v>
      </c>
      <c r="J45" s="66">
        <f t="shared" ca="1" si="18"/>
        <v>9641.1797283872838</v>
      </c>
      <c r="K45" s="66">
        <f t="shared" ca="1" si="18"/>
        <v>11795.087169866536</v>
      </c>
      <c r="L45" s="66">
        <f t="shared" ca="1" si="18"/>
        <v>14662.034499416204</v>
      </c>
      <c r="M45" s="66">
        <f t="shared" ca="1" si="18"/>
        <v>16908.099652515877</v>
      </c>
      <c r="N45" s="66">
        <f t="shared" ca="1" si="18"/>
        <v>20157.74899107547</v>
      </c>
      <c r="O45" s="66">
        <f t="shared" ca="1" si="18"/>
        <v>23126.393965612297</v>
      </c>
      <c r="P45" s="66">
        <f t="shared" ca="1" si="18"/>
        <v>28869.1028119156</v>
      </c>
      <c r="Q45" s="66">
        <f t="shared" ca="1" si="18"/>
        <v>31850.014860442887</v>
      </c>
      <c r="R45" s="66">
        <f t="shared" ca="1" si="18"/>
        <v>36249.92477939566</v>
      </c>
      <c r="S45" s="66">
        <f t="shared" ca="1" si="18"/>
        <v>41363.307156961309</v>
      </c>
      <c r="T45" s="66">
        <f t="shared" ca="1" si="18"/>
        <v>46492.044396339908</v>
      </c>
      <c r="U45" s="66">
        <f t="shared" ca="1" si="18"/>
        <v>55892.814174235369</v>
      </c>
      <c r="V45" s="66">
        <f t="shared" ca="1" si="18"/>
        <v>61926.237954276832</v>
      </c>
      <c r="W45" s="66">
        <f t="shared" ca="1" si="18"/>
        <v>70529.683595256618</v>
      </c>
      <c r="X45" s="66">
        <f t="shared" ca="1" si="18"/>
        <v>82010.692796611664</v>
      </c>
      <c r="Y45" s="66">
        <f t="shared" ca="1" si="18"/>
        <v>77846.53169463751</v>
      </c>
      <c r="Z45" s="66">
        <f t="shared" ca="1" si="18"/>
        <v>93173.326398343546</v>
      </c>
      <c r="AA45" s="66">
        <f t="shared" ca="1" si="18"/>
        <v>106486.86331635158</v>
      </c>
      <c r="AB45" s="66">
        <f t="shared" ref="AB45:AC45" ca="1" si="19">+AB46+AB52+AB53</f>
        <v>117208.38985861756</v>
      </c>
      <c r="AC45" s="66">
        <f t="shared" ca="1" si="19"/>
        <v>124833.13382912583</v>
      </c>
    </row>
    <row r="46" spans="1:43">
      <c r="A46" s="214"/>
      <c r="B46" s="12"/>
      <c r="C46" s="12" t="s">
        <v>33</v>
      </c>
      <c r="D46" s="12"/>
      <c r="E46" s="106" t="e">
        <f t="shared" ref="E46:AA46" ca="1" si="20">+SUM(E47:E51)</f>
        <v>#REF!</v>
      </c>
      <c r="F46" s="106" t="e">
        <f t="shared" ca="1" si="20"/>
        <v>#REF!</v>
      </c>
      <c r="G46" s="106" t="e">
        <f t="shared" ca="1" si="20"/>
        <v>#REF!</v>
      </c>
      <c r="H46" s="106" t="e">
        <f t="shared" ca="1" si="20"/>
        <v>#REF!</v>
      </c>
      <c r="I46" s="106">
        <f t="shared" ca="1" si="20"/>
        <v>6724.7308907517463</v>
      </c>
      <c r="J46" s="106">
        <f t="shared" ca="1" si="20"/>
        <v>7937.1231456077639</v>
      </c>
      <c r="K46" s="106">
        <f t="shared" ca="1" si="20"/>
        <v>9801.6214915758501</v>
      </c>
      <c r="L46" s="106">
        <f t="shared" ca="1" si="20"/>
        <v>12518.457052703974</v>
      </c>
      <c r="M46" s="106">
        <f t="shared" ca="1" si="20"/>
        <v>14591.986588765343</v>
      </c>
      <c r="N46" s="106">
        <f t="shared" ca="1" si="20"/>
        <v>17094.142018319984</v>
      </c>
      <c r="O46" s="106">
        <f t="shared" ca="1" si="20"/>
        <v>20120.8007767446</v>
      </c>
      <c r="P46" s="106">
        <f t="shared" ca="1" si="20"/>
        <v>25986.893012824388</v>
      </c>
      <c r="Q46" s="106">
        <f t="shared" ca="1" si="20"/>
        <v>28482.736635861304</v>
      </c>
      <c r="R46" s="106">
        <f t="shared" ca="1" si="20"/>
        <v>33078.047851529263</v>
      </c>
      <c r="S46" s="106">
        <f t="shared" ca="1" si="20"/>
        <v>38089.994086151593</v>
      </c>
      <c r="T46" s="106">
        <f t="shared" ca="1" si="20"/>
        <v>43053.974444887383</v>
      </c>
      <c r="U46" s="106">
        <f t="shared" ca="1" si="20"/>
        <v>50988.561952344629</v>
      </c>
      <c r="V46" s="106">
        <f t="shared" ca="1" si="20"/>
        <v>55702.754970426744</v>
      </c>
      <c r="W46" s="106">
        <f t="shared" ca="1" si="20"/>
        <v>61187.44022287082</v>
      </c>
      <c r="X46" s="106">
        <f t="shared" ca="1" si="20"/>
        <v>67204.574775817906</v>
      </c>
      <c r="Y46" s="106">
        <f t="shared" ca="1" si="20"/>
        <v>68986.414563513579</v>
      </c>
      <c r="Z46" s="106">
        <f t="shared" ca="1" si="20"/>
        <v>82934.171257676906</v>
      </c>
      <c r="AA46" s="106">
        <f t="shared" ca="1" si="20"/>
        <v>94654.971614927839</v>
      </c>
      <c r="AB46" s="106">
        <f t="shared" ref="AB46:AC46" ca="1" si="21">+SUM(AB47:AB51)</f>
        <v>99228.716805624004</v>
      </c>
      <c r="AC46" s="106">
        <f t="shared" ca="1" si="21"/>
        <v>107036.82328485268</v>
      </c>
    </row>
    <row r="47" spans="1:43">
      <c r="A47" s="214"/>
      <c r="B47" s="12"/>
      <c r="C47" s="12"/>
      <c r="D47" s="21" t="s">
        <v>34</v>
      </c>
      <c r="E47" s="78" t="e">
        <f t="shared" ref="E47:AC47" ca="1" si="22">+E6*(OFFSET(E$30,$AE$31,0)/E$29)^($AE6)</f>
        <v>#REF!</v>
      </c>
      <c r="F47" s="78" t="e">
        <f t="shared" ca="1" si="22"/>
        <v>#REF!</v>
      </c>
      <c r="G47" s="78" t="e">
        <f t="shared" ca="1" si="22"/>
        <v>#REF!</v>
      </c>
      <c r="H47" s="78" t="e">
        <f t="shared" ca="1" si="22"/>
        <v>#REF!</v>
      </c>
      <c r="I47" s="78">
        <f t="shared" ca="1" si="22"/>
        <v>2363.1736344560272</v>
      </c>
      <c r="J47" s="78">
        <f t="shared" ca="1" si="22"/>
        <v>2713.3262543121959</v>
      </c>
      <c r="K47" s="78">
        <f t="shared" ca="1" si="22"/>
        <v>3025.8134932693397</v>
      </c>
      <c r="L47" s="78">
        <f t="shared" ca="1" si="22"/>
        <v>4191.8152954197285</v>
      </c>
      <c r="M47" s="78">
        <f t="shared" ca="1" si="22"/>
        <v>4954.8549668959467</v>
      </c>
      <c r="N47" s="78">
        <f t="shared" ca="1" si="22"/>
        <v>4517.2323209464639</v>
      </c>
      <c r="O47" s="78">
        <f t="shared" ca="1" si="22"/>
        <v>4856.9747748765312</v>
      </c>
      <c r="P47" s="78">
        <f t="shared" ca="1" si="22"/>
        <v>7718.1916340008638</v>
      </c>
      <c r="Q47" s="78">
        <f t="shared" ca="1" si="22"/>
        <v>8195.0556406403866</v>
      </c>
      <c r="R47" s="78">
        <f t="shared" ca="1" si="22"/>
        <v>8711.1100756666328</v>
      </c>
      <c r="S47" s="78">
        <f t="shared" ca="1" si="22"/>
        <v>11415.746355603602</v>
      </c>
      <c r="T47" s="78">
        <f t="shared" ca="1" si="22"/>
        <v>12602.278227863511</v>
      </c>
      <c r="U47" s="78">
        <f t="shared" ca="1" si="22"/>
        <v>15892.314078627727</v>
      </c>
      <c r="V47" s="78">
        <f t="shared" ca="1" si="22"/>
        <v>17313.062234120182</v>
      </c>
      <c r="W47" s="78">
        <f t="shared" ca="1" si="22"/>
        <v>16013.634125314369</v>
      </c>
      <c r="X47" s="78">
        <f t="shared" ca="1" si="22"/>
        <v>23122.913555388714</v>
      </c>
      <c r="Y47" s="78">
        <f t="shared" ca="1" si="22"/>
        <v>18409.949665977387</v>
      </c>
      <c r="Z47" s="78">
        <f t="shared" ca="1" si="22"/>
        <v>19409.869576732981</v>
      </c>
      <c r="AA47" s="78">
        <f t="shared" ca="1" si="22"/>
        <v>31245.826654817713</v>
      </c>
      <c r="AB47" s="78">
        <f t="shared" ca="1" si="22"/>
        <v>34284.514788395914</v>
      </c>
      <c r="AC47" s="78">
        <f t="shared" ca="1" si="22"/>
        <v>26253.873173043612</v>
      </c>
    </row>
    <row r="48" spans="1:43">
      <c r="A48" s="214"/>
      <c r="B48" s="12"/>
      <c r="C48" s="12"/>
      <c r="D48" s="21" t="s">
        <v>35</v>
      </c>
      <c r="E48" s="78" t="e">
        <f t="shared" ref="E48:AC48" ca="1" si="23">+E7*(OFFSET(E$30,$AE$31,0)/E$29)^($AE7)</f>
        <v>#REF!</v>
      </c>
      <c r="F48" s="78" t="e">
        <f t="shared" ca="1" si="23"/>
        <v>#REF!</v>
      </c>
      <c r="G48" s="78" t="e">
        <f t="shared" ca="1" si="23"/>
        <v>#REF!</v>
      </c>
      <c r="H48" s="78" t="e">
        <f t="shared" ca="1" si="23"/>
        <v>#REF!</v>
      </c>
      <c r="I48" s="78">
        <f t="shared" ca="1" si="23"/>
        <v>257.70459975726692</v>
      </c>
      <c r="J48" s="78">
        <f t="shared" ca="1" si="23"/>
        <v>355.9774040494973</v>
      </c>
      <c r="K48" s="78">
        <f t="shared" ca="1" si="23"/>
        <v>428.52202462040401</v>
      </c>
      <c r="L48" s="78">
        <f t="shared" ca="1" si="23"/>
        <v>441.9669331029217</v>
      </c>
      <c r="M48" s="78">
        <f t="shared" ca="1" si="23"/>
        <v>767.18876842053692</v>
      </c>
      <c r="N48" s="78">
        <f t="shared" ca="1" si="23"/>
        <v>1003.0278064953568</v>
      </c>
      <c r="O48" s="78">
        <f t="shared" ca="1" si="23"/>
        <v>736.18130560021916</v>
      </c>
      <c r="P48" s="78">
        <f t="shared" ca="1" si="23"/>
        <v>717.50816867579181</v>
      </c>
      <c r="Q48" s="78">
        <f t="shared" ca="1" si="23"/>
        <v>895.86479816958229</v>
      </c>
      <c r="R48" s="78">
        <f t="shared" ca="1" si="23"/>
        <v>1024.107309725666</v>
      </c>
      <c r="S48" s="78">
        <f t="shared" ca="1" si="23"/>
        <v>1177.2623021616232</v>
      </c>
      <c r="T48" s="78">
        <f t="shared" ca="1" si="23"/>
        <v>1391.5882040857459</v>
      </c>
      <c r="U48" s="78">
        <f t="shared" ca="1" si="23"/>
        <v>1466.9359413042691</v>
      </c>
      <c r="V48" s="78">
        <f t="shared" ca="1" si="23"/>
        <v>1628.2354890920458</v>
      </c>
      <c r="W48" s="78">
        <f t="shared" ca="1" si="23"/>
        <v>1449.4160827895721</v>
      </c>
      <c r="X48" s="78">
        <f t="shared" ca="1" si="23"/>
        <v>1407.5963793375349</v>
      </c>
      <c r="Y48" s="78">
        <f t="shared" ca="1" si="23"/>
        <v>2355.3073227426476</v>
      </c>
      <c r="Z48" s="78">
        <f t="shared" ca="1" si="23"/>
        <v>2157.4855102145157</v>
      </c>
      <c r="AA48" s="78">
        <f t="shared" ca="1" si="23"/>
        <v>1871.5835312906854</v>
      </c>
      <c r="AB48" s="78">
        <f t="shared" ca="1" si="23"/>
        <v>2258.8945076675996</v>
      </c>
      <c r="AC48" s="78">
        <f t="shared" ca="1" si="23"/>
        <v>2807.0836355644201</v>
      </c>
    </row>
    <row r="49" spans="1:29">
      <c r="A49" s="214"/>
      <c r="B49" s="12"/>
      <c r="C49" s="12"/>
      <c r="D49" s="21" t="s">
        <v>76</v>
      </c>
      <c r="E49" s="78">
        <f t="shared" ref="E49:AC49" ca="1" si="24">+E8*(OFFSET(E$30,$AE$31,0)/E$29)^($AE8)</f>
        <v>728.7554691083119</v>
      </c>
      <c r="F49" s="78">
        <f t="shared" ca="1" si="24"/>
        <v>1080.0174435909487</v>
      </c>
      <c r="G49" s="78">
        <f t="shared" ca="1" si="24"/>
        <v>1567.0904529396789</v>
      </c>
      <c r="H49" s="78">
        <f t="shared" ca="1" si="24"/>
        <v>1991.4414137471053</v>
      </c>
      <c r="I49" s="78">
        <f t="shared" ca="1" si="24"/>
        <v>3013.233720671316</v>
      </c>
      <c r="J49" s="78">
        <f t="shared" ca="1" si="24"/>
        <v>3557.2499630144443</v>
      </c>
      <c r="K49" s="78">
        <f t="shared" ca="1" si="24"/>
        <v>4968.9343614675336</v>
      </c>
      <c r="L49" s="78">
        <f t="shared" ca="1" si="24"/>
        <v>5884.650811419343</v>
      </c>
      <c r="M49" s="78">
        <f t="shared" ca="1" si="24"/>
        <v>6611.5970324059572</v>
      </c>
      <c r="N49" s="78">
        <f t="shared" ca="1" si="24"/>
        <v>7784.3627572996083</v>
      </c>
      <c r="O49" s="78">
        <f t="shared" ca="1" si="24"/>
        <v>9724.8357457398815</v>
      </c>
      <c r="P49" s="78">
        <f t="shared" ca="1" si="24"/>
        <v>11880.669039653907</v>
      </c>
      <c r="Q49" s="78">
        <f t="shared" ca="1" si="24"/>
        <v>12539.883767974045</v>
      </c>
      <c r="R49" s="78">
        <f t="shared" ca="1" si="24"/>
        <v>15127.356697229179</v>
      </c>
      <c r="S49" s="78">
        <f t="shared" ca="1" si="24"/>
        <v>16760.422746116288</v>
      </c>
      <c r="T49" s="78">
        <f t="shared" ca="1" si="24"/>
        <v>19254.262299880935</v>
      </c>
      <c r="U49" s="78">
        <f t="shared" ca="1" si="24"/>
        <v>22670.827177365314</v>
      </c>
      <c r="V49" s="78">
        <f t="shared" ca="1" si="24"/>
        <v>23514.356681464815</v>
      </c>
      <c r="W49" s="78">
        <f t="shared" ca="1" si="24"/>
        <v>27546.043306642081</v>
      </c>
      <c r="X49" s="78">
        <f t="shared" ca="1" si="24"/>
        <v>27738.437885032487</v>
      </c>
      <c r="Y49" s="78">
        <f t="shared" ca="1" si="24"/>
        <v>31060.727694868016</v>
      </c>
      <c r="Z49" s="78">
        <f t="shared" ca="1" si="24"/>
        <v>36305.478848850325</v>
      </c>
      <c r="AA49" s="78">
        <f t="shared" ca="1" si="24"/>
        <v>37780.81251248499</v>
      </c>
      <c r="AB49" s="78">
        <f t="shared" ca="1" si="24"/>
        <v>34052.570952157927</v>
      </c>
      <c r="AC49" s="78">
        <f t="shared" ca="1" si="24"/>
        <v>37547.806862811667</v>
      </c>
    </row>
    <row r="50" spans="1:29">
      <c r="A50" s="214"/>
      <c r="B50" s="12"/>
      <c r="C50" s="12"/>
      <c r="D50" s="21" t="s">
        <v>37</v>
      </c>
      <c r="E50" s="78">
        <f t="shared" ref="E50:AC50" ca="1" si="25">+E9*(OFFSET(E$30,$AE$31,0)/E$29)^($AE9)</f>
        <v>0</v>
      </c>
      <c r="F50" s="78">
        <f t="shared" ca="1" si="25"/>
        <v>0</v>
      </c>
      <c r="G50" s="78">
        <f t="shared" ca="1" si="25"/>
        <v>0</v>
      </c>
      <c r="H50" s="78">
        <f t="shared" ca="1" si="25"/>
        <v>0</v>
      </c>
      <c r="I50" s="78">
        <f t="shared" ca="1" si="25"/>
        <v>743.37839999999983</v>
      </c>
      <c r="J50" s="78">
        <f t="shared" ca="1" si="25"/>
        <v>898.00019999999824</v>
      </c>
      <c r="K50" s="78">
        <f t="shared" ca="1" si="25"/>
        <v>938.17007489999878</v>
      </c>
      <c r="L50" s="78">
        <f t="shared" ca="1" si="25"/>
        <v>1594.1389999999992</v>
      </c>
      <c r="M50" s="78">
        <f t="shared" ca="1" si="25"/>
        <v>1667.9540000000015</v>
      </c>
      <c r="N50" s="78">
        <f t="shared" ca="1" si="25"/>
        <v>2544.9955504853274</v>
      </c>
      <c r="O50" s="78">
        <f t="shared" ca="1" si="25"/>
        <v>3261.4655838307895</v>
      </c>
      <c r="P50" s="78">
        <f t="shared" ca="1" si="25"/>
        <v>4082.5858518226814</v>
      </c>
      <c r="Q50" s="78">
        <f t="shared" ca="1" si="25"/>
        <v>5366.4534657452814</v>
      </c>
      <c r="R50" s="78">
        <f t="shared" ca="1" si="25"/>
        <v>5546.8437856670043</v>
      </c>
      <c r="S50" s="78">
        <f t="shared" ca="1" si="25"/>
        <v>5540.857143964</v>
      </c>
      <c r="T50" s="78">
        <f t="shared" ca="1" si="25"/>
        <v>6368.5507305429855</v>
      </c>
      <c r="U50" s="78">
        <f t="shared" ca="1" si="25"/>
        <v>7466.1881636989892</v>
      </c>
      <c r="V50" s="78">
        <f t="shared" ca="1" si="25"/>
        <v>9266.3010138140053</v>
      </c>
      <c r="W50" s="78">
        <f t="shared" ca="1" si="25"/>
        <v>11548.158539436114</v>
      </c>
      <c r="X50" s="78">
        <f t="shared" ca="1" si="25"/>
        <v>9877.460172169569</v>
      </c>
      <c r="Y50" s="78">
        <f t="shared" ca="1" si="25"/>
        <v>10332.064304108944</v>
      </c>
      <c r="Z50" s="78">
        <f t="shared" ca="1" si="25"/>
        <v>13658.527393597169</v>
      </c>
      <c r="AA50" s="78">
        <f t="shared" ca="1" si="25"/>
        <v>13409.241544818906</v>
      </c>
      <c r="AB50" s="78">
        <f t="shared" ca="1" si="25"/>
        <v>21186.76445030234</v>
      </c>
      <c r="AC50" s="78">
        <f t="shared" ca="1" si="25"/>
        <v>31970.86049346855</v>
      </c>
    </row>
    <row r="51" spans="1:29">
      <c r="A51" s="214"/>
      <c r="B51" s="12"/>
      <c r="C51" s="12"/>
      <c r="D51" s="19" t="s">
        <v>38</v>
      </c>
      <c r="E51" s="88">
        <f>IF($AE$36=5,E10*(E$40/E$36)^($AE$14),E10*(E$37/E$36)^($AE$14))</f>
        <v>95.752453827732765</v>
      </c>
      <c r="F51" s="88">
        <f>IF($AE$36=5,F10*(F$40/F$36)^($AE$14),F10*(F$37/F$36)^($AE$14))</f>
        <v>164.35054723823859</v>
      </c>
      <c r="G51" s="88">
        <f>IF($AE$36=5,G10*(G$40/G$36)^($AE$14),G10*(G$37/G$36)^($AE$14))</f>
        <v>226.39264426534359</v>
      </c>
      <c r="H51" s="88">
        <f>IF($AE$36=5,H10*(H$40/H$36)^($AE$14),H10*(H$37/H$36)^($AE$14))</f>
        <v>379.66480512237138</v>
      </c>
      <c r="I51" s="88">
        <f>IF($AE$36=5,I10*(I$40/I$36)^($AE$14),I10*(I$37/I$36)^($AE$14))</f>
        <v>347.24053586713632</v>
      </c>
      <c r="J51" s="88">
        <f t="shared" ref="J51:AC51" si="26">IF($AE$36=5,AVERAGE(J10*(J$40/J$36)^($AE$14),J10*(J$41/J$36)^($AE$14),J10*(J$42/J$36)^($AE$14)),J10*(J$37/J$36)^($AE$14))</f>
        <v>412.56932423162817</v>
      </c>
      <c r="K51" s="88">
        <f t="shared" si="26"/>
        <v>440.18153731857291</v>
      </c>
      <c r="L51" s="88">
        <f t="shared" si="26"/>
        <v>405.88501276198281</v>
      </c>
      <c r="M51" s="88">
        <f t="shared" si="26"/>
        <v>590.39182104289955</v>
      </c>
      <c r="N51" s="88">
        <f t="shared" si="26"/>
        <v>1244.5235830932277</v>
      </c>
      <c r="O51" s="88">
        <f t="shared" si="26"/>
        <v>1541.3433666971805</v>
      </c>
      <c r="P51" s="88">
        <f t="shared" si="26"/>
        <v>1587.9383186711405</v>
      </c>
      <c r="Q51" s="88">
        <f t="shared" si="26"/>
        <v>1485.4789633320061</v>
      </c>
      <c r="R51" s="88">
        <f t="shared" si="26"/>
        <v>2668.6299832407826</v>
      </c>
      <c r="S51" s="88">
        <f t="shared" si="26"/>
        <v>3195.7055383060833</v>
      </c>
      <c r="T51" s="88">
        <f t="shared" si="26"/>
        <v>3437.2949825142091</v>
      </c>
      <c r="U51" s="88">
        <f t="shared" si="26"/>
        <v>3492.2965913483281</v>
      </c>
      <c r="V51" s="88">
        <f t="shared" si="26"/>
        <v>3980.7995519356896</v>
      </c>
      <c r="W51" s="88">
        <f t="shared" si="26"/>
        <v>4630.18816868868</v>
      </c>
      <c r="X51" s="88">
        <f t="shared" si="26"/>
        <v>5058.1667838896165</v>
      </c>
      <c r="Y51" s="88">
        <f t="shared" si="26"/>
        <v>6828.3655758165978</v>
      </c>
      <c r="Z51" s="88">
        <f t="shared" si="26"/>
        <v>11402.809928281911</v>
      </c>
      <c r="AA51" s="88">
        <f t="shared" si="26"/>
        <v>10347.507371515532</v>
      </c>
      <c r="AB51" s="88">
        <f t="shared" si="26"/>
        <v>7445.9721071002323</v>
      </c>
      <c r="AC51" s="88">
        <f t="shared" si="26"/>
        <v>8457.1991199644199</v>
      </c>
    </row>
    <row r="52" spans="1:29">
      <c r="A52" s="214"/>
      <c r="B52" s="12"/>
      <c r="C52" s="12" t="s">
        <v>39</v>
      </c>
      <c r="D52" s="12"/>
      <c r="E52" s="106">
        <f t="shared" ref="E52:AC52" ca="1" si="27">+E11*(OFFSET(E$30,$AE$31,0)/E$29)^($AE11)</f>
        <v>0</v>
      </c>
      <c r="F52" s="106">
        <f t="shared" ca="1" si="27"/>
        <v>0</v>
      </c>
      <c r="G52" s="106">
        <f t="shared" ca="1" si="27"/>
        <v>0</v>
      </c>
      <c r="H52" s="106">
        <f t="shared" ca="1" si="27"/>
        <v>0</v>
      </c>
      <c r="I52" s="106">
        <f t="shared" ca="1" si="27"/>
        <v>0</v>
      </c>
      <c r="J52" s="106">
        <f t="shared" ca="1" si="27"/>
        <v>0</v>
      </c>
      <c r="K52" s="106">
        <f t="shared" ca="1" si="27"/>
        <v>0</v>
      </c>
      <c r="L52" s="106">
        <f t="shared" ca="1" si="27"/>
        <v>0</v>
      </c>
      <c r="M52" s="106">
        <f t="shared" ca="1" si="27"/>
        <v>0</v>
      </c>
      <c r="N52" s="106">
        <f t="shared" ca="1" si="27"/>
        <v>0</v>
      </c>
      <c r="O52" s="106">
        <f t="shared" ca="1" si="27"/>
        <v>0</v>
      </c>
      <c r="P52" s="106">
        <f t="shared" ca="1" si="27"/>
        <v>0</v>
      </c>
      <c r="Q52" s="106">
        <f t="shared" ca="1" si="27"/>
        <v>0</v>
      </c>
      <c r="R52" s="106">
        <f t="shared" ca="1" si="27"/>
        <v>0</v>
      </c>
      <c r="S52" s="106">
        <f t="shared" ca="1" si="27"/>
        <v>0</v>
      </c>
      <c r="T52" s="106">
        <f t="shared" ca="1" si="27"/>
        <v>0</v>
      </c>
      <c r="U52" s="106">
        <f t="shared" ca="1" si="27"/>
        <v>0</v>
      </c>
      <c r="V52" s="106">
        <f t="shared" ca="1" si="27"/>
        <v>0</v>
      </c>
      <c r="W52" s="106">
        <f t="shared" ca="1" si="27"/>
        <v>0</v>
      </c>
      <c r="X52" s="106">
        <f t="shared" ca="1" si="27"/>
        <v>0</v>
      </c>
      <c r="Y52" s="106">
        <f t="shared" ca="1" si="27"/>
        <v>0</v>
      </c>
      <c r="Z52" s="106">
        <f t="shared" ca="1" si="27"/>
        <v>0</v>
      </c>
      <c r="AA52" s="106">
        <f t="shared" ca="1" si="27"/>
        <v>0</v>
      </c>
      <c r="AB52" s="106">
        <f t="shared" ca="1" si="27"/>
        <v>0</v>
      </c>
      <c r="AC52" s="106">
        <f t="shared" ca="1" si="27"/>
        <v>0</v>
      </c>
    </row>
    <row r="53" spans="1:29">
      <c r="A53" s="214"/>
      <c r="B53" s="12"/>
      <c r="C53" s="12" t="s">
        <v>40</v>
      </c>
      <c r="D53" s="12"/>
      <c r="E53" s="106">
        <f t="shared" ref="E53:AA53" si="28">+E54+E55</f>
        <v>149.68972357939947</v>
      </c>
      <c r="F53" s="106">
        <f t="shared" si="28"/>
        <v>217.29760744604755</v>
      </c>
      <c r="G53" s="106">
        <f t="shared" si="28"/>
        <v>274.46174967543391</v>
      </c>
      <c r="H53" s="106">
        <f t="shared" si="28"/>
        <v>564.30104369381536</v>
      </c>
      <c r="I53" s="106">
        <f t="shared" si="28"/>
        <v>1307.8422862959337</v>
      </c>
      <c r="J53" s="106">
        <f t="shared" si="28"/>
        <v>1704.0565827795199</v>
      </c>
      <c r="K53" s="106">
        <f t="shared" si="28"/>
        <v>1993.465678290685</v>
      </c>
      <c r="L53" s="106">
        <f t="shared" si="28"/>
        <v>2143.577446712231</v>
      </c>
      <c r="M53" s="106">
        <f t="shared" si="28"/>
        <v>2316.1130637505325</v>
      </c>
      <c r="N53" s="106">
        <f t="shared" si="28"/>
        <v>3063.606972755485</v>
      </c>
      <c r="O53" s="106">
        <f t="shared" si="28"/>
        <v>3005.5931888676955</v>
      </c>
      <c r="P53" s="106">
        <f t="shared" si="28"/>
        <v>2882.2097990912116</v>
      </c>
      <c r="Q53" s="106">
        <f t="shared" si="28"/>
        <v>3367.2782245815833</v>
      </c>
      <c r="R53" s="106">
        <f t="shared" si="28"/>
        <v>3171.8769278663931</v>
      </c>
      <c r="S53" s="106">
        <f t="shared" si="28"/>
        <v>3273.3130708097183</v>
      </c>
      <c r="T53" s="106">
        <f t="shared" si="28"/>
        <v>3438.0699514525249</v>
      </c>
      <c r="U53" s="106">
        <f t="shared" si="28"/>
        <v>4904.2522218907407</v>
      </c>
      <c r="V53" s="106">
        <f t="shared" si="28"/>
        <v>6223.4829838500864</v>
      </c>
      <c r="W53" s="106">
        <f t="shared" si="28"/>
        <v>9342.2433723857976</v>
      </c>
      <c r="X53" s="106">
        <f t="shared" si="28"/>
        <v>14806.118020793761</v>
      </c>
      <c r="Y53" s="106">
        <f t="shared" si="28"/>
        <v>8860.1171311239341</v>
      </c>
      <c r="Z53" s="106">
        <f t="shared" si="28"/>
        <v>10239.15514066664</v>
      </c>
      <c r="AA53" s="106">
        <f t="shared" si="28"/>
        <v>11831.891701423743</v>
      </c>
      <c r="AB53" s="106">
        <f t="shared" ref="AB53:AC53" si="29">+AB54+AB55</f>
        <v>17979.673052993559</v>
      </c>
      <c r="AC53" s="106">
        <f t="shared" si="29"/>
        <v>17796.310544273147</v>
      </c>
    </row>
    <row r="54" spans="1:29">
      <c r="A54" s="214"/>
      <c r="B54" s="21"/>
      <c r="C54" s="21"/>
      <c r="D54" s="21" t="s">
        <v>55</v>
      </c>
      <c r="E54" s="78">
        <f t="shared" ref="E54:AB54" si="30">+E13</f>
        <v>0</v>
      </c>
      <c r="F54" s="78">
        <f t="shared" si="30"/>
        <v>0</v>
      </c>
      <c r="G54" s="78">
        <f t="shared" si="30"/>
        <v>0</v>
      </c>
      <c r="H54" s="78">
        <f t="shared" si="30"/>
        <v>0</v>
      </c>
      <c r="I54" s="78">
        <f t="shared" si="30"/>
        <v>714.7360000000001</v>
      </c>
      <c r="J54" s="78">
        <f t="shared" si="30"/>
        <v>1047.8004900000001</v>
      </c>
      <c r="K54" s="78">
        <f t="shared" si="30"/>
        <v>1283.4149161999999</v>
      </c>
      <c r="L54" s="78">
        <f t="shared" si="30"/>
        <v>1503.42533</v>
      </c>
      <c r="M54" s="78">
        <f t="shared" si="30"/>
        <v>1581.3583040000001</v>
      </c>
      <c r="N54" s="78">
        <f t="shared" si="30"/>
        <v>2560.4832644334138</v>
      </c>
      <c r="O54" s="78">
        <f t="shared" si="30"/>
        <v>2179.8943796047715</v>
      </c>
      <c r="P54" s="78">
        <f t="shared" si="30"/>
        <v>1682.5203221874815</v>
      </c>
      <c r="Q54" s="78">
        <f t="shared" si="30"/>
        <v>2045.5018946782852</v>
      </c>
      <c r="R54" s="78">
        <f t="shared" si="30"/>
        <v>1864.1314432536644</v>
      </c>
      <c r="S54" s="78">
        <f t="shared" si="30"/>
        <v>1931.5358018539048</v>
      </c>
      <c r="T54" s="78">
        <f t="shared" si="30"/>
        <v>2166.3964765173878</v>
      </c>
      <c r="U54" s="78">
        <f t="shared" si="30"/>
        <v>3007.8840471575813</v>
      </c>
      <c r="V54" s="78">
        <f t="shared" si="30"/>
        <v>3465.6376730297334</v>
      </c>
      <c r="W54" s="78">
        <f t="shared" si="30"/>
        <v>6506.5964931843573</v>
      </c>
      <c r="X54" s="78">
        <f t="shared" si="30"/>
        <v>4036.4368145113167</v>
      </c>
      <c r="Y54" s="78">
        <f t="shared" si="30"/>
        <v>4847.8383303271712</v>
      </c>
      <c r="Z54" s="78">
        <f t="shared" si="30"/>
        <v>5146.801169006837</v>
      </c>
      <c r="AA54" s="78">
        <f t="shared" si="30"/>
        <v>4924.3690931588771</v>
      </c>
      <c r="AB54" s="78">
        <f t="shared" si="30"/>
        <v>5768.6477793294816</v>
      </c>
      <c r="AC54" s="78">
        <f t="shared" ref="AC54" si="31">+AC13</f>
        <v>6787.7046429483562</v>
      </c>
    </row>
    <row r="55" spans="1:29">
      <c r="A55" s="214"/>
      <c r="B55" s="19"/>
      <c r="C55" s="19"/>
      <c r="D55" s="19" t="s">
        <v>38</v>
      </c>
      <c r="E55" s="88">
        <f>IF($AE$36=5,E14*(E$40/E$36)^($AE$14),E14*(E$37/E$36)^($AE$14))</f>
        <v>149.68972357939947</v>
      </c>
      <c r="F55" s="88">
        <f>IF($AE$36=5,F14*(F$40/F$36)^($AE$14),F14*(F$37/F$36)^($AE$14))</f>
        <v>217.29760744604755</v>
      </c>
      <c r="G55" s="88">
        <f>IF($AE$36=5,G14*(G$40/G$36)^($AE$14),G14*(G$37/G$36)^($AE$14))</f>
        <v>274.46174967543391</v>
      </c>
      <c r="H55" s="88">
        <f>IF($AE$36=5,H14*(H$40/H$36)^($AE$14),H14*(H$37/H$36)^($AE$14))</f>
        <v>564.30104369381536</v>
      </c>
      <c r="I55" s="88">
        <f>IF($AE$36=5,I14*(I$40/I$36)^($AE$14),I14*(I$37/I$36)^($AE$14))</f>
        <v>593.10628629593361</v>
      </c>
      <c r="J55" s="88">
        <f t="shared" ref="J55:AC55" si="32">IF($AE$36=5,AVERAGE(J14*(J$40/J$36)^($AE$14),J14*(J$41/J$36)^($AE$14),J14*(J$42/J$36)^($AE$14)),J14*(J$37/J$36)^($AE$14))</f>
        <v>656.25609277951992</v>
      </c>
      <c r="K55" s="88">
        <f t="shared" si="32"/>
        <v>710.05076209068523</v>
      </c>
      <c r="L55" s="88">
        <f t="shared" si="32"/>
        <v>640.15211671223108</v>
      </c>
      <c r="M55" s="88">
        <f t="shared" si="32"/>
        <v>734.75475975053234</v>
      </c>
      <c r="N55" s="88">
        <f t="shared" si="32"/>
        <v>503.12370832207102</v>
      </c>
      <c r="O55" s="88">
        <f t="shared" si="32"/>
        <v>825.69880926292387</v>
      </c>
      <c r="P55" s="88">
        <f t="shared" si="32"/>
        <v>1199.6894769037303</v>
      </c>
      <c r="Q55" s="88">
        <f t="shared" si="32"/>
        <v>1321.7763299032983</v>
      </c>
      <c r="R55" s="88">
        <f t="shared" si="32"/>
        <v>1307.7454846127287</v>
      </c>
      <c r="S55" s="88">
        <f t="shared" si="32"/>
        <v>1341.7772689558135</v>
      </c>
      <c r="T55" s="88">
        <f t="shared" si="32"/>
        <v>1271.6734749351374</v>
      </c>
      <c r="U55" s="88">
        <f t="shared" si="32"/>
        <v>1896.3681747331593</v>
      </c>
      <c r="V55" s="88">
        <f t="shared" si="32"/>
        <v>2757.8453108203535</v>
      </c>
      <c r="W55" s="88">
        <f t="shared" si="32"/>
        <v>2835.6468792014407</v>
      </c>
      <c r="X55" s="88">
        <f t="shared" si="32"/>
        <v>10769.681206282445</v>
      </c>
      <c r="Y55" s="88">
        <f t="shared" si="32"/>
        <v>4012.2788007967629</v>
      </c>
      <c r="Z55" s="88">
        <f t="shared" si="32"/>
        <v>5092.3539716598025</v>
      </c>
      <c r="AA55" s="88">
        <f t="shared" si="32"/>
        <v>6907.522608264866</v>
      </c>
      <c r="AB55" s="88">
        <f t="shared" si="32"/>
        <v>12211.025273664078</v>
      </c>
      <c r="AC55" s="88">
        <f t="shared" si="32"/>
        <v>11008.605901324792</v>
      </c>
    </row>
    <row r="56" spans="1:29" ht="15">
      <c r="A56" s="214"/>
      <c r="B56" s="17" t="s">
        <v>42</v>
      </c>
      <c r="C56" s="17"/>
      <c r="D56" s="17"/>
      <c r="E56" s="66">
        <f t="shared" ref="E56:AB56" si="33">+E15</f>
        <v>0</v>
      </c>
      <c r="F56" s="66">
        <f t="shared" si="33"/>
        <v>0</v>
      </c>
      <c r="G56" s="66">
        <f t="shared" si="33"/>
        <v>0</v>
      </c>
      <c r="H56" s="66">
        <f t="shared" si="33"/>
        <v>0</v>
      </c>
      <c r="I56" s="66">
        <f t="shared" si="33"/>
        <v>0</v>
      </c>
      <c r="J56" s="66">
        <f t="shared" si="33"/>
        <v>0</v>
      </c>
      <c r="K56" s="66">
        <f t="shared" si="33"/>
        <v>0</v>
      </c>
      <c r="L56" s="66">
        <f t="shared" si="33"/>
        <v>0</v>
      </c>
      <c r="M56" s="66">
        <f t="shared" si="33"/>
        <v>0</v>
      </c>
      <c r="N56" s="66">
        <f t="shared" si="33"/>
        <v>0</v>
      </c>
      <c r="O56" s="66">
        <f t="shared" si="33"/>
        <v>0</v>
      </c>
      <c r="P56" s="66">
        <f t="shared" si="33"/>
        <v>0</v>
      </c>
      <c r="Q56" s="66">
        <f t="shared" si="33"/>
        <v>0</v>
      </c>
      <c r="R56" s="66">
        <f t="shared" si="33"/>
        <v>0</v>
      </c>
      <c r="S56" s="66">
        <f t="shared" si="33"/>
        <v>0</v>
      </c>
      <c r="T56" s="66">
        <f t="shared" si="33"/>
        <v>0</v>
      </c>
      <c r="U56" s="66">
        <f t="shared" si="33"/>
        <v>0</v>
      </c>
      <c r="V56" s="66">
        <f t="shared" si="33"/>
        <v>0</v>
      </c>
      <c r="W56" s="66">
        <f t="shared" si="33"/>
        <v>0</v>
      </c>
      <c r="X56" s="66">
        <f t="shared" si="33"/>
        <v>0</v>
      </c>
      <c r="Y56" s="66">
        <f t="shared" si="33"/>
        <v>0</v>
      </c>
      <c r="Z56" s="66">
        <f t="shared" si="33"/>
        <v>0</v>
      </c>
      <c r="AA56" s="66">
        <f t="shared" si="33"/>
        <v>0</v>
      </c>
      <c r="AB56" s="66">
        <f t="shared" si="33"/>
        <v>0</v>
      </c>
      <c r="AC56" s="66">
        <f t="shared" ref="AC56" si="34">+AC15</f>
        <v>0</v>
      </c>
    </row>
    <row r="57" spans="1:29" ht="6" customHeight="1">
      <c r="A57" s="214"/>
      <c r="B57" s="12"/>
      <c r="C57" s="12"/>
      <c r="D57" s="12"/>
      <c r="E57" s="106"/>
      <c r="F57" s="106"/>
      <c r="G57" s="106"/>
      <c r="H57" s="106"/>
      <c r="I57" s="106"/>
      <c r="J57" s="106"/>
      <c r="K57" s="106"/>
      <c r="L57" s="106"/>
      <c r="M57" s="106"/>
      <c r="N57" s="106"/>
      <c r="O57" s="106"/>
      <c r="P57" s="106"/>
      <c r="Q57" s="106"/>
      <c r="R57" s="106"/>
      <c r="S57" s="106"/>
      <c r="T57" s="106"/>
      <c r="U57" s="70"/>
      <c r="V57" s="70"/>
      <c r="W57" s="70"/>
      <c r="X57" s="70"/>
      <c r="Y57" s="70"/>
      <c r="Z57" s="70"/>
      <c r="AA57" s="70"/>
      <c r="AB57" s="70"/>
      <c r="AC57" s="70"/>
    </row>
    <row r="58" spans="1:29" s="9" customFormat="1" ht="15">
      <c r="A58" s="214"/>
      <c r="B58" s="15" t="s">
        <v>43</v>
      </c>
      <c r="C58" s="15"/>
      <c r="D58" s="15"/>
      <c r="E58" s="74">
        <f t="shared" ref="E58:AB58" si="35">+E17</f>
        <v>0</v>
      </c>
      <c r="F58" s="74">
        <f t="shared" si="35"/>
        <v>0</v>
      </c>
      <c r="G58" s="74">
        <f t="shared" si="35"/>
        <v>0</v>
      </c>
      <c r="H58" s="74">
        <f t="shared" si="35"/>
        <v>0</v>
      </c>
      <c r="I58" s="74">
        <f t="shared" si="35"/>
        <v>7159.3370000000004</v>
      </c>
      <c r="J58" s="74">
        <f t="shared" si="35"/>
        <v>9544.4008000000013</v>
      </c>
      <c r="K58" s="74">
        <f t="shared" si="35"/>
        <v>13047.222753823999</v>
      </c>
      <c r="L58" s="74">
        <f t="shared" si="35"/>
        <v>16414.257000000001</v>
      </c>
      <c r="M58" s="74">
        <f t="shared" si="35"/>
        <v>21211.649000000001</v>
      </c>
      <c r="N58" s="74">
        <f t="shared" si="35"/>
        <v>25898.932888984746</v>
      </c>
      <c r="O58" s="74">
        <f t="shared" si="35"/>
        <v>29432.300177474222</v>
      </c>
      <c r="P58" s="74">
        <f t="shared" si="35"/>
        <v>34668.981521695066</v>
      </c>
      <c r="Q58" s="74">
        <f t="shared" si="35"/>
        <v>37239.240726286487</v>
      </c>
      <c r="R58" s="74">
        <f t="shared" si="35"/>
        <v>42221.887591465929</v>
      </c>
      <c r="S58" s="74">
        <f t="shared" si="35"/>
        <v>47698.918807571368</v>
      </c>
      <c r="T58" s="74">
        <f t="shared" si="35"/>
        <v>54806.620070489262</v>
      </c>
      <c r="U58" s="74">
        <f t="shared" si="35"/>
        <v>62099.076064504428</v>
      </c>
      <c r="V58" s="74">
        <f t="shared" si="35"/>
        <v>68427.360227723329</v>
      </c>
      <c r="W58" s="74">
        <f t="shared" si="35"/>
        <v>73268.371754149295</v>
      </c>
      <c r="X58" s="74">
        <f t="shared" si="35"/>
        <v>84503.447465527424</v>
      </c>
      <c r="Y58" s="74">
        <f t="shared" si="35"/>
        <v>82371.614934386307</v>
      </c>
      <c r="Z58" s="74">
        <f t="shared" si="35"/>
        <v>91597.549156797744</v>
      </c>
      <c r="AA58" s="74">
        <f t="shared" si="35"/>
        <v>100617.84886005304</v>
      </c>
      <c r="AB58" s="74">
        <f t="shared" si="35"/>
        <v>112604.74988631035</v>
      </c>
      <c r="AC58" s="74">
        <f t="shared" ref="AC58" si="36">+AC17</f>
        <v>122372.2633148371</v>
      </c>
    </row>
    <row r="59" spans="1:29" ht="6" customHeight="1">
      <c r="A59" s="214"/>
      <c r="B59" s="12"/>
      <c r="C59" s="12"/>
      <c r="D59" s="12"/>
      <c r="E59" s="106"/>
      <c r="F59" s="106"/>
      <c r="G59" s="106"/>
      <c r="H59" s="106"/>
      <c r="I59" s="106"/>
      <c r="J59" s="106"/>
      <c r="K59" s="106"/>
      <c r="L59" s="106"/>
      <c r="M59" s="106"/>
      <c r="N59" s="106"/>
      <c r="O59" s="106"/>
      <c r="P59" s="106"/>
      <c r="Q59" s="106"/>
      <c r="R59" s="106"/>
      <c r="S59" s="106"/>
      <c r="T59" s="106"/>
      <c r="U59" s="70"/>
      <c r="V59" s="70"/>
      <c r="W59" s="70"/>
      <c r="X59" s="70"/>
      <c r="Y59" s="70"/>
      <c r="Z59" s="70"/>
      <c r="AA59" s="70"/>
      <c r="AB59" s="70"/>
      <c r="AC59" s="70"/>
    </row>
    <row r="60" spans="1:29" ht="15">
      <c r="A60" s="214"/>
      <c r="B60" s="51"/>
      <c r="C60" s="51" t="s">
        <v>44</v>
      </c>
      <c r="D60" s="51"/>
      <c r="E60" s="74">
        <f t="shared" ref="E60:AB60" si="37">+E19</f>
        <v>0</v>
      </c>
      <c r="F60" s="74">
        <f t="shared" si="37"/>
        <v>0</v>
      </c>
      <c r="G60" s="74">
        <f t="shared" si="37"/>
        <v>0</v>
      </c>
      <c r="H60" s="74">
        <f t="shared" si="37"/>
        <v>0</v>
      </c>
      <c r="I60" s="74">
        <f t="shared" si="37"/>
        <v>780.15</v>
      </c>
      <c r="J60" s="74">
        <f t="shared" si="37"/>
        <v>1036.0999999999999</v>
      </c>
      <c r="K60" s="74">
        <f t="shared" si="37"/>
        <v>1878.5225217514997</v>
      </c>
      <c r="L60" s="74">
        <f t="shared" si="37"/>
        <v>2484.5</v>
      </c>
      <c r="M60" s="74">
        <f t="shared" si="37"/>
        <v>4089.66</v>
      </c>
      <c r="N60" s="74">
        <f t="shared" si="37"/>
        <v>5025.5038889847483</v>
      </c>
      <c r="O60" s="74">
        <f t="shared" si="37"/>
        <v>6630.228516580818</v>
      </c>
      <c r="P60" s="74">
        <f t="shared" si="37"/>
        <v>7496.9934499022793</v>
      </c>
      <c r="Q60" s="74">
        <f t="shared" si="37"/>
        <v>7902.4001262864858</v>
      </c>
      <c r="R60" s="74">
        <f t="shared" si="37"/>
        <v>9655.508850465927</v>
      </c>
      <c r="S60" s="74">
        <f t="shared" si="37"/>
        <v>10263.945169564364</v>
      </c>
      <c r="T60" s="74">
        <f t="shared" si="37"/>
        <v>9880.8925531353179</v>
      </c>
      <c r="U60" s="74">
        <f t="shared" si="37"/>
        <v>13327.30483890884</v>
      </c>
      <c r="V60" s="74">
        <f t="shared" si="37"/>
        <v>15016.42884547798</v>
      </c>
      <c r="W60" s="74">
        <f t="shared" si="37"/>
        <v>13923.163951650804</v>
      </c>
      <c r="X60" s="74">
        <f t="shared" si="37"/>
        <v>14582.607963503764</v>
      </c>
      <c r="Y60" s="74">
        <f t="shared" si="37"/>
        <v>14212.777104467414</v>
      </c>
      <c r="Z60" s="74">
        <f t="shared" si="37"/>
        <v>15636.975040173264</v>
      </c>
      <c r="AA60" s="74">
        <f t="shared" si="37"/>
        <v>16076.194221555639</v>
      </c>
      <c r="AB60" s="74">
        <f t="shared" si="37"/>
        <v>15804.231060839944</v>
      </c>
      <c r="AC60" s="74">
        <f t="shared" ref="AC60" si="38">+AC19</f>
        <v>15593.764600208004</v>
      </c>
    </row>
    <row r="61" spans="1:29" ht="6" customHeight="1">
      <c r="A61" s="214"/>
      <c r="B61" s="12"/>
      <c r="C61" s="12"/>
      <c r="D61" s="12"/>
      <c r="E61" s="106"/>
      <c r="F61" s="106"/>
      <c r="G61" s="106"/>
      <c r="H61" s="106"/>
      <c r="I61" s="106"/>
      <c r="J61" s="106"/>
      <c r="K61" s="106"/>
      <c r="L61" s="106"/>
      <c r="M61" s="106"/>
      <c r="N61" s="106"/>
      <c r="O61" s="106"/>
      <c r="P61" s="106"/>
      <c r="Q61" s="106"/>
      <c r="R61" s="106"/>
      <c r="S61" s="106"/>
      <c r="T61" s="106"/>
      <c r="U61" s="70"/>
      <c r="V61" s="70"/>
      <c r="W61" s="70"/>
      <c r="X61" s="70"/>
      <c r="Y61" s="70"/>
      <c r="Z61" s="70"/>
      <c r="AA61" s="70"/>
      <c r="AB61" s="70"/>
      <c r="AC61" s="70"/>
    </row>
    <row r="62" spans="1:29" s="9" customFormat="1" ht="15">
      <c r="A62" s="214"/>
      <c r="B62" s="15" t="s">
        <v>45</v>
      </c>
      <c r="C62" s="15"/>
      <c r="D62" s="15"/>
      <c r="E62" s="74">
        <f t="shared" ref="E62:AB62" si="39">+E21</f>
        <v>0</v>
      </c>
      <c r="F62" s="74">
        <f t="shared" si="39"/>
        <v>0</v>
      </c>
      <c r="G62" s="74">
        <f t="shared" si="39"/>
        <v>0</v>
      </c>
      <c r="H62" s="74">
        <f t="shared" si="39"/>
        <v>0</v>
      </c>
      <c r="I62" s="74">
        <f t="shared" si="39"/>
        <v>1339</v>
      </c>
      <c r="J62" s="74">
        <f t="shared" si="39"/>
        <v>1745.9</v>
      </c>
      <c r="K62" s="74">
        <f t="shared" si="39"/>
        <v>2316.1468279999995</v>
      </c>
      <c r="L62" s="74">
        <f t="shared" si="39"/>
        <v>3169.4</v>
      </c>
      <c r="M62" s="74">
        <f t="shared" si="39"/>
        <v>2280.3589999999999</v>
      </c>
      <c r="N62" s="74">
        <f t="shared" si="39"/>
        <v>2254.7243175222502</v>
      </c>
      <c r="O62" s="74">
        <f t="shared" si="39"/>
        <v>2679.413</v>
      </c>
      <c r="P62" s="74">
        <f t="shared" si="39"/>
        <v>2903.9825646861118</v>
      </c>
      <c r="Q62" s="74">
        <f t="shared" si="39"/>
        <v>2955.0162618268023</v>
      </c>
      <c r="R62" s="74">
        <f t="shared" si="39"/>
        <v>2882.8119527246899</v>
      </c>
      <c r="S62" s="74">
        <f t="shared" si="39"/>
        <v>3126.4743133513703</v>
      </c>
      <c r="T62" s="74">
        <f t="shared" si="39"/>
        <v>4372.5167319697302</v>
      </c>
      <c r="U62" s="74">
        <f t="shared" si="39"/>
        <v>5459.3467677681956</v>
      </c>
      <c r="V62" s="74">
        <f t="shared" si="39"/>
        <v>8316.4899913812696</v>
      </c>
      <c r="W62" s="74">
        <f t="shared" si="39"/>
        <v>10436.550657410638</v>
      </c>
      <c r="X62" s="74">
        <f t="shared" si="39"/>
        <v>11337.811333768872</v>
      </c>
      <c r="Y62" s="74">
        <f t="shared" si="39"/>
        <v>11336.768479974939</v>
      </c>
      <c r="Z62" s="74">
        <f t="shared" si="39"/>
        <v>14953.368948148962</v>
      </c>
      <c r="AA62" s="74">
        <f t="shared" si="39"/>
        <v>18742.998171030154</v>
      </c>
      <c r="AB62" s="74">
        <f t="shared" si="39"/>
        <v>22360.642103666185</v>
      </c>
      <c r="AC62" s="74">
        <f t="shared" ref="AC62" si="40">+AC21</f>
        <v>22760.221118674312</v>
      </c>
    </row>
    <row r="63" spans="1:29" ht="6" customHeight="1">
      <c r="A63" s="214"/>
      <c r="B63" s="12"/>
      <c r="C63" s="12"/>
      <c r="D63" s="12"/>
      <c r="E63" s="106"/>
      <c r="F63" s="106"/>
      <c r="G63" s="106"/>
      <c r="H63" s="106"/>
      <c r="I63" s="106"/>
      <c r="J63" s="106"/>
      <c r="K63" s="106"/>
      <c r="L63" s="106"/>
      <c r="M63" s="106"/>
      <c r="N63" s="106"/>
      <c r="O63" s="106"/>
      <c r="P63" s="106"/>
      <c r="Q63" s="106"/>
      <c r="R63" s="106"/>
      <c r="S63" s="106"/>
      <c r="T63" s="106"/>
      <c r="U63" s="70"/>
      <c r="V63" s="70"/>
      <c r="W63" s="70"/>
      <c r="X63" s="70"/>
      <c r="Y63" s="70"/>
      <c r="Z63" s="70"/>
      <c r="AA63" s="70"/>
      <c r="AB63" s="70"/>
      <c r="AC63" s="70"/>
    </row>
    <row r="64" spans="1:29" ht="15">
      <c r="A64" s="214"/>
      <c r="B64" s="10" t="s">
        <v>46</v>
      </c>
      <c r="C64" s="10"/>
      <c r="D64" s="10"/>
      <c r="E64" s="86" t="e">
        <f t="shared" ref="E64:AA64" ca="1" si="41">+E45+E56-E58-E62+E60</f>
        <v>#REF!</v>
      </c>
      <c r="F64" s="86" t="e">
        <f t="shared" ca="1" si="41"/>
        <v>#REF!</v>
      </c>
      <c r="G64" s="86" t="e">
        <f t="shared" ca="1" si="41"/>
        <v>#REF!</v>
      </c>
      <c r="H64" s="86" t="e">
        <f t="shared" ca="1" si="41"/>
        <v>#REF!</v>
      </c>
      <c r="I64" s="86">
        <f t="shared" ca="1" si="41"/>
        <v>314.3861770476791</v>
      </c>
      <c r="J64" s="86">
        <f t="shared" ca="1" si="41"/>
        <v>-613.02107161271761</v>
      </c>
      <c r="K64" s="86">
        <f t="shared" ca="1" si="41"/>
        <v>-1689.7598902059624</v>
      </c>
      <c r="L64" s="86">
        <f t="shared" ca="1" si="41"/>
        <v>-2437.1225005837969</v>
      </c>
      <c r="M64" s="86">
        <f t="shared" ca="1" si="41"/>
        <v>-2494.2483474841247</v>
      </c>
      <c r="N64" s="86">
        <f t="shared" ca="1" si="41"/>
        <v>-2970.4043264467773</v>
      </c>
      <c r="O64" s="86">
        <f t="shared" ca="1" si="41"/>
        <v>-2355.0906952811083</v>
      </c>
      <c r="P64" s="86">
        <f t="shared" ca="1" si="41"/>
        <v>-1206.8678245632991</v>
      </c>
      <c r="Q64" s="86">
        <f t="shared" ca="1" si="41"/>
        <v>-441.8420013839168</v>
      </c>
      <c r="R64" s="86">
        <f t="shared" ca="1" si="41"/>
        <v>800.73408567096885</v>
      </c>
      <c r="S64" s="86">
        <f t="shared" ca="1" si="41"/>
        <v>801.85920560293562</v>
      </c>
      <c r="T64" s="86">
        <f t="shared" ca="1" si="41"/>
        <v>-2806.1998529837656</v>
      </c>
      <c r="U64" s="86">
        <f t="shared" ca="1" si="41"/>
        <v>1661.696180871586</v>
      </c>
      <c r="V64" s="86">
        <f t="shared" ca="1" si="41"/>
        <v>198.81658065021293</v>
      </c>
      <c r="W64" s="86">
        <f t="shared" ca="1" si="41"/>
        <v>747.92513534748832</v>
      </c>
      <c r="X64" s="86">
        <f t="shared" ca="1" si="41"/>
        <v>752.04196081913142</v>
      </c>
      <c r="Y64" s="86">
        <f t="shared" ca="1" si="41"/>
        <v>-1649.0746152563224</v>
      </c>
      <c r="Z64" s="86">
        <f t="shared" ca="1" si="41"/>
        <v>2259.3833335701038</v>
      </c>
      <c r="AA64" s="86">
        <f t="shared" ca="1" si="41"/>
        <v>3202.2105068240216</v>
      </c>
      <c r="AB64" s="86">
        <f t="shared" ref="AB64:AC64" ca="1" si="42">+AB45+AB56-AB58-AB62+AB60</f>
        <v>-1952.7710705190311</v>
      </c>
      <c r="AC64" s="86">
        <f t="shared" ca="1" si="42"/>
        <v>-4705.5860041775741</v>
      </c>
    </row>
    <row r="65" spans="1:31" s="9" customFormat="1" ht="15">
      <c r="A65" s="214"/>
      <c r="B65" s="10" t="s">
        <v>77</v>
      </c>
      <c r="C65" s="10"/>
      <c r="D65" s="10"/>
      <c r="E65" s="86" t="e">
        <f t="shared" ref="E65:AA65" ca="1" si="43">+E64-E51-E55</f>
        <v>#REF!</v>
      </c>
      <c r="F65" s="86" t="e">
        <f t="shared" ca="1" si="43"/>
        <v>#REF!</v>
      </c>
      <c r="G65" s="86" t="e">
        <f t="shared" ca="1" si="43"/>
        <v>#REF!</v>
      </c>
      <c r="H65" s="86" t="e">
        <f t="shared" ca="1" si="43"/>
        <v>#REF!</v>
      </c>
      <c r="I65" s="86">
        <f t="shared" ca="1" si="43"/>
        <v>-625.96064511539089</v>
      </c>
      <c r="J65" s="86">
        <f t="shared" ca="1" si="43"/>
        <v>-1681.8464886238658</v>
      </c>
      <c r="K65" s="86">
        <f t="shared" ca="1" si="43"/>
        <v>-2839.9921896152205</v>
      </c>
      <c r="L65" s="86">
        <f t="shared" ca="1" si="43"/>
        <v>-3483.1596300580104</v>
      </c>
      <c r="M65" s="86">
        <f t="shared" ca="1" si="43"/>
        <v>-3819.3949282775566</v>
      </c>
      <c r="N65" s="86">
        <f t="shared" ca="1" si="43"/>
        <v>-4718.0516178620765</v>
      </c>
      <c r="O65" s="86">
        <f t="shared" ca="1" si="43"/>
        <v>-4722.1328712412123</v>
      </c>
      <c r="P65" s="86">
        <f t="shared" ca="1" si="43"/>
        <v>-3994.4956201381697</v>
      </c>
      <c r="Q65" s="86">
        <f t="shared" ca="1" si="43"/>
        <v>-3249.0972946192214</v>
      </c>
      <c r="R65" s="86">
        <f t="shared" ca="1" si="43"/>
        <v>-3175.6413821825427</v>
      </c>
      <c r="S65" s="86">
        <f t="shared" ca="1" si="43"/>
        <v>-3735.623601658961</v>
      </c>
      <c r="T65" s="86">
        <f t="shared" ca="1" si="43"/>
        <v>-7515.1683104331123</v>
      </c>
      <c r="U65" s="86">
        <f t="shared" ca="1" si="43"/>
        <v>-3726.9685852099014</v>
      </c>
      <c r="V65" s="86">
        <f t="shared" ca="1" si="43"/>
        <v>-6539.8282821058301</v>
      </c>
      <c r="W65" s="86">
        <f t="shared" ca="1" si="43"/>
        <v>-6717.9099125426328</v>
      </c>
      <c r="X65" s="86">
        <f t="shared" ca="1" si="43"/>
        <v>-15075.806029352931</v>
      </c>
      <c r="Y65" s="86">
        <f t="shared" ca="1" si="43"/>
        <v>-12489.718991869684</v>
      </c>
      <c r="Z65" s="86">
        <f t="shared" ca="1" si="43"/>
        <v>-14235.78056637161</v>
      </c>
      <c r="AA65" s="86">
        <f t="shared" ca="1" si="43"/>
        <v>-14052.819472956377</v>
      </c>
      <c r="AB65" s="86">
        <f t="shared" ref="AB65:AC65" ca="1" si="44">+AB64-AB51-AB55</f>
        <v>-21609.768451283344</v>
      </c>
      <c r="AC65" s="86">
        <f t="shared" ca="1" si="44"/>
        <v>-24171.391025466786</v>
      </c>
    </row>
    <row r="66" spans="1:31" ht="6" customHeight="1">
      <c r="A66" s="214"/>
      <c r="B66" s="12"/>
      <c r="C66" s="12"/>
      <c r="D66" s="12"/>
      <c r="E66" s="106"/>
      <c r="F66" s="106"/>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row>
    <row r="67" spans="1:31" ht="15">
      <c r="A67" s="214"/>
      <c r="B67" s="10" t="s">
        <v>47</v>
      </c>
      <c r="C67" s="11"/>
      <c r="D67" s="11"/>
      <c r="E67" s="86" t="e">
        <f t="shared" ref="E67:AA67" ca="1" si="45">+E64-E60</f>
        <v>#REF!</v>
      </c>
      <c r="F67" s="86" t="e">
        <f t="shared" ca="1" si="45"/>
        <v>#REF!</v>
      </c>
      <c r="G67" s="86" t="e">
        <f t="shared" ca="1" si="45"/>
        <v>#REF!</v>
      </c>
      <c r="H67" s="86" t="e">
        <f t="shared" ca="1" si="45"/>
        <v>#REF!</v>
      </c>
      <c r="I67" s="86">
        <f t="shared" ca="1" si="45"/>
        <v>-465.76382295232088</v>
      </c>
      <c r="J67" s="86">
        <f t="shared" ca="1" si="45"/>
        <v>-1649.1210716127175</v>
      </c>
      <c r="K67" s="86">
        <f t="shared" ca="1" si="45"/>
        <v>-3568.282411957462</v>
      </c>
      <c r="L67" s="86">
        <f t="shared" ca="1" si="45"/>
        <v>-4921.6225005837969</v>
      </c>
      <c r="M67" s="86">
        <f t="shared" ca="1" si="45"/>
        <v>-6583.9083474841245</v>
      </c>
      <c r="N67" s="86">
        <f t="shared" ca="1" si="45"/>
        <v>-7995.9082154315256</v>
      </c>
      <c r="O67" s="86">
        <f t="shared" ca="1" si="45"/>
        <v>-8985.3192118619263</v>
      </c>
      <c r="P67" s="86">
        <f t="shared" ca="1" si="45"/>
        <v>-8703.8612744655784</v>
      </c>
      <c r="Q67" s="86">
        <f t="shared" ca="1" si="45"/>
        <v>-8344.2421276704026</v>
      </c>
      <c r="R67" s="86">
        <f t="shared" ca="1" si="45"/>
        <v>-8854.7747647949582</v>
      </c>
      <c r="S67" s="86">
        <f t="shared" ca="1" si="45"/>
        <v>-9462.0859639614282</v>
      </c>
      <c r="T67" s="86">
        <f t="shared" ca="1" si="45"/>
        <v>-12687.092406119084</v>
      </c>
      <c r="U67" s="86">
        <f t="shared" ca="1" si="45"/>
        <v>-11665.608658037254</v>
      </c>
      <c r="V67" s="86">
        <f t="shared" ca="1" si="45"/>
        <v>-14817.612264827767</v>
      </c>
      <c r="W67" s="86">
        <f t="shared" ca="1" si="45"/>
        <v>-13175.238816303316</v>
      </c>
      <c r="X67" s="86">
        <f t="shared" ca="1" si="45"/>
        <v>-13830.566002684633</v>
      </c>
      <c r="Y67" s="86">
        <f t="shared" ca="1" si="45"/>
        <v>-15861.851719723736</v>
      </c>
      <c r="Z67" s="86">
        <f t="shared" ca="1" si="45"/>
        <v>-13377.59170660316</v>
      </c>
      <c r="AA67" s="86">
        <f t="shared" ca="1" si="45"/>
        <v>-12873.983714731618</v>
      </c>
      <c r="AB67" s="86">
        <f t="shared" ref="AB67:AC67" ca="1" si="46">+AB64-AB60</f>
        <v>-17757.002131358975</v>
      </c>
      <c r="AC67" s="86">
        <f t="shared" ca="1" si="46"/>
        <v>-20299.350604385578</v>
      </c>
    </row>
    <row r="68" spans="1:31" s="9" customFormat="1" ht="15">
      <c r="A68" s="214"/>
      <c r="B68" s="10" t="s">
        <v>78</v>
      </c>
      <c r="C68" s="57"/>
      <c r="D68" s="57"/>
      <c r="E68" s="86" t="e">
        <f t="shared" ref="E68:AA68" ca="1" si="47">+E65-E60</f>
        <v>#REF!</v>
      </c>
      <c r="F68" s="86" t="e">
        <f t="shared" ca="1" si="47"/>
        <v>#REF!</v>
      </c>
      <c r="G68" s="86" t="e">
        <f t="shared" ca="1" si="47"/>
        <v>#REF!</v>
      </c>
      <c r="H68" s="86" t="e">
        <f t="shared" ca="1" si="47"/>
        <v>#REF!</v>
      </c>
      <c r="I68" s="86">
        <f t="shared" ca="1" si="47"/>
        <v>-1406.110645115391</v>
      </c>
      <c r="J68" s="86">
        <f t="shared" ca="1" si="47"/>
        <v>-2717.9464886238657</v>
      </c>
      <c r="K68" s="86">
        <f t="shared" ca="1" si="47"/>
        <v>-4718.5147113667199</v>
      </c>
      <c r="L68" s="86">
        <f t="shared" ca="1" si="47"/>
        <v>-5967.6596300580104</v>
      </c>
      <c r="M68" s="86">
        <f t="shared" ca="1" si="47"/>
        <v>-7909.0549282775564</v>
      </c>
      <c r="N68" s="86">
        <f t="shared" ca="1" si="47"/>
        <v>-9743.5555068468238</v>
      </c>
      <c r="O68" s="86">
        <f t="shared" ca="1" si="47"/>
        <v>-11352.361387822031</v>
      </c>
      <c r="P68" s="86">
        <f t="shared" ca="1" si="47"/>
        <v>-11491.489070040448</v>
      </c>
      <c r="Q68" s="86">
        <f t="shared" ca="1" si="47"/>
        <v>-11151.497420905707</v>
      </c>
      <c r="R68" s="86">
        <f t="shared" ca="1" si="47"/>
        <v>-12831.15023264847</v>
      </c>
      <c r="S68" s="86">
        <f t="shared" ca="1" si="47"/>
        <v>-13999.568771223325</v>
      </c>
      <c r="T68" s="86">
        <f t="shared" ca="1" si="47"/>
        <v>-17396.060863568429</v>
      </c>
      <c r="U68" s="86">
        <f t="shared" ca="1" si="47"/>
        <v>-17054.273424118743</v>
      </c>
      <c r="V68" s="86">
        <f t="shared" ca="1" si="47"/>
        <v>-21556.257127583809</v>
      </c>
      <c r="W68" s="86">
        <f t="shared" ca="1" si="47"/>
        <v>-20641.073864193437</v>
      </c>
      <c r="X68" s="86">
        <f t="shared" ca="1" si="47"/>
        <v>-29658.413992856695</v>
      </c>
      <c r="Y68" s="86">
        <f t="shared" ca="1" si="47"/>
        <v>-26702.496096337098</v>
      </c>
      <c r="Z68" s="86">
        <f t="shared" ca="1" si="47"/>
        <v>-29872.755606544873</v>
      </c>
      <c r="AA68" s="86">
        <f t="shared" ca="1" si="47"/>
        <v>-30129.013694512018</v>
      </c>
      <c r="AB68" s="86">
        <f t="shared" ref="AB68:AC68" ca="1" si="48">+AB65-AB60</f>
        <v>-37413.999512123286</v>
      </c>
      <c r="AC68" s="86">
        <f t="shared" ca="1" si="48"/>
        <v>-39765.155625674786</v>
      </c>
    </row>
    <row r="70" spans="1:31" s="3" customFormat="1" ht="15">
      <c r="A70" s="8" t="s">
        <v>56</v>
      </c>
      <c r="B70" s="8"/>
      <c r="C70" s="8"/>
      <c r="D70" s="8"/>
      <c r="E70" s="7" t="s">
        <v>5</v>
      </c>
      <c r="F70" s="7" t="s">
        <v>6</v>
      </c>
      <c r="G70" s="7" t="s">
        <v>7</v>
      </c>
      <c r="H70" s="7" t="s">
        <v>8</v>
      </c>
      <c r="I70" s="7" t="s">
        <v>9</v>
      </c>
      <c r="J70" s="6" t="s">
        <v>10</v>
      </c>
      <c r="K70" s="6" t="s">
        <v>11</v>
      </c>
      <c r="L70" s="6" t="s">
        <v>12</v>
      </c>
      <c r="M70" s="5" t="s">
        <v>13</v>
      </c>
      <c r="N70" s="5" t="s">
        <v>14</v>
      </c>
      <c r="O70" s="5" t="s">
        <v>15</v>
      </c>
      <c r="P70" s="5" t="s">
        <v>16</v>
      </c>
      <c r="Q70" s="5" t="s">
        <v>17</v>
      </c>
      <c r="R70" s="5" t="s">
        <v>18</v>
      </c>
      <c r="S70" s="5" t="s">
        <v>19</v>
      </c>
      <c r="T70" s="5" t="s">
        <v>20</v>
      </c>
      <c r="U70" s="5" t="s">
        <v>21</v>
      </c>
      <c r="V70" s="5" t="s">
        <v>22</v>
      </c>
      <c r="W70" s="5" t="s">
        <v>23</v>
      </c>
      <c r="X70" s="5" t="s">
        <v>24</v>
      </c>
      <c r="Y70" s="5" t="s">
        <v>25</v>
      </c>
      <c r="Z70" s="5" t="s">
        <v>26</v>
      </c>
      <c r="AA70" s="5" t="s">
        <v>27</v>
      </c>
      <c r="AB70" s="5" t="s">
        <v>28</v>
      </c>
      <c r="AC70" s="5" t="s">
        <v>29</v>
      </c>
      <c r="AE70" s="56">
        <v>1</v>
      </c>
    </row>
    <row r="71" spans="1:31" ht="15">
      <c r="A71" s="35"/>
      <c r="B71" s="35"/>
      <c r="C71" s="35" t="s">
        <v>57</v>
      </c>
      <c r="D71" s="35"/>
      <c r="E71" s="36"/>
      <c r="F71" s="36"/>
      <c r="G71" s="36"/>
      <c r="H71" s="36"/>
      <c r="I71" s="36"/>
      <c r="J71" s="37"/>
      <c r="K71" s="37"/>
      <c r="L71" s="37"/>
      <c r="M71" s="38"/>
      <c r="N71" s="38"/>
      <c r="O71" s="38"/>
      <c r="P71" s="38"/>
      <c r="Q71" s="38"/>
      <c r="R71" s="38"/>
      <c r="S71" s="38"/>
      <c r="T71" s="38"/>
      <c r="U71" s="38"/>
      <c r="V71" s="38"/>
      <c r="W71" s="38"/>
      <c r="X71" s="38"/>
      <c r="Y71" s="38"/>
      <c r="Z71" s="38"/>
      <c r="AA71" s="38"/>
      <c r="AB71" s="38"/>
      <c r="AC71" s="38"/>
    </row>
    <row r="72" spans="1:31">
      <c r="D72" s="2" t="s">
        <v>58</v>
      </c>
      <c r="E72" s="32">
        <f t="shared" ref="E72:AB72" ca="1" si="49">IF(AND($AE$31=2,E34=""),NA(),OFFSET(E75,1+($AE$70-1)*3,0))</f>
        <v>0</v>
      </c>
      <c r="F72" s="32">
        <f t="shared" ca="1" si="49"/>
        <v>0</v>
      </c>
      <c r="G72" s="32">
        <f t="shared" ca="1" si="49"/>
        <v>0</v>
      </c>
      <c r="H72" s="32">
        <f t="shared" ca="1" si="49"/>
        <v>0</v>
      </c>
      <c r="I72" s="171">
        <f t="shared" ca="1" si="49"/>
        <v>-2.1742021276595764E-2</v>
      </c>
      <c r="J72" s="32">
        <f t="shared" ca="1" si="49"/>
        <v>-0.64430674163942425</v>
      </c>
      <c r="K72" s="32">
        <f t="shared" ca="1" si="49"/>
        <v>-1.2664401024402001</v>
      </c>
      <c r="L72" s="32">
        <f t="shared" ca="1" si="49"/>
        <v>-1.340205283941847</v>
      </c>
      <c r="M72" s="32">
        <f t="shared" ca="1" si="49"/>
        <v>-1.5835368637872975</v>
      </c>
      <c r="N72" s="32">
        <f t="shared" ca="1" si="49"/>
        <v>-2.3050240939104056</v>
      </c>
      <c r="O72" s="32">
        <f t="shared" ca="1" si="49"/>
        <v>-1.3432533485649878</v>
      </c>
      <c r="P72" s="32">
        <f t="shared" ca="1" si="49"/>
        <v>-1.1454151205583456</v>
      </c>
      <c r="Q72" s="32">
        <f t="shared" ca="1" si="49"/>
        <v>-0.83920537448320365</v>
      </c>
      <c r="R72" s="32">
        <f t="shared" ca="1" si="49"/>
        <v>-0.41514333048083135</v>
      </c>
      <c r="S72" s="32">
        <f t="shared" ca="1" si="49"/>
        <v>-0.23884415836213199</v>
      </c>
      <c r="T72" s="32">
        <f t="shared" ca="1" si="49"/>
        <v>-1.042124700213813</v>
      </c>
      <c r="U72" s="32">
        <f t="shared" ca="1" si="49"/>
        <v>0.53555145046517316</v>
      </c>
      <c r="V72" s="32">
        <f t="shared" ca="1" si="49"/>
        <v>0.68196686180223365</v>
      </c>
      <c r="W72" s="32">
        <f t="shared" ca="1" si="49"/>
        <v>1.0956601473331309</v>
      </c>
      <c r="X72" s="32">
        <f t="shared" ca="1" si="49"/>
        <v>-0.81639211454307781</v>
      </c>
      <c r="Y72" s="32">
        <f t="shared" ca="1" si="49"/>
        <v>-0.83596768044602587</v>
      </c>
      <c r="Z72" s="32">
        <f t="shared" ca="1" si="49"/>
        <v>0.53353439438897599</v>
      </c>
      <c r="AA72" s="32">
        <f t="shared" ca="1" si="49"/>
        <v>0.56926059880165891</v>
      </c>
      <c r="AB72" s="32">
        <f t="shared" ca="1" si="49"/>
        <v>8.2111548201969906E-2</v>
      </c>
      <c r="AC72" s="32">
        <f t="shared" ref="AC72" ca="1" si="50">IF(AND($AE$31=2,AC34=""),NA(),OFFSET(AC75,1+($AE$70-1)*3,0))</f>
        <v>-0.48074098718862812</v>
      </c>
    </row>
    <row r="73" spans="1:31">
      <c r="D73" s="2" t="s">
        <v>54</v>
      </c>
      <c r="E73" s="32" t="e">
        <f t="shared" ref="E73:AB73" ca="1" si="51">IF(AND($AE$31=2,E34=""),NA(),OFFSET(E76,1+($AE$70-1)*3,0))</f>
        <v>#REF!</v>
      </c>
      <c r="F73" s="32" t="e">
        <f t="shared" ca="1" si="51"/>
        <v>#REF!</v>
      </c>
      <c r="G73" s="32" t="e">
        <f t="shared" ca="1" si="51"/>
        <v>#REF!</v>
      </c>
      <c r="H73" s="32" t="e">
        <f t="shared" ca="1" si="51"/>
        <v>#REF!</v>
      </c>
      <c r="I73" s="32">
        <f t="shared" ca="1" si="51"/>
        <v>0.3870988192568941</v>
      </c>
      <c r="J73" s="32">
        <f t="shared" ca="1" si="51"/>
        <v>-0.60367616458494266</v>
      </c>
      <c r="K73" s="32">
        <f t="shared" ca="1" si="51"/>
        <v>-1.3951467508326347</v>
      </c>
      <c r="L73" s="32">
        <f t="shared" ca="1" si="51"/>
        <v>-1.6650651102589342</v>
      </c>
      <c r="M73" s="32">
        <f t="shared" ca="1" si="51"/>
        <v>-1.4763321164872978</v>
      </c>
      <c r="N73" s="32">
        <f t="shared" ca="1" si="51"/>
        <v>-1.6296279393481155</v>
      </c>
      <c r="O73" s="32">
        <f t="shared" ca="1" si="51"/>
        <v>-1.1293719855949993</v>
      </c>
      <c r="P73" s="32">
        <f t="shared" ca="1" si="51"/>
        <v>-0.53436461408773883</v>
      </c>
      <c r="Q73" s="32">
        <f t="shared" ca="1" si="51"/>
        <v>-0.18010622786445496</v>
      </c>
      <c r="R73" s="32">
        <f t="shared" ca="1" si="51"/>
        <v>0.29401460855568079</v>
      </c>
      <c r="S73" s="32">
        <f t="shared" ca="1" si="51"/>
        <v>0.2605452283267381</v>
      </c>
      <c r="T73" s="32">
        <f t="shared" ca="1" si="51"/>
        <v>-0.8249743802795676</v>
      </c>
      <c r="U73" s="32">
        <f t="shared" ca="1" si="51"/>
        <v>0.43284835577981284</v>
      </c>
      <c r="V73" s="32">
        <f t="shared" ca="1" si="51"/>
        <v>4.6121432301381889E-2</v>
      </c>
      <c r="W73" s="32">
        <f t="shared" ca="1" si="51"/>
        <v>0.15578949968390901</v>
      </c>
      <c r="X73" s="32">
        <f t="shared" ca="1" si="51"/>
        <v>0.14902336897259499</v>
      </c>
      <c r="Y73" s="32">
        <f t="shared" ca="1" si="51"/>
        <v>-0.30262469908763834</v>
      </c>
      <c r="Z73" s="32">
        <f t="shared" ca="1" si="51"/>
        <v>0.36346988627528354</v>
      </c>
      <c r="AA73" s="32">
        <f t="shared" ca="1" si="51"/>
        <v>0.48191732498145468</v>
      </c>
      <c r="AB73" s="32">
        <f t="shared" ca="1" si="51"/>
        <v>-0.27493865889657282</v>
      </c>
      <c r="AC73" s="32">
        <f t="shared" ref="AC73" ca="1" si="52">IF(AND($AE$31=2,AC34=""),NA(),OFFSET(AC76,1+($AE$70-1)*3,0))</f>
        <v>-0.62230689123054284</v>
      </c>
    </row>
    <row r="74" spans="1:31">
      <c r="E74" s="33"/>
      <c r="F74" s="33"/>
      <c r="G74" s="33"/>
      <c r="H74" s="33"/>
      <c r="I74" s="33"/>
      <c r="J74" s="33"/>
      <c r="K74" s="33"/>
      <c r="L74" s="33"/>
      <c r="M74" s="33"/>
      <c r="N74" s="33"/>
      <c r="O74" s="33"/>
      <c r="P74" s="33"/>
      <c r="Q74" s="33"/>
      <c r="R74" s="33"/>
      <c r="S74" s="33"/>
      <c r="T74" s="33"/>
      <c r="U74" s="33"/>
      <c r="V74" s="33"/>
      <c r="W74" s="33"/>
      <c r="X74" s="33"/>
      <c r="Y74" s="33"/>
      <c r="Z74" s="33"/>
      <c r="AA74" s="33"/>
      <c r="AB74" s="33"/>
      <c r="AC74" s="33"/>
    </row>
    <row r="75" spans="1:31">
      <c r="C75" s="2" t="s">
        <v>46</v>
      </c>
    </row>
    <row r="76" spans="1:31">
      <c r="D76" s="2" t="s">
        <v>58</v>
      </c>
      <c r="E76" s="32">
        <f t="shared" ref="E76:AC76" si="53">IF($AE$36=1,E24/E$29*100,E23/E$29*100)</f>
        <v>0</v>
      </c>
      <c r="F76" s="32">
        <f t="shared" si="53"/>
        <v>0</v>
      </c>
      <c r="G76" s="32">
        <f t="shared" si="53"/>
        <v>0</v>
      </c>
      <c r="H76" s="32">
        <f t="shared" si="53"/>
        <v>0</v>
      </c>
      <c r="I76" s="32">
        <f t="shared" si="53"/>
        <v>-2.1742021276595764E-2</v>
      </c>
      <c r="J76" s="32">
        <f t="shared" si="53"/>
        <v>-0.64430674163942425</v>
      </c>
      <c r="K76" s="32">
        <f t="shared" si="53"/>
        <v>-1.2664401024402001</v>
      </c>
      <c r="L76" s="32">
        <f t="shared" si="53"/>
        <v>-1.340205283941847</v>
      </c>
      <c r="M76" s="32">
        <f t="shared" si="53"/>
        <v>-1.5835368637872975</v>
      </c>
      <c r="N76" s="32">
        <f t="shared" si="53"/>
        <v>-2.3050240939104056</v>
      </c>
      <c r="O76" s="32">
        <f t="shared" si="53"/>
        <v>-1.3432533485649878</v>
      </c>
      <c r="P76" s="32">
        <f t="shared" si="53"/>
        <v>-1.1454151205583456</v>
      </c>
      <c r="Q76" s="32">
        <f t="shared" si="53"/>
        <v>-0.83920537448320365</v>
      </c>
      <c r="R76" s="32">
        <f t="shared" si="53"/>
        <v>-0.41514333048083135</v>
      </c>
      <c r="S76" s="32">
        <f t="shared" si="53"/>
        <v>-0.23884415836213199</v>
      </c>
      <c r="T76" s="32">
        <f t="shared" si="53"/>
        <v>-1.042124700213813</v>
      </c>
      <c r="U76" s="32">
        <f t="shared" si="53"/>
        <v>0.53555145046517316</v>
      </c>
      <c r="V76" s="32">
        <f t="shared" si="53"/>
        <v>0.68196686180223365</v>
      </c>
      <c r="W76" s="32">
        <f t="shared" si="53"/>
        <v>1.0956601473331309</v>
      </c>
      <c r="X76" s="32">
        <f t="shared" si="53"/>
        <v>-0.81639211454307781</v>
      </c>
      <c r="Y76" s="32">
        <f t="shared" si="53"/>
        <v>-0.83596768044602587</v>
      </c>
      <c r="Z76" s="32">
        <f t="shared" si="53"/>
        <v>0.53353439438897599</v>
      </c>
      <c r="AA76" s="32">
        <f t="shared" si="53"/>
        <v>0.56926059880165891</v>
      </c>
      <c r="AB76" s="32">
        <f t="shared" si="53"/>
        <v>8.2111548201969906E-2</v>
      </c>
      <c r="AC76" s="32">
        <f t="shared" si="53"/>
        <v>-0.48074098718862812</v>
      </c>
    </row>
    <row r="77" spans="1:31">
      <c r="D77" s="2" t="s">
        <v>54</v>
      </c>
      <c r="E77" s="32" t="e">
        <f t="shared" ref="E77:AC77" ca="1" si="54">IF(AND(OR($AE$36=3,$AE$36=4),E41=""),NA(),E64/E$29*100)</f>
        <v>#REF!</v>
      </c>
      <c r="F77" s="32" t="e">
        <f t="shared" ca="1" si="54"/>
        <v>#REF!</v>
      </c>
      <c r="G77" s="32" t="e">
        <f t="shared" ca="1" si="54"/>
        <v>#REF!</v>
      </c>
      <c r="H77" s="32" t="e">
        <f t="shared" ca="1" si="54"/>
        <v>#REF!</v>
      </c>
      <c r="I77" s="32">
        <f t="shared" ca="1" si="54"/>
        <v>0.3870988192568941</v>
      </c>
      <c r="J77" s="32">
        <f t="shared" ca="1" si="54"/>
        <v>-0.60367616458494266</v>
      </c>
      <c r="K77" s="32">
        <f t="shared" ca="1" si="54"/>
        <v>-1.3951467508326347</v>
      </c>
      <c r="L77" s="32">
        <f t="shared" ca="1" si="54"/>
        <v>-1.6650651102589342</v>
      </c>
      <c r="M77" s="32">
        <f t="shared" ca="1" si="54"/>
        <v>-1.4763321164872978</v>
      </c>
      <c r="N77" s="32">
        <f t="shared" ca="1" si="54"/>
        <v>-1.6296279393481155</v>
      </c>
      <c r="O77" s="32">
        <f t="shared" ca="1" si="54"/>
        <v>-1.1293719855949993</v>
      </c>
      <c r="P77" s="32">
        <f t="shared" ca="1" si="54"/>
        <v>-0.53436461408773883</v>
      </c>
      <c r="Q77" s="32">
        <f t="shared" ca="1" si="54"/>
        <v>-0.18010622786445496</v>
      </c>
      <c r="R77" s="32">
        <f t="shared" ca="1" si="54"/>
        <v>0.29401460855568079</v>
      </c>
      <c r="S77" s="32">
        <f t="shared" ca="1" si="54"/>
        <v>0.2605452283267381</v>
      </c>
      <c r="T77" s="32">
        <f t="shared" ca="1" si="54"/>
        <v>-0.8249743802795676</v>
      </c>
      <c r="U77" s="32">
        <f t="shared" ca="1" si="54"/>
        <v>0.43284835577981284</v>
      </c>
      <c r="V77" s="32">
        <f t="shared" ca="1" si="54"/>
        <v>4.6121432301381889E-2</v>
      </c>
      <c r="W77" s="32">
        <f t="shared" ca="1" si="54"/>
        <v>0.15578949968390901</v>
      </c>
      <c r="X77" s="32">
        <f t="shared" ca="1" si="54"/>
        <v>0.14902336897259499</v>
      </c>
      <c r="Y77" s="32">
        <f t="shared" ca="1" si="54"/>
        <v>-0.30262469908763834</v>
      </c>
      <c r="Z77" s="32">
        <f t="shared" ca="1" si="54"/>
        <v>0.36346988627528354</v>
      </c>
      <c r="AA77" s="32">
        <f t="shared" ca="1" si="54"/>
        <v>0.48191732498145468</v>
      </c>
      <c r="AB77" s="32">
        <f t="shared" ca="1" si="54"/>
        <v>-0.27493865889657282</v>
      </c>
      <c r="AC77" s="32">
        <f t="shared" ca="1" si="54"/>
        <v>-0.62230689123054284</v>
      </c>
    </row>
    <row r="78" spans="1:31">
      <c r="C78" s="2" t="s">
        <v>47</v>
      </c>
    </row>
    <row r="79" spans="1:31">
      <c r="D79" s="2" t="s">
        <v>58</v>
      </c>
      <c r="E79" s="32">
        <f t="shared" ref="E79:AC79" si="55">IF($AE$36=1,E27/E$29*100,E26/E$29*100)</f>
        <v>0</v>
      </c>
      <c r="F79" s="32">
        <f t="shared" si="55"/>
        <v>0</v>
      </c>
      <c r="G79" s="32">
        <f t="shared" si="55"/>
        <v>0</v>
      </c>
      <c r="H79" s="32">
        <f t="shared" si="55"/>
        <v>0</v>
      </c>
      <c r="I79" s="32">
        <f t="shared" si="55"/>
        <v>-0.98232860520094567</v>
      </c>
      <c r="J79" s="32">
        <f t="shared" si="55"/>
        <v>-1.6646124098948305</v>
      </c>
      <c r="K79" s="32">
        <f t="shared" si="55"/>
        <v>-2.8174383287432785</v>
      </c>
      <c r="L79" s="32">
        <f t="shared" si="55"/>
        <v>-3.0376391492676009</v>
      </c>
      <c r="M79" s="32">
        <f t="shared" si="55"/>
        <v>-4.0041845148535957</v>
      </c>
      <c r="N79" s="32">
        <f t="shared" si="55"/>
        <v>-5.0621240192895023</v>
      </c>
      <c r="O79" s="32">
        <f t="shared" si="55"/>
        <v>-4.5227463335795983</v>
      </c>
      <c r="P79" s="32">
        <f t="shared" si="55"/>
        <v>-4.46485734127124</v>
      </c>
      <c r="Q79" s="32">
        <f t="shared" si="55"/>
        <v>-4.060428058979352</v>
      </c>
      <c r="R79" s="32">
        <f t="shared" si="55"/>
        <v>-3.9604659361706465</v>
      </c>
      <c r="S79" s="32">
        <f t="shared" si="55"/>
        <v>-3.5738709549011345</v>
      </c>
      <c r="T79" s="32">
        <f t="shared" si="55"/>
        <v>-3.9469367726556688</v>
      </c>
      <c r="U79" s="32">
        <f t="shared" si="55"/>
        <v>-2.9360229882942996</v>
      </c>
      <c r="V79" s="32">
        <f t="shared" si="55"/>
        <v>-2.8015414257873057</v>
      </c>
      <c r="W79" s="32">
        <f t="shared" si="55"/>
        <v>-1.8044733600625709</v>
      </c>
      <c r="X79" s="32">
        <f t="shared" si="55"/>
        <v>-3.7060571603084869</v>
      </c>
      <c r="Y79" s="32">
        <f t="shared" si="55"/>
        <v>-3.4441804045079891</v>
      </c>
      <c r="Z79" s="32">
        <f t="shared" si="55"/>
        <v>-1.9820057776102942</v>
      </c>
      <c r="AA79" s="32">
        <f t="shared" si="55"/>
        <v>-1.8501295376757658</v>
      </c>
      <c r="AB79" s="32">
        <f t="shared" si="55"/>
        <v>-2.1430310495957205</v>
      </c>
      <c r="AC79" s="32">
        <f t="shared" si="55"/>
        <v>-2.5429936295420177</v>
      </c>
    </row>
    <row r="80" spans="1:31">
      <c r="D80" s="2" t="s">
        <v>54</v>
      </c>
      <c r="E80" s="32" t="e">
        <f t="shared" ref="E80:AC80" ca="1" si="56">IF(AND(OR($AE$36=3,$AE$36=4),E41=""),NA(),E67/E$29*100)</f>
        <v>#REF!</v>
      </c>
      <c r="F80" s="32" t="e">
        <f t="shared" ca="1" si="56"/>
        <v>#REF!</v>
      </c>
      <c r="G80" s="32" t="e">
        <f t="shared" ca="1" si="56"/>
        <v>#REF!</v>
      </c>
      <c r="H80" s="32" t="e">
        <f t="shared" ca="1" si="56"/>
        <v>#REF!</v>
      </c>
      <c r="I80" s="32">
        <f t="shared" ca="1" si="56"/>
        <v>-0.57348776466745577</v>
      </c>
      <c r="J80" s="32">
        <f t="shared" ca="1" si="56"/>
        <v>-1.6239818328403488</v>
      </c>
      <c r="K80" s="32">
        <f t="shared" ca="1" si="56"/>
        <v>-2.9461449771357135</v>
      </c>
      <c r="L80" s="32">
        <f t="shared" ca="1" si="56"/>
        <v>-3.3624989755846886</v>
      </c>
      <c r="M80" s="32">
        <f t="shared" ca="1" si="56"/>
        <v>-3.8969797675535962</v>
      </c>
      <c r="N80" s="32">
        <f t="shared" ca="1" si="56"/>
        <v>-4.3867278647272121</v>
      </c>
      <c r="O80" s="32">
        <f t="shared" ca="1" si="56"/>
        <v>-4.3088649706096103</v>
      </c>
      <c r="P80" s="32">
        <f t="shared" ca="1" si="56"/>
        <v>-3.8538068348006336</v>
      </c>
      <c r="Q80" s="32">
        <f t="shared" ca="1" si="56"/>
        <v>-3.401328912360603</v>
      </c>
      <c r="R80" s="32">
        <f t="shared" ca="1" si="56"/>
        <v>-3.2513079971341341</v>
      </c>
      <c r="S80" s="32">
        <f t="shared" ca="1" si="56"/>
        <v>-3.0744815682122639</v>
      </c>
      <c r="T80" s="32">
        <f t="shared" ca="1" si="56"/>
        <v>-3.7297864527214228</v>
      </c>
      <c r="U80" s="32">
        <f t="shared" ca="1" si="56"/>
        <v>-3.0387260829796596</v>
      </c>
      <c r="V80" s="32">
        <f t="shared" ca="1" si="56"/>
        <v>-3.4373868552881577</v>
      </c>
      <c r="W80" s="32">
        <f t="shared" ca="1" si="56"/>
        <v>-2.7443440077117929</v>
      </c>
      <c r="X80" s="32">
        <f t="shared" ca="1" si="56"/>
        <v>-2.7406416767928139</v>
      </c>
      <c r="Y80" s="32">
        <f t="shared" ca="1" si="56"/>
        <v>-2.9108374231496019</v>
      </c>
      <c r="Z80" s="32">
        <f t="shared" ca="1" si="56"/>
        <v>-2.1520702857239864</v>
      </c>
      <c r="AA80" s="32">
        <f t="shared" ca="1" si="56"/>
        <v>-1.9374728114959703</v>
      </c>
      <c r="AB80" s="32">
        <f t="shared" ca="1" si="56"/>
        <v>-2.5000812566942634</v>
      </c>
      <c r="AC80" s="32">
        <f t="shared" ca="1" si="56"/>
        <v>-2.6845595335839323</v>
      </c>
    </row>
    <row r="81" spans="1:30">
      <c r="E81" s="33"/>
      <c r="F81" s="33"/>
      <c r="G81" s="33"/>
      <c r="H81" s="33"/>
      <c r="I81" s="33"/>
      <c r="J81" s="33"/>
      <c r="K81" s="33"/>
      <c r="L81" s="33"/>
      <c r="M81" s="33"/>
      <c r="N81" s="33"/>
      <c r="O81" s="33"/>
      <c r="P81" s="33"/>
      <c r="Q81" s="33"/>
      <c r="R81" s="33"/>
      <c r="S81" s="33"/>
      <c r="T81" s="33"/>
      <c r="U81" s="33"/>
      <c r="V81" s="33"/>
      <c r="W81" s="33"/>
      <c r="X81" s="33"/>
      <c r="Y81" s="33"/>
      <c r="Z81" s="33"/>
      <c r="AA81" s="33"/>
      <c r="AB81" s="33"/>
      <c r="AC81" s="33"/>
    </row>
    <row r="82" spans="1:30" ht="15">
      <c r="A82" s="35"/>
      <c r="B82" s="35"/>
      <c r="C82" s="35" t="s">
        <v>59</v>
      </c>
      <c r="D82" s="35"/>
      <c r="E82" s="36"/>
      <c r="F82" s="36"/>
      <c r="G82" s="36"/>
      <c r="H82" s="36"/>
      <c r="I82" s="36"/>
      <c r="J82" s="37"/>
      <c r="K82" s="37"/>
      <c r="L82" s="37"/>
      <c r="M82" s="38"/>
      <c r="N82" s="38"/>
      <c r="O82" s="38"/>
      <c r="P82" s="38"/>
      <c r="Q82" s="38"/>
      <c r="R82" s="38"/>
      <c r="S82" s="38"/>
      <c r="T82" s="38"/>
      <c r="U82" s="38"/>
      <c r="V82" s="38"/>
      <c r="W82" s="38"/>
      <c r="X82" s="38"/>
      <c r="Y82" s="38"/>
      <c r="Z82" s="38"/>
      <c r="AA82" s="38"/>
      <c r="AB82" s="38"/>
      <c r="AC82" s="38"/>
    </row>
    <row r="83" spans="1:30">
      <c r="D83" s="2" t="s">
        <v>60</v>
      </c>
      <c r="E83" s="32"/>
      <c r="F83" s="32">
        <f t="shared" ref="F83:AC83" ca="1" si="57">IF(AND($AE$31=2,F34=""),NA(),OFFSET(F33,$AE$31-1,0)-OFFSET(E33,$AE$31-1,0))</f>
        <v>-1.3582900000000002</v>
      </c>
      <c r="G83" s="32">
        <f t="shared" ca="1" si="57"/>
        <v>0.66532000000000013</v>
      </c>
      <c r="H83" s="32">
        <f t="shared" ca="1" si="57"/>
        <v>2.1428099999999999</v>
      </c>
      <c r="I83" s="32">
        <f t="shared" ca="1" si="57"/>
        <v>1.8704799999999999</v>
      </c>
      <c r="J83" s="32">
        <f t="shared" ca="1" si="57"/>
        <v>2.2308199999999996</v>
      </c>
      <c r="K83" s="32">
        <f t="shared" ca="1" si="57"/>
        <v>-0.66521000000000008</v>
      </c>
      <c r="L83" s="32">
        <f t="shared" ca="1" si="57"/>
        <v>0.96138000000000012</v>
      </c>
      <c r="M83" s="32">
        <f t="shared" ca="1" si="57"/>
        <v>-1.8436499999999993</v>
      </c>
      <c r="N83" s="32">
        <f t="shared" ca="1" si="57"/>
        <v>-6.6497399999999995</v>
      </c>
      <c r="O83" s="32">
        <f t="shared" ca="1" si="57"/>
        <v>0.38011999999999979</v>
      </c>
      <c r="P83" s="32">
        <f t="shared" ca="1" si="57"/>
        <v>-1.0599500000000002</v>
      </c>
      <c r="Q83" s="32">
        <f t="shared" ca="1" si="57"/>
        <v>-0.59752000000000027</v>
      </c>
      <c r="R83" s="32">
        <f t="shared" ca="1" si="57"/>
        <v>0.37162000000000051</v>
      </c>
      <c r="S83" s="32">
        <f t="shared" ca="1" si="57"/>
        <v>1.3586999999999998</v>
      </c>
      <c r="T83" s="32">
        <f t="shared" ca="1" si="57"/>
        <v>0.52259000000000011</v>
      </c>
      <c r="U83" s="32">
        <f t="shared" ca="1" si="57"/>
        <v>2.2074799999999999</v>
      </c>
      <c r="V83" s="32">
        <f t="shared" ca="1" si="57"/>
        <v>2.3501300000000001</v>
      </c>
      <c r="W83" s="32">
        <f t="shared" ca="1" si="57"/>
        <v>-0.91084000000000009</v>
      </c>
      <c r="X83" s="32">
        <f t="shared" ca="1" si="57"/>
        <v>-2.72818</v>
      </c>
      <c r="Y83" s="32">
        <f t="shared" ca="1" si="57"/>
        <v>-0.41998000000000002</v>
      </c>
      <c r="Z83" s="32">
        <f t="shared" ca="1" si="57"/>
        <v>2.1166900000000002</v>
      </c>
      <c r="AA83" s="32">
        <f t="shared" ca="1" si="57"/>
        <v>-0.19001000000000001</v>
      </c>
      <c r="AB83" s="32">
        <f t="shared" ca="1" si="57"/>
        <v>0.79779</v>
      </c>
      <c r="AC83" s="32">
        <f t="shared" ca="1" si="57"/>
        <v>0.57654000000000027</v>
      </c>
    </row>
    <row r="84" spans="1:30">
      <c r="D84" s="2" t="s">
        <v>79</v>
      </c>
      <c r="E84" s="32"/>
      <c r="F84" s="32" t="e">
        <f t="shared" ref="F84:AC84" ca="1" si="58">IF(AND($AE$31=2,F34=""),NA(),E73-F73)</f>
        <v>#REF!</v>
      </c>
      <c r="G84" s="32" t="e">
        <f t="shared" ca="1" si="58"/>
        <v>#REF!</v>
      </c>
      <c r="H84" s="32" t="e">
        <f t="shared" ca="1" si="58"/>
        <v>#REF!</v>
      </c>
      <c r="I84" s="32"/>
      <c r="J84" s="32">
        <f t="shared" ca="1" si="58"/>
        <v>0.99077498384183671</v>
      </c>
      <c r="K84" s="32">
        <f t="shared" ca="1" si="58"/>
        <v>0.79147058624769207</v>
      </c>
      <c r="L84" s="32">
        <f t="shared" ca="1" si="58"/>
        <v>0.26991835942629949</v>
      </c>
      <c r="M84" s="32">
        <f t="shared" ca="1" si="58"/>
        <v>-0.18873299377163644</v>
      </c>
      <c r="N84" s="32">
        <f t="shared" ca="1" si="58"/>
        <v>0.15329582286081767</v>
      </c>
      <c r="O84" s="32">
        <f t="shared" ca="1" si="58"/>
        <v>-0.50025595375311616</v>
      </c>
      <c r="P84" s="32">
        <f t="shared" ca="1" si="58"/>
        <v>-0.59500737150726046</v>
      </c>
      <c r="Q84" s="32">
        <f t="shared" ca="1" si="58"/>
        <v>-0.35425838622328387</v>
      </c>
      <c r="R84" s="32">
        <f t="shared" ca="1" si="58"/>
        <v>-0.47412083642013575</v>
      </c>
      <c r="S84" s="32">
        <f t="shared" ca="1" si="58"/>
        <v>3.3469380228942691E-2</v>
      </c>
      <c r="T84" s="32">
        <f t="shared" ca="1" si="58"/>
        <v>1.0855196086063057</v>
      </c>
      <c r="U84" s="32">
        <f t="shared" ca="1" si="58"/>
        <v>-1.2578227360593806</v>
      </c>
      <c r="V84" s="32">
        <f t="shared" ca="1" si="58"/>
        <v>0.38672692347843096</v>
      </c>
      <c r="W84" s="32">
        <f t="shared" ca="1" si="58"/>
        <v>-0.10966806738252713</v>
      </c>
      <c r="X84" s="32">
        <f t="shared" ca="1" si="58"/>
        <v>6.7661307113140168E-3</v>
      </c>
      <c r="Y84" s="32">
        <f t="shared" ca="1" si="58"/>
        <v>0.45164806806023333</v>
      </c>
      <c r="Z84" s="32">
        <f t="shared" ca="1" si="58"/>
        <v>-0.66609458536292188</v>
      </c>
      <c r="AA84" s="32">
        <f t="shared" ca="1" si="58"/>
        <v>-0.11844743870617114</v>
      </c>
      <c r="AB84" s="32">
        <f t="shared" ca="1" si="58"/>
        <v>0.75685598387802755</v>
      </c>
      <c r="AC84" s="32">
        <f t="shared" ca="1" si="58"/>
        <v>0.34736823233397002</v>
      </c>
    </row>
    <row r="85" spans="1:30">
      <c r="E85" s="33"/>
      <c r="F85" s="33"/>
      <c r="G85" s="33"/>
      <c r="H85" s="33"/>
      <c r="I85" s="33"/>
      <c r="J85" s="33"/>
      <c r="K85" s="33"/>
      <c r="L85" s="33"/>
      <c r="M85" s="33"/>
      <c r="N85" s="33"/>
      <c r="O85" s="33"/>
      <c r="P85" s="33"/>
      <c r="Q85" s="33"/>
      <c r="R85" s="33"/>
      <c r="S85" s="33"/>
      <c r="T85" s="33"/>
      <c r="U85" s="33"/>
      <c r="V85" s="33"/>
      <c r="W85" s="33"/>
      <c r="X85" s="33"/>
      <c r="Y85" s="33"/>
      <c r="Z85" s="33"/>
      <c r="AA85" s="33"/>
      <c r="AB85" s="33"/>
      <c r="AC85" s="33"/>
    </row>
    <row r="90" spans="1:30">
      <c r="D90" s="45"/>
      <c r="E90" s="202"/>
      <c r="F90" s="202"/>
      <c r="G90" s="202"/>
      <c r="H90" s="202"/>
      <c r="I90" s="202"/>
      <c r="J90" s="202"/>
      <c r="K90" s="202"/>
      <c r="L90" s="202"/>
      <c r="M90" s="202"/>
      <c r="N90" s="202"/>
      <c r="O90" s="202"/>
      <c r="P90" s="202"/>
      <c r="Q90" s="202"/>
      <c r="R90" s="202"/>
      <c r="S90" s="202"/>
      <c r="T90" s="202"/>
      <c r="U90" s="202"/>
      <c r="V90" s="202"/>
      <c r="W90" s="202"/>
      <c r="X90" s="202"/>
      <c r="Y90" s="202"/>
      <c r="Z90" s="202"/>
      <c r="AA90" s="202"/>
      <c r="AB90" s="202"/>
      <c r="AC90" s="202"/>
      <c r="AD90" s="202"/>
    </row>
    <row r="91" spans="1:30">
      <c r="D91" s="45"/>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c r="AD91" s="202"/>
    </row>
    <row r="92" spans="1:30">
      <c r="D92" s="45"/>
      <c r="E92" s="202"/>
      <c r="F92" s="202"/>
      <c r="G92" s="202"/>
      <c r="H92" s="202"/>
      <c r="I92" s="202"/>
      <c r="J92" s="202"/>
      <c r="K92" s="202"/>
      <c r="L92" s="202"/>
      <c r="M92" s="202"/>
      <c r="N92" s="202"/>
      <c r="O92" s="202"/>
      <c r="P92" s="202"/>
      <c r="Q92" s="202"/>
      <c r="R92" s="202"/>
      <c r="S92" s="202"/>
      <c r="T92" s="202"/>
      <c r="U92" s="202"/>
      <c r="V92" s="202"/>
      <c r="W92" s="202"/>
      <c r="X92" s="202"/>
      <c r="Y92" s="202"/>
      <c r="Z92" s="202"/>
      <c r="AA92" s="202"/>
      <c r="AB92" s="202"/>
      <c r="AC92" s="202"/>
      <c r="AD92" s="202"/>
    </row>
    <row r="93" spans="1:30">
      <c r="D93" s="45"/>
      <c r="E93" s="202"/>
      <c r="F93" s="202"/>
      <c r="G93" s="202"/>
      <c r="H93" s="202"/>
      <c r="I93" s="202"/>
      <c r="J93" s="202"/>
      <c r="K93" s="202"/>
      <c r="L93" s="202"/>
      <c r="M93" s="202"/>
      <c r="N93" s="202"/>
      <c r="O93" s="202"/>
      <c r="P93" s="202"/>
      <c r="Q93" s="202"/>
      <c r="R93" s="202"/>
      <c r="S93" s="202"/>
      <c r="T93" s="202"/>
      <c r="U93" s="202"/>
      <c r="V93" s="202"/>
      <c r="W93" s="202"/>
      <c r="X93" s="202"/>
      <c r="Y93" s="202"/>
      <c r="Z93" s="202"/>
      <c r="AA93" s="202"/>
      <c r="AB93" s="202"/>
      <c r="AC93" s="202"/>
      <c r="AD93" s="202"/>
    </row>
    <row r="94" spans="1:30">
      <c r="D94" s="45"/>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c r="AC94" s="202"/>
      <c r="AD94" s="202"/>
    </row>
    <row r="95" spans="1:30">
      <c r="D95" s="12"/>
      <c r="E95" s="202"/>
      <c r="F95" s="202"/>
      <c r="G95" s="202"/>
      <c r="H95" s="202"/>
      <c r="I95" s="202"/>
      <c r="J95" s="202"/>
      <c r="K95" s="202"/>
      <c r="L95" s="202"/>
      <c r="M95" s="202"/>
      <c r="N95" s="202"/>
      <c r="O95" s="202"/>
      <c r="P95" s="202"/>
      <c r="Q95" s="202"/>
      <c r="R95" s="202"/>
      <c r="S95" s="202"/>
      <c r="T95" s="202"/>
      <c r="U95" s="202"/>
      <c r="V95" s="202"/>
      <c r="W95" s="202"/>
      <c r="X95" s="202"/>
      <c r="Y95" s="202"/>
      <c r="Z95" s="202"/>
      <c r="AA95" s="202"/>
      <c r="AB95" s="202"/>
      <c r="AC95" s="202"/>
      <c r="AD95" s="202"/>
    </row>
    <row r="96" spans="1:30">
      <c r="D96" s="12"/>
      <c r="E96" s="202"/>
      <c r="F96" s="202"/>
      <c r="G96" s="202"/>
      <c r="H96" s="202"/>
      <c r="I96" s="202"/>
      <c r="J96" s="202"/>
      <c r="K96" s="202"/>
      <c r="L96" s="202"/>
      <c r="M96" s="202"/>
      <c r="N96" s="202"/>
      <c r="O96" s="202"/>
      <c r="P96" s="202"/>
      <c r="Q96" s="202"/>
      <c r="R96" s="202"/>
      <c r="S96" s="202"/>
      <c r="T96" s="202"/>
      <c r="U96" s="202"/>
      <c r="V96" s="202"/>
      <c r="W96" s="202"/>
      <c r="X96" s="202"/>
      <c r="Y96" s="202"/>
      <c r="Z96" s="202"/>
      <c r="AA96" s="202"/>
      <c r="AB96" s="202"/>
      <c r="AC96" s="202"/>
      <c r="AD96" s="202"/>
    </row>
    <row r="97" spans="4:29">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row>
  </sheetData>
  <dataConsolidate/>
  <mergeCells count="2">
    <mergeCell ref="A4:A27"/>
    <mergeCell ref="A45:A68"/>
  </mergeCells>
  <pageMargins left="0.25" right="0.25" top="0.75" bottom="0.75" header="0.3" footer="0.3"/>
  <pageSetup scale="4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22561" r:id="rId4" name="Drop Down 1">
              <controlPr defaultSize="0" autoLine="0" autoPict="0">
                <anchor moveWithCells="1">
                  <from>
                    <xdr:col>10</xdr:col>
                    <xdr:colOff>371475</xdr:colOff>
                    <xdr:row>0</xdr:row>
                    <xdr:rowOff>9525</xdr:rowOff>
                  </from>
                  <to>
                    <xdr:col>12</xdr:col>
                    <xdr:colOff>361950</xdr:colOff>
                    <xdr:row>0</xdr:row>
                    <xdr:rowOff>209550</xdr:rowOff>
                  </to>
                </anchor>
              </controlPr>
            </control>
          </mc:Choice>
        </mc:AlternateContent>
        <mc:AlternateContent xmlns:mc="http://schemas.openxmlformats.org/markup-compatibility/2006">
          <mc:Choice Requires="x14">
            <control shapeId="322562" r:id="rId5" name="Drop Down 2">
              <controlPr defaultSize="0" autoLine="0" autoPict="0">
                <anchor moveWithCells="1">
                  <from>
                    <xdr:col>15</xdr:col>
                    <xdr:colOff>95250</xdr:colOff>
                    <xdr:row>0</xdr:row>
                    <xdr:rowOff>19050</xdr:rowOff>
                  </from>
                  <to>
                    <xdr:col>17</xdr:col>
                    <xdr:colOff>76200</xdr:colOff>
                    <xdr:row>1</xdr:row>
                    <xdr:rowOff>0</xdr:rowOff>
                  </to>
                </anchor>
              </controlPr>
            </control>
          </mc:Choice>
        </mc:AlternateContent>
        <mc:AlternateContent xmlns:mc="http://schemas.openxmlformats.org/markup-compatibility/2006">
          <mc:Choice Requires="x14">
            <control shapeId="322563" r:id="rId6" name="Drop Down 3">
              <controlPr defaultSize="0" autoLine="0" autoPict="0">
                <anchor moveWithCells="1">
                  <from>
                    <xdr:col>20</xdr:col>
                    <xdr:colOff>47625</xdr:colOff>
                    <xdr:row>0</xdr:row>
                    <xdr:rowOff>0</xdr:rowOff>
                  </from>
                  <to>
                    <xdr:col>22</xdr:col>
                    <xdr:colOff>38100</xdr:colOff>
                    <xdr:row>0</xdr:row>
                    <xdr:rowOff>200025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tabColor theme="5" tint="-0.249977111117893"/>
  </sheetPr>
  <dimension ref="A1:J3"/>
  <sheetViews>
    <sheetView showGridLines="0" zoomScaleNormal="100" workbookViewId="0">
      <pane ySplit="1" topLeftCell="A2" activePane="bottomLeft" state="frozenSplit"/>
      <selection pane="bottomLeft" activeCell="O13" sqref="O13"/>
      <selection activeCell="O13" sqref="O13"/>
    </sheetView>
  </sheetViews>
  <sheetFormatPr defaultRowHeight="15"/>
  <cols>
    <col min="1" max="1" width="14.28515625" style="30" customWidth="1"/>
    <col min="2" max="3" width="9.140625" style="30"/>
    <col min="4" max="4" width="2.42578125" style="30" customWidth="1"/>
    <col min="5" max="5" width="17.7109375" style="30" bestFit="1" customWidth="1"/>
    <col min="6" max="8" width="9.140625" style="30"/>
    <col min="9" max="9" width="3.140625" style="30" customWidth="1"/>
    <col min="10" max="10" width="9.85546875" style="30" bestFit="1" customWidth="1"/>
    <col min="11" max="16384" width="9.140625" style="30"/>
  </cols>
  <sheetData>
    <row r="1" spans="1:10" s="29" customFormat="1" ht="18.75" customHeight="1">
      <c r="A1" s="28" t="s">
        <v>0</v>
      </c>
      <c r="E1" s="28" t="s">
        <v>1</v>
      </c>
      <c r="J1" s="28" t="s">
        <v>2</v>
      </c>
    </row>
    <row r="2" spans="1:10" ht="18.75" customHeight="1"/>
    <row r="3" spans="1:10" ht="18.75" customHeight="1"/>
  </sheetData>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1</xdr:col>
                    <xdr:colOff>0</xdr:colOff>
                    <xdr:row>0</xdr:row>
                    <xdr:rowOff>0</xdr:rowOff>
                  </from>
                  <to>
                    <xdr:col>3</xdr:col>
                    <xdr:colOff>0</xdr:colOff>
                    <xdr:row>0</xdr:row>
                    <xdr:rowOff>200025</xdr:rowOff>
                  </to>
                </anchor>
              </controlPr>
            </control>
          </mc:Choice>
        </mc:AlternateContent>
        <mc:AlternateContent xmlns:mc="http://schemas.openxmlformats.org/markup-compatibility/2006">
          <mc:Choice Requires="x14">
            <control shapeId="3074" r:id="rId5" name="Drop Down 2">
              <controlPr defaultSize="0" autoLine="0" autoPict="0">
                <anchor moveWithCells="1">
                  <from>
                    <xdr:col>5</xdr:col>
                    <xdr:colOff>9525</xdr:colOff>
                    <xdr:row>0</xdr:row>
                    <xdr:rowOff>28575</xdr:rowOff>
                  </from>
                  <to>
                    <xdr:col>7</xdr:col>
                    <xdr:colOff>9525</xdr:colOff>
                    <xdr:row>0</xdr:row>
                    <xdr:rowOff>228600</xdr:rowOff>
                  </to>
                </anchor>
              </controlPr>
            </control>
          </mc:Choice>
        </mc:AlternateContent>
        <mc:AlternateContent xmlns:mc="http://schemas.openxmlformats.org/markup-compatibility/2006">
          <mc:Choice Requires="x14">
            <control shapeId="3075" r:id="rId6" name="Drop Down 3">
              <controlPr defaultSize="0" autoLine="0" autoPict="0">
                <anchor moveWithCells="1">
                  <from>
                    <xdr:col>10</xdr:col>
                    <xdr:colOff>9525</xdr:colOff>
                    <xdr:row>0</xdr:row>
                    <xdr:rowOff>28575</xdr:rowOff>
                  </from>
                  <to>
                    <xdr:col>12</xdr:col>
                    <xdr:colOff>9525</xdr:colOff>
                    <xdr:row>0</xdr:row>
                    <xdr:rowOff>228600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tabColor theme="7" tint="-0.499984740745262"/>
    <pageSetUpPr fitToPage="1"/>
  </sheetPr>
  <dimension ref="A1:XFC1082"/>
  <sheetViews>
    <sheetView showGridLines="0" zoomScale="85" zoomScaleNormal="85" workbookViewId="0">
      <pane xSplit="4" ySplit="3" topLeftCell="L4" activePane="bottomRight" state="frozenSplit"/>
      <selection pane="bottomRight" activeCell="A94" sqref="A94:XFD100"/>
      <selection pane="bottomLeft" activeCell="O13" sqref="O13"/>
      <selection pane="topRight" activeCell="O13" sqref="O13"/>
    </sheetView>
  </sheetViews>
  <sheetFormatPr defaultRowHeight="14.25"/>
  <cols>
    <col min="1" max="1" width="4" style="1" customWidth="1"/>
    <col min="2" max="3" width="3.85546875" style="2" customWidth="1"/>
    <col min="4" max="4" width="23" style="2" customWidth="1"/>
    <col min="5" max="5" width="10.28515625" style="2" hidden="1" customWidth="1"/>
    <col min="6" max="11" width="9.140625" style="2" hidden="1" customWidth="1"/>
    <col min="12" max="12" width="9.28515625" style="2" customWidth="1"/>
    <col min="13" max="15" width="9.140625" style="2"/>
    <col min="16" max="16" width="10.140625" style="2" bestFit="1" customWidth="1"/>
    <col min="17" max="25" width="9.140625" style="2"/>
    <col min="26" max="26" width="9.42578125" style="2" bestFit="1" customWidth="1"/>
    <col min="27" max="29" width="9.42578125" style="2" customWidth="1"/>
    <col min="30" max="30" width="3" style="2" customWidth="1"/>
    <col min="31" max="31" width="8" style="1" customWidth="1"/>
    <col min="32" max="32" width="9.140625" style="1"/>
    <col min="33" max="33" width="9.42578125" style="1" bestFit="1" customWidth="1"/>
    <col min="34" max="16384" width="9.140625" style="1"/>
  </cols>
  <sheetData>
    <row r="1" spans="1:31" ht="15.75">
      <c r="A1" s="26"/>
      <c r="B1" s="8"/>
      <c r="C1" s="8"/>
      <c r="D1" s="8"/>
      <c r="E1" s="8"/>
      <c r="F1" s="8"/>
      <c r="G1" s="8"/>
      <c r="H1" s="8"/>
      <c r="I1" s="8"/>
      <c r="J1" s="8"/>
      <c r="K1" s="8"/>
      <c r="L1" s="8" t="s">
        <v>0</v>
      </c>
      <c r="M1" s="8"/>
      <c r="N1" s="8"/>
      <c r="O1" s="8"/>
      <c r="P1" s="8"/>
      <c r="Q1" s="8" t="s">
        <v>1</v>
      </c>
      <c r="R1" s="8"/>
      <c r="S1" s="8"/>
      <c r="T1" s="8"/>
      <c r="U1" s="8"/>
      <c r="V1" s="8"/>
      <c r="W1" s="8" t="s">
        <v>2</v>
      </c>
      <c r="X1" s="8"/>
      <c r="Y1" s="8"/>
      <c r="Z1" s="8"/>
      <c r="AA1" s="8"/>
      <c r="AB1" s="8"/>
      <c r="AC1" s="8"/>
      <c r="AD1" s="185"/>
    </row>
    <row r="2" spans="1:31" ht="15.75">
      <c r="A2" s="26" t="s">
        <v>86</v>
      </c>
      <c r="B2" s="8"/>
      <c r="C2" s="8"/>
      <c r="D2" s="8"/>
      <c r="E2" s="8"/>
      <c r="F2" s="8"/>
      <c r="G2" s="8"/>
      <c r="H2" s="8"/>
      <c r="I2" s="8"/>
      <c r="J2" s="8"/>
      <c r="K2" s="8"/>
      <c r="L2" s="8"/>
      <c r="M2" s="8"/>
      <c r="N2" s="8"/>
      <c r="O2" s="8"/>
      <c r="P2" s="8"/>
      <c r="Q2" s="8"/>
      <c r="R2" s="8"/>
      <c r="S2" s="8"/>
      <c r="T2" s="8"/>
      <c r="U2" s="8"/>
      <c r="V2" s="8"/>
      <c r="W2" s="8"/>
      <c r="X2" s="8"/>
      <c r="Y2" s="8"/>
      <c r="Z2" s="8"/>
      <c r="AA2" s="8"/>
      <c r="AB2" s="8"/>
      <c r="AC2" s="8"/>
      <c r="AD2" s="185"/>
    </row>
    <row r="3" spans="1:31" s="3" customFormat="1" ht="15">
      <c r="A3" s="27" t="s">
        <v>87</v>
      </c>
      <c r="B3" s="8"/>
      <c r="C3" s="8"/>
      <c r="D3" s="8"/>
      <c r="E3" s="7" t="s">
        <v>5</v>
      </c>
      <c r="F3" s="7" t="s">
        <v>6</v>
      </c>
      <c r="G3" s="7" t="s">
        <v>7</v>
      </c>
      <c r="H3" s="7" t="s">
        <v>8</v>
      </c>
      <c r="I3" s="7" t="s">
        <v>9</v>
      </c>
      <c r="J3" s="6" t="s">
        <v>10</v>
      </c>
      <c r="K3" s="6" t="s">
        <v>11</v>
      </c>
      <c r="L3" s="6" t="s">
        <v>12</v>
      </c>
      <c r="M3" s="5" t="s">
        <v>13</v>
      </c>
      <c r="N3" s="5" t="s">
        <v>14</v>
      </c>
      <c r="O3" s="5" t="s">
        <v>15</v>
      </c>
      <c r="P3" s="5" t="s">
        <v>16</v>
      </c>
      <c r="Q3" s="5" t="s">
        <v>17</v>
      </c>
      <c r="R3" s="5" t="s">
        <v>18</v>
      </c>
      <c r="S3" s="5" t="s">
        <v>19</v>
      </c>
      <c r="T3" s="5" t="s">
        <v>20</v>
      </c>
      <c r="U3" s="5" t="s">
        <v>21</v>
      </c>
      <c r="V3" s="5" t="s">
        <v>22</v>
      </c>
      <c r="W3" s="5" t="s">
        <v>23</v>
      </c>
      <c r="X3" s="5" t="s">
        <v>24</v>
      </c>
      <c r="Y3" s="5" t="s">
        <v>25</v>
      </c>
      <c r="Z3" s="5" t="s">
        <v>26</v>
      </c>
      <c r="AA3" s="5" t="s">
        <v>27</v>
      </c>
      <c r="AB3" s="5" t="s">
        <v>28</v>
      </c>
      <c r="AC3" s="5" t="s">
        <v>29</v>
      </c>
      <c r="AD3" s="186"/>
      <c r="AE3" s="4" t="s">
        <v>30</v>
      </c>
    </row>
    <row r="4" spans="1:31" ht="15" customHeight="1">
      <c r="A4" s="213" t="s">
        <v>31</v>
      </c>
      <c r="B4" s="17" t="s">
        <v>32</v>
      </c>
      <c r="C4" s="17"/>
      <c r="D4" s="17"/>
      <c r="E4" s="16"/>
      <c r="F4" s="16"/>
      <c r="G4" s="16"/>
      <c r="H4" s="16"/>
      <c r="I4" s="16"/>
      <c r="J4" s="16"/>
      <c r="K4" s="16"/>
      <c r="L4" s="16">
        <f t="shared" ref="L4:M4" si="0">+L5+L11+L12</f>
        <v>623.67645000000005</v>
      </c>
      <c r="M4" s="16">
        <f t="shared" si="0"/>
        <v>765.1902</v>
      </c>
      <c r="N4" s="16">
        <f t="shared" ref="N4:AA4" si="1">+N5+N11+N12</f>
        <v>916.11040999999977</v>
      </c>
      <c r="O4" s="16">
        <f t="shared" si="1"/>
        <v>1066.9664134491845</v>
      </c>
      <c r="P4" s="16">
        <f t="shared" si="1"/>
        <v>1203.0149899999999</v>
      </c>
      <c r="Q4" s="16">
        <f t="shared" si="1"/>
        <v>1349.3917879999999</v>
      </c>
      <c r="R4" s="16">
        <f t="shared" si="1"/>
        <v>1563.9610125602098</v>
      </c>
      <c r="S4" s="16">
        <f t="shared" si="1"/>
        <v>1794.5032457211298</v>
      </c>
      <c r="T4" s="16">
        <f t="shared" si="1"/>
        <v>2165.0077265538216</v>
      </c>
      <c r="U4" s="16">
        <f t="shared" si="1"/>
        <v>2736.9603220864688</v>
      </c>
      <c r="V4" s="16">
        <f t="shared" si="1"/>
        <v>3355.0776017917206</v>
      </c>
      <c r="W4" s="16">
        <f t="shared" si="1"/>
        <v>3955.6306750844774</v>
      </c>
      <c r="X4" s="16">
        <f t="shared" si="1"/>
        <v>3997.9850266033118</v>
      </c>
      <c r="Y4" s="16">
        <f t="shared" si="1"/>
        <v>4517.5193180506249</v>
      </c>
      <c r="Z4" s="16">
        <f t="shared" si="1"/>
        <v>4990.3331742088885</v>
      </c>
      <c r="AA4" s="16">
        <f t="shared" si="1"/>
        <v>5466.2805560812794</v>
      </c>
      <c r="AB4" s="16">
        <f t="shared" ref="AB4:AC4" si="2">+AB5+AB11+AB12</f>
        <v>6439.0491957492068</v>
      </c>
      <c r="AC4" s="16">
        <f t="shared" si="2"/>
        <v>6939.8204754493472</v>
      </c>
      <c r="AD4" s="187"/>
    </row>
    <row r="5" spans="1:31">
      <c r="A5" s="213"/>
      <c r="B5" s="12"/>
      <c r="C5" s="12" t="s">
        <v>33</v>
      </c>
      <c r="D5" s="12"/>
      <c r="E5" s="13"/>
      <c r="F5" s="13"/>
      <c r="G5" s="13"/>
      <c r="H5" s="13"/>
      <c r="I5" s="13"/>
      <c r="J5" s="13"/>
      <c r="K5" s="13"/>
      <c r="L5" s="13">
        <f t="shared" ref="L5:M5" si="3">+SUM(L6:L10)</f>
        <v>378.78825000000006</v>
      </c>
      <c r="M5" s="13">
        <f t="shared" si="3"/>
        <v>460.85650000000004</v>
      </c>
      <c r="N5" s="13">
        <f t="shared" ref="N5:AA5" si="4">+SUM(N6:N10)</f>
        <v>545.6585399999999</v>
      </c>
      <c r="O5" s="13">
        <f t="shared" si="4"/>
        <v>614.28816344918448</v>
      </c>
      <c r="P5" s="13">
        <f t="shared" si="4"/>
        <v>730.86264999999992</v>
      </c>
      <c r="Q5" s="13">
        <f t="shared" si="4"/>
        <v>827.47335999999996</v>
      </c>
      <c r="R5" s="13">
        <f t="shared" si="4"/>
        <v>969.98600331627983</v>
      </c>
      <c r="S5" s="13">
        <f t="shared" si="4"/>
        <v>1127.7452163770997</v>
      </c>
      <c r="T5" s="13">
        <f t="shared" si="4"/>
        <v>1352.1751871258696</v>
      </c>
      <c r="U5" s="13">
        <f t="shared" si="4"/>
        <v>1685.1451584870706</v>
      </c>
      <c r="V5" s="13">
        <f t="shared" si="4"/>
        <v>2159.6698631164604</v>
      </c>
      <c r="W5" s="13">
        <f t="shared" si="4"/>
        <v>2559.1720828417574</v>
      </c>
      <c r="X5" s="13">
        <f t="shared" si="4"/>
        <v>2427.0248993525711</v>
      </c>
      <c r="Y5" s="13">
        <f t="shared" si="4"/>
        <v>2680.7674147419857</v>
      </c>
      <c r="Z5" s="13">
        <f t="shared" si="4"/>
        <v>2982.7920354250086</v>
      </c>
      <c r="AA5" s="13">
        <f t="shared" si="4"/>
        <v>3258.8220560812788</v>
      </c>
      <c r="AB5" s="13">
        <f t="shared" ref="AB5:AC5" si="5">+SUM(AB6:AB10)</f>
        <v>3584.9173957492062</v>
      </c>
      <c r="AC5" s="13">
        <f t="shared" si="5"/>
        <v>3842.1001789002034</v>
      </c>
      <c r="AD5" s="13"/>
    </row>
    <row r="6" spans="1:31">
      <c r="A6" s="213"/>
      <c r="B6" s="12"/>
      <c r="C6" s="12"/>
      <c r="D6" s="21" t="s">
        <v>34</v>
      </c>
      <c r="E6" s="20"/>
      <c r="F6" s="20"/>
      <c r="G6" s="20"/>
      <c r="H6" s="20"/>
      <c r="I6" s="20"/>
      <c r="J6" s="20"/>
      <c r="K6" s="20"/>
      <c r="L6" s="20">
        <v>42.595341200000142</v>
      </c>
      <c r="M6" s="20">
        <v>57.98059539999997</v>
      </c>
      <c r="N6" s="20">
        <v>83.103838400000001</v>
      </c>
      <c r="O6" s="20">
        <v>85.839208966123067</v>
      </c>
      <c r="P6" s="20">
        <v>99.634394999999998</v>
      </c>
      <c r="Q6" s="20">
        <v>128.76204219999997</v>
      </c>
      <c r="R6" s="20">
        <v>140.72920000000002</v>
      </c>
      <c r="S6" s="20">
        <v>171.29095290217998</v>
      </c>
      <c r="T6" s="20">
        <v>218.68426314316997</v>
      </c>
      <c r="U6" s="20">
        <v>260.74543</v>
      </c>
      <c r="V6" s="20">
        <v>375.32438000000002</v>
      </c>
      <c r="W6" s="20">
        <v>471.26636305035976</v>
      </c>
      <c r="X6" s="20">
        <v>440.61301230390978</v>
      </c>
      <c r="Y6" s="20">
        <v>466.88575122186006</v>
      </c>
      <c r="Z6" s="20">
        <v>503.79208223043992</v>
      </c>
      <c r="AA6" s="20">
        <v>530.54058252851564</v>
      </c>
      <c r="AB6" s="20">
        <v>595.17535360929116</v>
      </c>
      <c r="AC6" s="20">
        <v>668.77670675334105</v>
      </c>
      <c r="AD6" s="20"/>
      <c r="AE6" s="150">
        <v>1.87</v>
      </c>
    </row>
    <row r="7" spans="1:31">
      <c r="A7" s="213"/>
      <c r="B7" s="12"/>
      <c r="C7" s="12"/>
      <c r="D7" s="21" t="s">
        <v>35</v>
      </c>
      <c r="E7" s="20"/>
      <c r="F7" s="20"/>
      <c r="G7" s="20"/>
      <c r="H7" s="20"/>
      <c r="I7" s="20"/>
      <c r="J7" s="20"/>
      <c r="K7" s="20"/>
      <c r="L7" s="20">
        <v>19.988108800000067</v>
      </c>
      <c r="M7" s="20">
        <v>26.950404599999995</v>
      </c>
      <c r="N7" s="20">
        <v>44.94276159999999</v>
      </c>
      <c r="O7" s="20">
        <v>42.806904483061523</v>
      </c>
      <c r="P7" s="20">
        <v>63.593205000000012</v>
      </c>
      <c r="Q7" s="20">
        <v>57.164907800000016</v>
      </c>
      <c r="R7" s="20">
        <v>93.668000000000006</v>
      </c>
      <c r="S7" s="20">
        <v>96.661299999999997</v>
      </c>
      <c r="T7" s="20">
        <v>106.05831178999998</v>
      </c>
      <c r="U7" s="20">
        <v>133.78970000000001</v>
      </c>
      <c r="V7" s="20">
        <v>156.66969999999998</v>
      </c>
      <c r="W7" s="20">
        <v>218.41649406393998</v>
      </c>
      <c r="X7" s="20">
        <v>247.21801264013004</v>
      </c>
      <c r="Y7" s="20">
        <v>281.6527031864772</v>
      </c>
      <c r="Z7" s="20">
        <v>325.1885356123401</v>
      </c>
      <c r="AA7" s="20">
        <v>361.34157355276426</v>
      </c>
      <c r="AB7" s="20">
        <v>421.58254213991461</v>
      </c>
      <c r="AC7" s="20">
        <v>426.7672316390491</v>
      </c>
      <c r="AD7" s="20"/>
      <c r="AE7" s="150">
        <v>2.13</v>
      </c>
    </row>
    <row r="8" spans="1:31">
      <c r="A8" s="213"/>
      <c r="B8" s="12"/>
      <c r="C8" s="12"/>
      <c r="D8" s="21" t="s">
        <v>36</v>
      </c>
      <c r="E8" s="20"/>
      <c r="F8" s="20"/>
      <c r="G8" s="20"/>
      <c r="H8" s="20"/>
      <c r="I8" s="20"/>
      <c r="J8" s="20"/>
      <c r="K8" s="20"/>
      <c r="L8" s="20">
        <v>248.1114</v>
      </c>
      <c r="M8" s="20">
        <v>304.63040000000001</v>
      </c>
      <c r="N8" s="20">
        <v>358.27190000000002</v>
      </c>
      <c r="O8" s="20">
        <v>407.71453000000002</v>
      </c>
      <c r="P8" s="20">
        <v>480.31670000000003</v>
      </c>
      <c r="Q8" s="20">
        <v>541.14727000000005</v>
      </c>
      <c r="R8" s="20">
        <v>620.19109619684002</v>
      </c>
      <c r="S8" s="20">
        <v>713.26085973758995</v>
      </c>
      <c r="T8" s="20">
        <v>841.90558895027493</v>
      </c>
      <c r="U8" s="20">
        <v>1050.1818449781699</v>
      </c>
      <c r="V8" s="20">
        <v>1324.49455301592</v>
      </c>
      <c r="W8" s="20">
        <v>1520.938278964338</v>
      </c>
      <c r="X8" s="20">
        <v>1410.4249044981411</v>
      </c>
      <c r="Y8" s="20">
        <v>1539.9817340283989</v>
      </c>
      <c r="Z8" s="20">
        <v>1731.0167717938309</v>
      </c>
      <c r="AA8" s="20">
        <v>1874.9566</v>
      </c>
      <c r="AB8" s="20">
        <v>2008.6790000000001</v>
      </c>
      <c r="AC8" s="20">
        <v>2135.6206265172477</v>
      </c>
      <c r="AD8" s="20"/>
      <c r="AE8" s="150">
        <v>0.75</v>
      </c>
    </row>
    <row r="9" spans="1:31">
      <c r="A9" s="213"/>
      <c r="B9" s="12"/>
      <c r="C9" s="12"/>
      <c r="D9" s="21" t="s">
        <v>37</v>
      </c>
      <c r="E9" s="20"/>
      <c r="F9" s="20"/>
      <c r="G9" s="20"/>
      <c r="H9" s="20"/>
      <c r="I9" s="20"/>
      <c r="J9" s="20"/>
      <c r="K9" s="20"/>
      <c r="L9" s="20">
        <v>68.093399999999889</v>
      </c>
      <c r="M9" s="20">
        <v>71.295100000000033</v>
      </c>
      <c r="N9" s="20">
        <v>59.340039999999895</v>
      </c>
      <c r="O9" s="20">
        <v>77.927519999999816</v>
      </c>
      <c r="P9" s="20">
        <v>87.318349999999896</v>
      </c>
      <c r="Q9" s="20">
        <v>100.39914000000002</v>
      </c>
      <c r="R9" s="20">
        <v>115.39770711943983</v>
      </c>
      <c r="S9" s="20">
        <v>146.53210373732986</v>
      </c>
      <c r="T9" s="20">
        <v>185.52702324242478</v>
      </c>
      <c r="U9" s="20">
        <v>240.42818350890059</v>
      </c>
      <c r="V9" s="20">
        <v>303.1812301005404</v>
      </c>
      <c r="W9" s="20">
        <v>348.55094676311978</v>
      </c>
      <c r="X9" s="20">
        <v>328.76896991039007</v>
      </c>
      <c r="Y9" s="20">
        <v>392.2472263052494</v>
      </c>
      <c r="Z9" s="20">
        <v>422.79464578839782</v>
      </c>
      <c r="AA9" s="20">
        <v>491.98329999999874</v>
      </c>
      <c r="AB9" s="20">
        <v>559.48050000000001</v>
      </c>
      <c r="AC9" s="20">
        <v>610.93561399056534</v>
      </c>
      <c r="AD9" s="20"/>
      <c r="AE9" s="151"/>
    </row>
    <row r="10" spans="1:31">
      <c r="A10" s="213"/>
      <c r="B10" s="12"/>
      <c r="C10" s="12"/>
      <c r="D10" s="19" t="s">
        <v>38</v>
      </c>
      <c r="E10" s="20"/>
      <c r="F10" s="20"/>
      <c r="G10" s="20"/>
      <c r="H10" s="20"/>
      <c r="I10" s="20"/>
      <c r="J10" s="20"/>
      <c r="K10" s="20"/>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0">
        <v>0</v>
      </c>
      <c r="AC10" s="20">
        <v>0</v>
      </c>
      <c r="AD10" s="20"/>
      <c r="AE10" s="151"/>
    </row>
    <row r="11" spans="1:31">
      <c r="A11" s="213"/>
      <c r="B11" s="12"/>
      <c r="C11" s="12" t="s">
        <v>39</v>
      </c>
      <c r="D11" s="12"/>
      <c r="E11" s="20"/>
      <c r="F11" s="20"/>
      <c r="G11" s="20"/>
      <c r="H11" s="20"/>
      <c r="I11" s="20"/>
      <c r="J11" s="20"/>
      <c r="K11" s="20"/>
      <c r="L11" s="20">
        <v>188.60589999999999</v>
      </c>
      <c r="M11" s="20">
        <v>224.04750000000001</v>
      </c>
      <c r="N11" s="20">
        <v>275.30081999999999</v>
      </c>
      <c r="O11" s="20">
        <v>307.73781000000002</v>
      </c>
      <c r="P11" s="20">
        <v>345.22106000000002</v>
      </c>
      <c r="Q11" s="20">
        <v>400.75049799999999</v>
      </c>
      <c r="R11" s="20">
        <v>444.8340990451</v>
      </c>
      <c r="S11" s="20">
        <v>505.52123662354001</v>
      </c>
      <c r="T11" s="20">
        <v>609.42239874279608</v>
      </c>
      <c r="U11" s="20">
        <v>740.29303962769995</v>
      </c>
      <c r="V11" s="20">
        <v>893.70382766468992</v>
      </c>
      <c r="W11" s="20">
        <v>1075.7169960388699</v>
      </c>
      <c r="X11" s="20">
        <v>1208.607693375038</v>
      </c>
      <c r="Y11" s="20">
        <v>1387.5243251000375</v>
      </c>
      <c r="Z11" s="20">
        <v>1555.866269226444</v>
      </c>
      <c r="AA11" s="20">
        <v>1709.422</v>
      </c>
      <c r="AB11" s="20">
        <v>2121.7849000000001</v>
      </c>
      <c r="AC11" s="20">
        <v>2316.2230717443199</v>
      </c>
      <c r="AD11" s="20"/>
      <c r="AE11" s="150">
        <v>1.29</v>
      </c>
    </row>
    <row r="12" spans="1:31">
      <c r="A12" s="213"/>
      <c r="B12" s="12"/>
      <c r="C12" s="12" t="s">
        <v>40</v>
      </c>
      <c r="D12" s="12"/>
      <c r="E12" s="20"/>
      <c r="F12" s="20"/>
      <c r="G12" s="20"/>
      <c r="H12" s="20"/>
      <c r="I12" s="20"/>
      <c r="J12" s="20"/>
      <c r="K12" s="20"/>
      <c r="L12" s="20">
        <f t="shared" ref="L12:AC12" si="6">+SUM(L13:L14)</f>
        <v>56.282299999999999</v>
      </c>
      <c r="M12" s="20">
        <f t="shared" si="6"/>
        <v>80.286199999999994</v>
      </c>
      <c r="N12" s="20">
        <f t="shared" si="6"/>
        <v>95.151049999999998</v>
      </c>
      <c r="O12" s="20">
        <f t="shared" si="6"/>
        <v>144.94044</v>
      </c>
      <c r="P12" s="20">
        <f t="shared" si="6"/>
        <v>126.93128000000002</v>
      </c>
      <c r="Q12" s="20">
        <f t="shared" si="6"/>
        <v>121.16793000000001</v>
      </c>
      <c r="R12" s="20">
        <f t="shared" si="6"/>
        <v>149.14091019883003</v>
      </c>
      <c r="S12" s="20">
        <f t="shared" si="6"/>
        <v>161.23679272049</v>
      </c>
      <c r="T12" s="20">
        <f t="shared" si="6"/>
        <v>203.41014068515599</v>
      </c>
      <c r="U12" s="20">
        <f t="shared" si="6"/>
        <v>311.52212397169802</v>
      </c>
      <c r="V12" s="20">
        <f t="shared" si="6"/>
        <v>301.70391101057004</v>
      </c>
      <c r="W12" s="20">
        <f t="shared" si="6"/>
        <v>320.74159620385007</v>
      </c>
      <c r="X12" s="20">
        <f t="shared" si="6"/>
        <v>362.35243387570227</v>
      </c>
      <c r="Y12" s="20">
        <f t="shared" si="6"/>
        <v>449.22757820860198</v>
      </c>
      <c r="Z12" s="20">
        <f t="shared" si="6"/>
        <v>451.67486955743595</v>
      </c>
      <c r="AA12" s="20">
        <f t="shared" si="6"/>
        <v>498.03650000000005</v>
      </c>
      <c r="AB12" s="20">
        <f t="shared" si="6"/>
        <v>732.34690000000001</v>
      </c>
      <c r="AC12" s="20">
        <f t="shared" si="6"/>
        <v>781.49722480482387</v>
      </c>
      <c r="AD12" s="20"/>
    </row>
    <row r="13" spans="1:31">
      <c r="A13" s="213"/>
      <c r="B13" s="21"/>
      <c r="C13" s="21"/>
      <c r="D13" s="21" t="s">
        <v>41</v>
      </c>
      <c r="E13" s="20"/>
      <c r="F13" s="20"/>
      <c r="G13" s="20"/>
      <c r="H13" s="20"/>
      <c r="I13" s="20"/>
      <c r="J13" s="20"/>
      <c r="K13" s="20"/>
      <c r="L13" s="20">
        <v>56.282299999999999</v>
      </c>
      <c r="M13" s="20">
        <v>80.286199999999994</v>
      </c>
      <c r="N13" s="20">
        <v>95.151049999999998</v>
      </c>
      <c r="O13" s="20">
        <v>144.94044</v>
      </c>
      <c r="P13" s="20">
        <v>126.93128000000002</v>
      </c>
      <c r="Q13" s="20">
        <v>121.16793000000001</v>
      </c>
      <c r="R13" s="20">
        <v>149.14091019883003</v>
      </c>
      <c r="S13" s="20">
        <v>161.23679272049</v>
      </c>
      <c r="T13" s="20">
        <v>203.41014068515599</v>
      </c>
      <c r="U13" s="20">
        <v>311.52212397169802</v>
      </c>
      <c r="V13" s="20">
        <v>301.70391101057004</v>
      </c>
      <c r="W13" s="20">
        <v>320.74159620385007</v>
      </c>
      <c r="X13" s="20">
        <v>362.35243387570227</v>
      </c>
      <c r="Y13" s="20">
        <v>449.22757820860198</v>
      </c>
      <c r="Z13" s="20">
        <v>451.67486955743595</v>
      </c>
      <c r="AA13" s="20">
        <v>498.03650000000005</v>
      </c>
      <c r="AB13" s="20">
        <v>732.34690000000001</v>
      </c>
      <c r="AC13" s="20">
        <v>781.49722480482387</v>
      </c>
      <c r="AD13" s="20"/>
    </row>
    <row r="14" spans="1:31" ht="12.75" customHeight="1">
      <c r="A14" s="213"/>
      <c r="B14" s="19"/>
      <c r="C14" s="19"/>
      <c r="D14" s="19" t="s">
        <v>38</v>
      </c>
      <c r="E14" s="20"/>
      <c r="F14" s="20"/>
      <c r="G14" s="20"/>
      <c r="H14" s="20"/>
      <c r="I14" s="20"/>
      <c r="J14" s="20"/>
      <c r="K14" s="20"/>
      <c r="L14" s="20">
        <v>0</v>
      </c>
      <c r="M14" s="20">
        <v>0</v>
      </c>
      <c r="N14" s="20">
        <v>0</v>
      </c>
      <c r="O14" s="20">
        <v>0</v>
      </c>
      <c r="P14" s="20">
        <v>0</v>
      </c>
      <c r="Q14" s="20">
        <v>0</v>
      </c>
      <c r="R14" s="20">
        <v>0</v>
      </c>
      <c r="S14" s="20">
        <v>0</v>
      </c>
      <c r="T14" s="20">
        <v>0</v>
      </c>
      <c r="U14" s="20">
        <v>0</v>
      </c>
      <c r="V14" s="20">
        <v>0</v>
      </c>
      <c r="W14" s="20">
        <v>0</v>
      </c>
      <c r="X14" s="20">
        <v>0</v>
      </c>
      <c r="Y14" s="20">
        <v>0</v>
      </c>
      <c r="Z14" s="20">
        <v>0</v>
      </c>
      <c r="AA14" s="20">
        <v>0</v>
      </c>
      <c r="AB14" s="20">
        <v>0</v>
      </c>
      <c r="AC14" s="20">
        <v>0</v>
      </c>
      <c r="AD14" s="20"/>
    </row>
    <row r="15" spans="1:31" ht="15">
      <c r="A15" s="213"/>
      <c r="B15" s="17" t="s">
        <v>42</v>
      </c>
      <c r="C15" s="17"/>
      <c r="D15" s="17"/>
      <c r="E15" s="16"/>
      <c r="F15" s="16"/>
      <c r="G15" s="16"/>
      <c r="H15" s="16"/>
      <c r="I15" s="16"/>
      <c r="J15" s="16"/>
      <c r="K15" s="16"/>
      <c r="L15" s="16">
        <v>-2.0215999999999998</v>
      </c>
      <c r="M15" s="16">
        <v>-6.9941000000000004</v>
      </c>
      <c r="N15" s="16">
        <v>20.87161</v>
      </c>
      <c r="O15" s="16">
        <v>-26.980740000000001</v>
      </c>
      <c r="P15" s="16">
        <v>35.264249999999997</v>
      </c>
      <c r="Q15" s="16">
        <v>-2.92</v>
      </c>
      <c r="R15" s="16">
        <v>7.6920193972000002</v>
      </c>
      <c r="S15" s="16">
        <v>-3.3868487753899998</v>
      </c>
      <c r="T15" s="16">
        <v>-3.6412335860879996</v>
      </c>
      <c r="U15" s="16">
        <v>-1.0512063717000002</v>
      </c>
      <c r="V15" s="16">
        <v>0.43822864556000002</v>
      </c>
      <c r="W15" s="16">
        <v>-14.25447116987</v>
      </c>
      <c r="X15" s="16">
        <v>4.5323655218500001</v>
      </c>
      <c r="Y15" s="16">
        <v>20.53871673019</v>
      </c>
      <c r="Z15" s="16">
        <v>-4.354131452921</v>
      </c>
      <c r="AA15" s="16">
        <v>16.664200000000001</v>
      </c>
      <c r="AB15" s="16">
        <v>-24.551300000000001</v>
      </c>
      <c r="AC15" s="16">
        <v>31.94521799744</v>
      </c>
      <c r="AD15" s="187"/>
    </row>
    <row r="16" spans="1:31" ht="6" customHeight="1">
      <c r="A16" s="213"/>
      <c r="B16" s="12"/>
      <c r="C16" s="12"/>
      <c r="D16" s="12"/>
      <c r="E16" s="12"/>
      <c r="F16" s="12"/>
      <c r="G16" s="12"/>
      <c r="H16" s="12"/>
      <c r="I16" s="12"/>
      <c r="J16" s="12"/>
      <c r="K16" s="12"/>
      <c r="L16" s="12"/>
      <c r="M16" s="12"/>
      <c r="N16" s="12"/>
      <c r="O16" s="13"/>
      <c r="P16" s="13"/>
      <c r="Q16" s="13"/>
      <c r="R16" s="13"/>
      <c r="S16" s="13"/>
      <c r="T16" s="13"/>
      <c r="U16" s="13"/>
      <c r="V16" s="13"/>
      <c r="W16" s="13"/>
      <c r="X16" s="13"/>
      <c r="Y16" s="13"/>
      <c r="Z16" s="13"/>
      <c r="AA16" s="13"/>
      <c r="AB16" s="13"/>
      <c r="AC16" s="13"/>
      <c r="AD16" s="13"/>
    </row>
    <row r="17" spans="1:16383" s="9" customFormat="1" ht="15">
      <c r="A17" s="213"/>
      <c r="B17" s="15" t="s">
        <v>43</v>
      </c>
      <c r="C17" s="15"/>
      <c r="D17" s="15"/>
      <c r="E17" s="14"/>
      <c r="F17" s="14"/>
      <c r="G17" s="14"/>
      <c r="H17" s="14"/>
      <c r="I17" s="14"/>
      <c r="J17" s="14"/>
      <c r="K17" s="14"/>
      <c r="L17" s="14">
        <v>611.30909999999994</v>
      </c>
      <c r="M17" s="14">
        <v>724.69899999999996</v>
      </c>
      <c r="N17" s="14">
        <v>894.72827000000007</v>
      </c>
      <c r="O17" s="14">
        <v>1017.0289300000001</v>
      </c>
      <c r="P17" s="14">
        <v>1203.07548</v>
      </c>
      <c r="Q17" s="14">
        <v>1404.8554140000001</v>
      </c>
      <c r="R17" s="14">
        <v>1579.433747535445</v>
      </c>
      <c r="S17" s="14">
        <v>1813.2705443312393</v>
      </c>
      <c r="T17" s="14">
        <v>2079.7380952793801</v>
      </c>
      <c r="U17" s="14">
        <v>2417.9533052217603</v>
      </c>
      <c r="V17" s="14">
        <v>2820.2120755216451</v>
      </c>
      <c r="W17" s="14">
        <v>3310.0298498859088</v>
      </c>
      <c r="X17" s="14">
        <v>4048.0690392024849</v>
      </c>
      <c r="Y17" s="14">
        <v>4767.3682294547343</v>
      </c>
      <c r="Z17" s="14">
        <v>5257.1270750863232</v>
      </c>
      <c r="AA17" s="14">
        <v>5694.7992999999997</v>
      </c>
      <c r="AB17" s="14">
        <v>6883.2217000000001</v>
      </c>
      <c r="AC17" s="14">
        <v>7457.9153795104385</v>
      </c>
      <c r="AD17" s="187"/>
    </row>
    <row r="18" spans="1:16383" s="9" customFormat="1" ht="6" customHeight="1">
      <c r="A18" s="213"/>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
    </row>
    <row r="19" spans="1:16383" s="52" customFormat="1" ht="15">
      <c r="A19" s="213"/>
      <c r="B19" s="51"/>
      <c r="C19" s="51" t="s">
        <v>44</v>
      </c>
      <c r="D19" s="51"/>
      <c r="E19" s="14"/>
      <c r="F19" s="14"/>
      <c r="G19" s="14"/>
      <c r="H19" s="14"/>
      <c r="I19" s="14"/>
      <c r="J19" s="14"/>
      <c r="K19" s="14"/>
      <c r="L19" s="14">
        <v>114.22919999999999</v>
      </c>
      <c r="M19" s="14">
        <v>116.97210000000001</v>
      </c>
      <c r="N19" s="14">
        <v>165.47825</v>
      </c>
      <c r="O19" s="14">
        <v>177.32570000000001</v>
      </c>
      <c r="P19" s="14">
        <v>216.03056000000001</v>
      </c>
      <c r="Q19" s="14">
        <v>261.86267000000004</v>
      </c>
      <c r="R19" s="14">
        <v>299.14799891373002</v>
      </c>
      <c r="S19" s="14">
        <v>334.99489307236996</v>
      </c>
      <c r="T19" s="14">
        <v>396.23032071501001</v>
      </c>
      <c r="U19" s="14">
        <v>439.38810159754996</v>
      </c>
      <c r="V19" s="14">
        <v>422.34734180526999</v>
      </c>
      <c r="W19" s="14">
        <v>343.63854062166001</v>
      </c>
      <c r="X19" s="14">
        <v>366.68965668768999</v>
      </c>
      <c r="Y19" s="14">
        <v>411.97398765721999</v>
      </c>
      <c r="Z19" s="14">
        <v>459.46202959769101</v>
      </c>
      <c r="AA19" s="14">
        <v>481.28649999999999</v>
      </c>
      <c r="AB19" s="14">
        <v>638.49090000000001</v>
      </c>
      <c r="AC19" s="14">
        <v>703.4305150829</v>
      </c>
      <c r="AD19" s="187"/>
    </row>
    <row r="20" spans="1:16383" s="52" customFormat="1" ht="6" customHeight="1">
      <c r="A20" s="213"/>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row>
    <row r="21" spans="1:16383" s="9" customFormat="1" ht="15">
      <c r="A21" s="213"/>
      <c r="B21" s="15" t="s">
        <v>45</v>
      </c>
      <c r="C21" s="15"/>
      <c r="D21" s="15"/>
      <c r="E21" s="14"/>
      <c r="F21" s="14"/>
      <c r="G21" s="14"/>
      <c r="H21" s="14"/>
      <c r="I21" s="14"/>
      <c r="J21" s="14"/>
      <c r="K21" s="14"/>
      <c r="L21" s="14">
        <v>71.759699999999995</v>
      </c>
      <c r="M21" s="14">
        <v>83.234999999999999</v>
      </c>
      <c r="N21" s="14">
        <v>122.07411999999999</v>
      </c>
      <c r="O21" s="14">
        <v>120.26557</v>
      </c>
      <c r="P21" s="14">
        <v>153.67146</v>
      </c>
      <c r="Q21" s="14">
        <v>153.43768299999999</v>
      </c>
      <c r="R21" s="14">
        <v>164.52559421036</v>
      </c>
      <c r="S21" s="14">
        <v>139.74765096963</v>
      </c>
      <c r="T21" s="14">
        <v>155.29362595765701</v>
      </c>
      <c r="U21" s="14">
        <v>181.73596067272999</v>
      </c>
      <c r="V21" s="14">
        <v>284.529312005392</v>
      </c>
      <c r="W21" s="14">
        <v>529.31998691108299</v>
      </c>
      <c r="X21" s="14">
        <v>540.61129849545796</v>
      </c>
      <c r="Y21" s="14">
        <v>532.06123226351201</v>
      </c>
      <c r="Z21" s="14">
        <v>458.64327811195199</v>
      </c>
      <c r="AA21" s="14">
        <v>666.75569999999993</v>
      </c>
      <c r="AB21" s="14">
        <v>634.54079999999999</v>
      </c>
      <c r="AC21" s="14">
        <v>730.251274919043</v>
      </c>
      <c r="AD21" s="187"/>
    </row>
    <row r="22" spans="1:16383" ht="6" customHeight="1">
      <c r="A22" s="213"/>
      <c r="B22" s="12"/>
      <c r="C22" s="12"/>
      <c r="D22" s="12"/>
      <c r="E22" s="13"/>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row>
    <row r="23" spans="1:16383" ht="15">
      <c r="A23" s="213"/>
      <c r="B23" s="10" t="s">
        <v>46</v>
      </c>
      <c r="C23" s="10"/>
      <c r="D23" s="10"/>
      <c r="E23" s="34"/>
      <c r="F23" s="34"/>
      <c r="G23" s="34"/>
      <c r="H23" s="34"/>
      <c r="I23" s="34"/>
      <c r="J23" s="34"/>
      <c r="K23" s="34"/>
      <c r="L23" s="34">
        <f t="shared" ref="L23:M23" si="7">+L4+L15-(L17-L19+L21)</f>
        <v>52.815250000000106</v>
      </c>
      <c r="M23" s="34">
        <f t="shared" si="7"/>
        <v>67.234200000000101</v>
      </c>
      <c r="N23" s="34">
        <f t="shared" ref="N23:AA23" si="8">+N4+N15-(N17-N19+N21)</f>
        <v>85.65787999999975</v>
      </c>
      <c r="O23" s="34">
        <f t="shared" si="8"/>
        <v>80.016873449184459</v>
      </c>
      <c r="P23" s="34">
        <f t="shared" si="8"/>
        <v>97.562860000000001</v>
      </c>
      <c r="Q23" s="34">
        <f t="shared" si="8"/>
        <v>50.041360999999597</v>
      </c>
      <c r="R23" s="34">
        <f t="shared" si="8"/>
        <v>126.84168912533505</v>
      </c>
      <c r="S23" s="34">
        <f t="shared" si="8"/>
        <v>173.09309471724032</v>
      </c>
      <c r="T23" s="34">
        <f t="shared" si="8"/>
        <v>322.56509244570634</v>
      </c>
      <c r="U23" s="34">
        <f t="shared" si="8"/>
        <v>575.60795141782819</v>
      </c>
      <c r="V23" s="34">
        <f t="shared" si="8"/>
        <v>673.12178471551306</v>
      </c>
      <c r="W23" s="34">
        <f t="shared" si="8"/>
        <v>445.66490773927535</v>
      </c>
      <c r="X23" s="34">
        <f t="shared" si="8"/>
        <v>-219.47328888509128</v>
      </c>
      <c r="Y23" s="34">
        <f t="shared" si="8"/>
        <v>-349.39743928021107</v>
      </c>
      <c r="Z23" s="34">
        <f t="shared" si="8"/>
        <v>-270.32928084461673</v>
      </c>
      <c r="AA23" s="34">
        <f t="shared" si="8"/>
        <v>-397.32374391871963</v>
      </c>
      <c r="AB23" s="34">
        <f t="shared" ref="AB23:AC23" si="9">+AB4+AB15-(AB17-AB19+AB21)</f>
        <v>-464.77370425079334</v>
      </c>
      <c r="AC23" s="34">
        <f t="shared" si="9"/>
        <v>-512.97044589979487</v>
      </c>
      <c r="AD23" s="187"/>
    </row>
    <row r="24" spans="1:16383" ht="6" customHeight="1">
      <c r="A24" s="213"/>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F24" s="39"/>
      <c r="AG24" s="40"/>
      <c r="AH24" s="40"/>
    </row>
    <row r="25" spans="1:16383" ht="15">
      <c r="A25" s="213"/>
      <c r="B25" s="10" t="s">
        <v>47</v>
      </c>
      <c r="C25" s="11"/>
      <c r="D25" s="11"/>
      <c r="E25" s="34"/>
      <c r="F25" s="34"/>
      <c r="G25" s="34"/>
      <c r="H25" s="34"/>
      <c r="I25" s="34"/>
      <c r="J25" s="34"/>
      <c r="K25" s="34"/>
      <c r="L25" s="34">
        <f t="shared" ref="L25:M25" si="10">+L23-L$19</f>
        <v>-61.413949999999886</v>
      </c>
      <c r="M25" s="34">
        <f t="shared" si="10"/>
        <v>-49.737899999999911</v>
      </c>
      <c r="N25" s="34">
        <f t="shared" ref="N25:AA25" si="11">+N23-N$19</f>
        <v>-79.820370000000253</v>
      </c>
      <c r="O25" s="34">
        <f t="shared" si="11"/>
        <v>-97.308826550815553</v>
      </c>
      <c r="P25" s="34">
        <f t="shared" si="11"/>
        <v>-118.46770000000001</v>
      </c>
      <c r="Q25" s="34">
        <f t="shared" si="11"/>
        <v>-211.82130900000044</v>
      </c>
      <c r="R25" s="34">
        <f t="shared" si="11"/>
        <v>-172.30630978839497</v>
      </c>
      <c r="S25" s="34">
        <f t="shared" si="11"/>
        <v>-161.90179835512964</v>
      </c>
      <c r="T25" s="34">
        <f t="shared" si="11"/>
        <v>-73.665228269303668</v>
      </c>
      <c r="U25" s="34">
        <f t="shared" si="11"/>
        <v>136.21984982027823</v>
      </c>
      <c r="V25" s="34">
        <f t="shared" si="11"/>
        <v>250.77444291024307</v>
      </c>
      <c r="W25" s="34">
        <f t="shared" si="11"/>
        <v>102.02636711761534</v>
      </c>
      <c r="X25" s="34">
        <f t="shared" si="11"/>
        <v>-586.16294557278127</v>
      </c>
      <c r="Y25" s="34">
        <f t="shared" si="11"/>
        <v>-761.37142693743112</v>
      </c>
      <c r="Z25" s="34">
        <f t="shared" si="11"/>
        <v>-729.7913104423078</v>
      </c>
      <c r="AA25" s="34">
        <f t="shared" si="11"/>
        <v>-878.61024391871956</v>
      </c>
      <c r="AB25" s="34">
        <f t="shared" ref="AB25:AC25" si="12">+AB23-AB$19</f>
        <v>-1103.2646042507934</v>
      </c>
      <c r="AC25" s="34">
        <f t="shared" si="12"/>
        <v>-1216.4009609826949</v>
      </c>
      <c r="AD25" s="187"/>
      <c r="AF25" s="39"/>
      <c r="AG25" s="40"/>
      <c r="AH25" s="40"/>
    </row>
    <row r="26" spans="1:16383" ht="1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F26" s="39"/>
      <c r="AG26" s="40"/>
      <c r="AH26" s="40"/>
    </row>
    <row r="27" spans="1:16383" s="22" customFormat="1" ht="15">
      <c r="B27" s="24" t="s">
        <v>48</v>
      </c>
      <c r="C27" s="24"/>
      <c r="D27" s="24"/>
      <c r="E27" s="24">
        <v>522.84799999999996</v>
      </c>
      <c r="F27" s="24">
        <v>876.91099999999994</v>
      </c>
      <c r="G27" s="24">
        <v>1153.2049999999999</v>
      </c>
      <c r="H27" s="24">
        <v>1370.2919999999999</v>
      </c>
      <c r="I27" s="24">
        <v>1658.2360000000001</v>
      </c>
      <c r="J27" s="24">
        <v>2105.6869999999999</v>
      </c>
      <c r="K27" s="24">
        <v>2459.9569999999999</v>
      </c>
      <c r="L27" s="24">
        <v>2984.02</v>
      </c>
      <c r="M27" s="24">
        <v>3626.83</v>
      </c>
      <c r="N27" s="24">
        <v>4512.7629999999999</v>
      </c>
      <c r="O27" s="24">
        <v>4914.5339999999997</v>
      </c>
      <c r="P27" s="24">
        <v>5394.6530000000002</v>
      </c>
      <c r="Q27" s="24">
        <v>6060.9440000000004</v>
      </c>
      <c r="R27" s="24">
        <v>6983.5990000000002</v>
      </c>
      <c r="S27" s="24">
        <v>8143.55</v>
      </c>
      <c r="T27" s="24">
        <v>9538.9770000000008</v>
      </c>
      <c r="U27" s="24">
        <v>11517.822</v>
      </c>
      <c r="V27" s="24">
        <v>13598.403</v>
      </c>
      <c r="W27" s="24">
        <v>15701.76</v>
      </c>
      <c r="X27" s="24">
        <v>16844.744999999999</v>
      </c>
      <c r="Y27" s="24">
        <v>19086.721000000001</v>
      </c>
      <c r="Z27" s="24">
        <v>20852.224999999999</v>
      </c>
      <c r="AA27" s="24">
        <v>22781.773000000001</v>
      </c>
      <c r="AB27" s="24">
        <v>24606.875</v>
      </c>
      <c r="AC27" s="24">
        <v>26675.007000000001</v>
      </c>
      <c r="AD27" s="187"/>
      <c r="AF27" s="39"/>
      <c r="AG27" s="40"/>
      <c r="AH27" s="40"/>
    </row>
    <row r="28" spans="1:16383" s="22" customFormat="1" ht="15">
      <c r="B28" s="24" t="s">
        <v>49</v>
      </c>
      <c r="C28" s="24"/>
      <c r="D28" s="24"/>
      <c r="E28" s="24">
        <v>857.505</v>
      </c>
      <c r="F28" s="24">
        <v>876.91099999999994</v>
      </c>
      <c r="G28" s="24">
        <v>957.16600000000005</v>
      </c>
      <c r="H28" s="24">
        <v>1028.127</v>
      </c>
      <c r="I28" s="24">
        <v>1076.7529999999999</v>
      </c>
      <c r="J28" s="24">
        <v>1118.971</v>
      </c>
      <c r="K28" s="24">
        <v>1128.8920000000001</v>
      </c>
      <c r="L28" s="24">
        <v>1191.864</v>
      </c>
      <c r="M28" s="24">
        <v>1291.9549999999999</v>
      </c>
      <c r="N28" s="24">
        <v>1398.182</v>
      </c>
      <c r="O28" s="24">
        <v>1423.3610000000001</v>
      </c>
      <c r="P28" s="24">
        <v>1438.682</v>
      </c>
      <c r="Q28" s="24">
        <v>1480.4349999999999</v>
      </c>
      <c r="R28" s="24">
        <v>1575.249</v>
      </c>
      <c r="S28" s="24">
        <v>1642.346</v>
      </c>
      <c r="T28" s="24">
        <v>1739.021</v>
      </c>
      <c r="U28" s="24">
        <v>1891.701</v>
      </c>
      <c r="V28" s="24">
        <v>2041.8140000000001</v>
      </c>
      <c r="W28" s="24">
        <v>2097.5880000000002</v>
      </c>
      <c r="X28" s="24">
        <v>2076.2829999999999</v>
      </c>
      <c r="Y28" s="24">
        <v>2179.1480000000001</v>
      </c>
      <c r="Z28" s="24">
        <v>2277.5970000000002</v>
      </c>
      <c r="AA28" s="24">
        <v>2395.2939999999999</v>
      </c>
      <c r="AB28" s="24">
        <v>2477.6260000000002</v>
      </c>
      <c r="AC28" s="24">
        <v>2564.402</v>
      </c>
      <c r="AD28" s="187"/>
      <c r="AF28" s="39"/>
      <c r="AG28" s="40"/>
      <c r="AH28" s="40"/>
    </row>
    <row r="29" spans="1:16383" s="22" customFormat="1" ht="15">
      <c r="B29" s="24" t="s">
        <v>50</v>
      </c>
      <c r="C29" s="24"/>
      <c r="D29" s="24"/>
      <c r="E29" s="24">
        <f>+E$27*100/(E31+100)</f>
        <v>528.178803023152</v>
      </c>
      <c r="F29" s="24">
        <f t="shared" ref="F29:AA29" si="13">+F27*100/(F31+100)</f>
        <v>908.06404396263031</v>
      </c>
      <c r="G29" s="24">
        <f t="shared" si="13"/>
        <v>1148.2980925907414</v>
      </c>
      <c r="H29" s="24">
        <f t="shared" si="13"/>
        <v>1333.9592195295181</v>
      </c>
      <c r="I29" s="24">
        <f t="shared" si="13"/>
        <v>1618.5074682805973</v>
      </c>
      <c r="J29" s="24">
        <f t="shared" si="13"/>
        <v>2076.0194366387695</v>
      </c>
      <c r="K29" s="24">
        <f t="shared" si="13"/>
        <v>2522.7717459803389</v>
      </c>
      <c r="L29" s="24">
        <f t="shared" si="13"/>
        <v>3041.3274286044507</v>
      </c>
      <c r="M29" s="24">
        <f t="shared" si="13"/>
        <v>3577.2225091323562</v>
      </c>
      <c r="N29" s="24">
        <f t="shared" si="13"/>
        <v>4312.2313075070015</v>
      </c>
      <c r="O29" s="24">
        <f t="shared" si="13"/>
        <v>4833.7936937944423</v>
      </c>
      <c r="P29" s="24">
        <f t="shared" si="13"/>
        <v>5499.3378452891393</v>
      </c>
      <c r="Q29" s="24">
        <f t="shared" si="13"/>
        <v>6291.2797033718816</v>
      </c>
      <c r="R29" s="24">
        <f t="shared" si="13"/>
        <v>7141.0374527201211</v>
      </c>
      <c r="S29" s="24">
        <f t="shared" si="13"/>
        <v>8373.5341392551254</v>
      </c>
      <c r="T29" s="24">
        <f t="shared" si="13"/>
        <v>9709.858864178912</v>
      </c>
      <c r="U29" s="24">
        <f t="shared" si="13"/>
        <v>11289.573910506935</v>
      </c>
      <c r="V29" s="24">
        <f t="shared" si="13"/>
        <v>12917.986799306907</v>
      </c>
      <c r="W29" s="24">
        <f t="shared" si="13"/>
        <v>15163.31668967627</v>
      </c>
      <c r="X29" s="24">
        <f t="shared" si="13"/>
        <v>17138.075152894395</v>
      </c>
      <c r="Y29" s="24">
        <f t="shared" si="13"/>
        <v>19277.337238346496</v>
      </c>
      <c r="Z29" s="24">
        <f t="shared" si="13"/>
        <v>20980.706651391793</v>
      </c>
      <c r="AA29" s="24">
        <f t="shared" si="13"/>
        <v>22683.261862059266</v>
      </c>
      <c r="AB29" s="24">
        <f t="shared" ref="AB29:AC29" si="14">+AB27*100/(AB31+100)</f>
        <v>24640.664743562847</v>
      </c>
      <c r="AC29" s="24">
        <f t="shared" si="14"/>
        <v>26839.417218052629</v>
      </c>
      <c r="AD29" s="187"/>
      <c r="AE29" s="49">
        <v>1</v>
      </c>
      <c r="AF29" s="39"/>
      <c r="AG29" s="40"/>
      <c r="AH29" s="40"/>
    </row>
    <row r="30" spans="1:16383" s="22" customFormat="1" ht="15">
      <c r="B30" s="24" t="s">
        <v>51</v>
      </c>
      <c r="C30" s="24"/>
      <c r="D30" s="24"/>
      <c r="E30" s="41"/>
      <c r="F30" s="41"/>
      <c r="G30" s="41"/>
      <c r="H30" s="41"/>
      <c r="I30" s="41"/>
      <c r="J30" s="41"/>
      <c r="K30" s="41"/>
      <c r="L30" s="41"/>
      <c r="M30" s="41"/>
      <c r="N30" s="41"/>
      <c r="O30" s="41"/>
      <c r="P30" s="41"/>
      <c r="Q30" s="24">
        <f t="shared" ref="Q30:AA30" si="15">+Q27*100/(Q32+100)</f>
        <v>5996.3296504026384</v>
      </c>
      <c r="R30" s="24">
        <f t="shared" si="15"/>
        <v>6972.0568296391011</v>
      </c>
      <c r="S30" s="24">
        <f t="shared" si="15"/>
        <v>8116.9488915840338</v>
      </c>
      <c r="T30" s="24">
        <f t="shared" si="15"/>
        <v>9471.0004099178805</v>
      </c>
      <c r="U30" s="24">
        <f t="shared" si="15"/>
        <v>11515.331809496196</v>
      </c>
      <c r="V30" s="24">
        <f t="shared" si="15"/>
        <v>13504.642830708528</v>
      </c>
      <c r="W30" s="24">
        <f t="shared" si="15"/>
        <v>15527.954978804048</v>
      </c>
      <c r="X30" s="24">
        <f t="shared" si="15"/>
        <v>17007.317952306094</v>
      </c>
      <c r="Y30" s="24">
        <f t="shared" si="15"/>
        <v>19413.94498410153</v>
      </c>
      <c r="Z30" s="24">
        <f t="shared" si="15"/>
        <v>21167.598939844851</v>
      </c>
      <c r="AA30" s="24">
        <f t="shared" si="15"/>
        <v>22998.729212149898</v>
      </c>
      <c r="AB30" s="24">
        <f t="shared" ref="AB30:AC30" si="16">+AB27*100/(AB32+100)</f>
        <v>24752.869901968803</v>
      </c>
      <c r="AC30" s="24">
        <f t="shared" si="16"/>
        <v>26920.133661077678</v>
      </c>
      <c r="AD30" s="187"/>
      <c r="AF30" s="39"/>
      <c r="AG30" s="40"/>
      <c r="AH30" s="40"/>
    </row>
    <row r="31" spans="1:16383" s="22" customFormat="1" ht="15">
      <c r="B31" s="24" t="s">
        <v>52</v>
      </c>
      <c r="C31" s="24"/>
      <c r="D31" s="24"/>
      <c r="E31" s="50">
        <v>-1.0092800000000002</v>
      </c>
      <c r="F31" s="50">
        <v>-3.4307099999999999</v>
      </c>
      <c r="G31" s="50">
        <v>0.42731999999999998</v>
      </c>
      <c r="H31" s="50">
        <v>2.7236799999999999</v>
      </c>
      <c r="I31" s="50">
        <v>2.4546399999999999</v>
      </c>
      <c r="J31" s="50">
        <v>1.42906</v>
      </c>
      <c r="K31" s="50">
        <v>-2.4899100000000001</v>
      </c>
      <c r="L31" s="50">
        <v>-1.88429</v>
      </c>
      <c r="M31" s="50">
        <v>1.38676</v>
      </c>
      <c r="N31" s="50">
        <v>4.6503000000000005</v>
      </c>
      <c r="O31" s="50">
        <v>1.6703300000000001</v>
      </c>
      <c r="P31" s="50">
        <v>-1.9035900000000001</v>
      </c>
      <c r="Q31" s="50">
        <v>-3.6611900000000004</v>
      </c>
      <c r="R31" s="50">
        <v>-2.2046999999999999</v>
      </c>
      <c r="S31" s="50">
        <v>-2.7465600000000001</v>
      </c>
      <c r="T31" s="50">
        <v>-1.7598800000000001</v>
      </c>
      <c r="U31" s="50">
        <v>2.02176</v>
      </c>
      <c r="V31" s="50">
        <v>5.2671999999999999</v>
      </c>
      <c r="W31" s="50">
        <v>3.5509600000000003</v>
      </c>
      <c r="X31" s="50">
        <v>-1.71157</v>
      </c>
      <c r="Y31" s="50">
        <v>-0.98881000000000008</v>
      </c>
      <c r="Z31" s="50">
        <v>-0.61238000000000004</v>
      </c>
      <c r="AA31" s="50">
        <v>0.43429000000000001</v>
      </c>
      <c r="AB31" s="50">
        <v>-0.13713</v>
      </c>
      <c r="AC31" s="50">
        <v>-0.61257000000000006</v>
      </c>
      <c r="AD31" s="163"/>
      <c r="AE31" s="23"/>
      <c r="AF31" s="39"/>
      <c r="AG31" s="40"/>
      <c r="AH31" s="40"/>
      <c r="AI31" s="23"/>
      <c r="AJ31" s="23"/>
      <c r="AK31" s="23"/>
      <c r="AL31" s="23"/>
      <c r="AM31" s="23"/>
      <c r="AN31" s="23"/>
      <c r="AO31" s="23"/>
      <c r="AP31" s="23"/>
      <c r="AQ31" s="23"/>
    </row>
    <row r="32" spans="1:16383" s="22" customFormat="1" ht="15">
      <c r="B32" s="24" t="s">
        <v>53</v>
      </c>
      <c r="C32" s="24"/>
      <c r="D32" s="24"/>
      <c r="E32" s="50"/>
      <c r="F32" s="50"/>
      <c r="G32" s="50"/>
      <c r="H32" s="50"/>
      <c r="I32" s="50"/>
      <c r="J32" s="50"/>
      <c r="K32" s="50"/>
      <c r="L32" s="50"/>
      <c r="M32" s="50"/>
      <c r="N32" s="50"/>
      <c r="O32" s="50"/>
      <c r="P32" s="50"/>
      <c r="Q32" s="50">
        <v>1.0775650000000001</v>
      </c>
      <c r="R32" s="50">
        <v>0.165549</v>
      </c>
      <c r="S32" s="50">
        <v>0.32772299999999999</v>
      </c>
      <c r="T32" s="50">
        <v>0.71773399999999998</v>
      </c>
      <c r="U32" s="50">
        <v>2.1624999999999998E-2</v>
      </c>
      <c r="V32" s="50">
        <v>0.69428100000000004</v>
      </c>
      <c r="W32" s="50">
        <v>1.1193040000000001</v>
      </c>
      <c r="X32" s="50">
        <v>-0.95589999999999997</v>
      </c>
      <c r="Y32" s="50">
        <v>-1.6855100000000001</v>
      </c>
      <c r="Z32" s="50">
        <v>-1.4898899999999999</v>
      </c>
      <c r="AA32" s="50">
        <v>-0.94333999999999996</v>
      </c>
      <c r="AB32" s="50">
        <v>-0.58980999999999995</v>
      </c>
      <c r="AC32" s="50">
        <v>-0.91056999999999999</v>
      </c>
      <c r="AD32" s="163"/>
      <c r="AE32" s="23"/>
      <c r="AF32" s="39"/>
      <c r="AG32" s="40"/>
      <c r="AH32" s="40"/>
      <c r="AI32" s="23"/>
      <c r="AJ32" s="23"/>
      <c r="AK32" s="23"/>
      <c r="AL32" s="23"/>
      <c r="AM32" s="23"/>
      <c r="AN32" s="23"/>
      <c r="AO32" s="23"/>
      <c r="AP32" s="23"/>
      <c r="AQ32" s="23"/>
    </row>
    <row r="33" spans="1:43" s="22" customFormat="1" ht="15" hidden="1">
      <c r="B33" s="24"/>
      <c r="C33" s="24"/>
      <c r="D33" s="24"/>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163"/>
      <c r="AE33" s="23"/>
      <c r="AF33" s="39"/>
      <c r="AG33" s="40"/>
      <c r="AH33" s="40"/>
      <c r="AI33" s="23"/>
      <c r="AJ33" s="23"/>
      <c r="AK33" s="23"/>
      <c r="AL33" s="23"/>
      <c r="AM33" s="23"/>
      <c r="AN33" s="23"/>
      <c r="AO33" s="23"/>
      <c r="AP33" s="23"/>
      <c r="AQ33" s="23"/>
    </row>
    <row r="34" spans="1:43" s="22" customFormat="1" ht="15" hidden="1">
      <c r="B34" s="24"/>
      <c r="C34" s="24"/>
      <c r="D34" s="24"/>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163"/>
      <c r="AE34" s="23"/>
      <c r="AF34" s="39"/>
      <c r="AG34" s="40"/>
      <c r="AH34" s="40"/>
      <c r="AI34" s="23"/>
      <c r="AJ34" s="23"/>
      <c r="AK34" s="23"/>
      <c r="AL34" s="23"/>
      <c r="AM34" s="23"/>
      <c r="AN34" s="23"/>
      <c r="AO34" s="23"/>
      <c r="AP34" s="23"/>
      <c r="AQ34" s="23"/>
    </row>
    <row r="35" spans="1:43" s="22" customFormat="1" ht="15" hidden="1">
      <c r="B35" s="24"/>
      <c r="C35" s="24"/>
      <c r="D35" s="24"/>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163"/>
      <c r="AE35" s="23"/>
      <c r="AF35" s="39"/>
      <c r="AG35" s="40"/>
      <c r="AH35" s="40"/>
      <c r="AI35" s="23"/>
      <c r="AJ35" s="23"/>
      <c r="AK35" s="23"/>
      <c r="AL35" s="23"/>
      <c r="AM35" s="23"/>
      <c r="AN35" s="23"/>
      <c r="AO35" s="23"/>
      <c r="AP35" s="23"/>
      <c r="AQ35" s="23"/>
    </row>
    <row r="36" spans="1:43" s="22" customFormat="1" ht="15" hidden="1">
      <c r="B36" s="24"/>
      <c r="C36" s="24"/>
      <c r="D36" s="24"/>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163"/>
      <c r="AE36" s="23"/>
      <c r="AF36" s="39"/>
      <c r="AG36" s="40"/>
      <c r="AH36" s="40"/>
      <c r="AI36" s="23"/>
      <c r="AJ36" s="23"/>
      <c r="AK36" s="23"/>
      <c r="AL36" s="23"/>
      <c r="AM36" s="23"/>
      <c r="AN36" s="23"/>
      <c r="AO36" s="23"/>
      <c r="AP36" s="23"/>
      <c r="AQ36" s="23"/>
    </row>
    <row r="37" spans="1:43" s="22" customFormat="1" ht="15" hidden="1">
      <c r="B37" s="24"/>
      <c r="C37" s="24"/>
      <c r="D37" s="24"/>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163"/>
      <c r="AE37" s="23"/>
      <c r="AF37" s="39"/>
      <c r="AG37" s="40"/>
      <c r="AH37" s="40"/>
      <c r="AI37" s="23"/>
      <c r="AJ37" s="23"/>
      <c r="AK37" s="23"/>
      <c r="AL37" s="23"/>
      <c r="AM37" s="23"/>
      <c r="AN37" s="23"/>
      <c r="AO37" s="23"/>
      <c r="AP37" s="23"/>
      <c r="AQ37" s="23"/>
    </row>
    <row r="38" spans="1:43" s="22" customFormat="1" ht="15" hidden="1">
      <c r="B38" s="24"/>
      <c r="C38" s="24"/>
      <c r="D38" s="24"/>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163"/>
      <c r="AE38" s="23"/>
      <c r="AF38" s="39"/>
      <c r="AG38" s="40"/>
      <c r="AH38" s="40"/>
      <c r="AI38" s="23"/>
      <c r="AJ38" s="23"/>
      <c r="AK38" s="23"/>
      <c r="AL38" s="23"/>
      <c r="AM38" s="23"/>
      <c r="AN38" s="23"/>
      <c r="AO38" s="23"/>
      <c r="AP38" s="23"/>
      <c r="AQ38" s="23"/>
    </row>
    <row r="39" spans="1:43" s="22" customFormat="1" ht="15" hidden="1">
      <c r="B39" s="24"/>
      <c r="C39" s="24"/>
      <c r="D39" s="24"/>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163"/>
      <c r="AE39" s="23"/>
      <c r="AF39" s="39"/>
      <c r="AG39" s="40"/>
      <c r="AH39" s="40"/>
      <c r="AI39" s="23"/>
      <c r="AJ39" s="23"/>
      <c r="AK39" s="23"/>
      <c r="AL39" s="23"/>
      <c r="AM39" s="23"/>
      <c r="AN39" s="23"/>
      <c r="AO39" s="23"/>
      <c r="AP39" s="23"/>
      <c r="AQ39" s="23"/>
    </row>
    <row r="40" spans="1:43" s="22" customFormat="1" ht="15" hidden="1">
      <c r="B40" s="24"/>
      <c r="C40" s="24"/>
      <c r="D40" s="24"/>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163"/>
      <c r="AE40" s="23"/>
      <c r="AF40" s="39"/>
      <c r="AG40" s="40"/>
      <c r="AH40" s="40"/>
      <c r="AI40" s="23"/>
      <c r="AJ40" s="23"/>
      <c r="AK40" s="23"/>
      <c r="AL40" s="23"/>
      <c r="AM40" s="23"/>
      <c r="AN40" s="23"/>
      <c r="AO40" s="23"/>
      <c r="AP40" s="23"/>
      <c r="AQ40" s="23"/>
    </row>
    <row r="41" spans="1:43" s="22" customFormat="1" ht="15" hidden="1">
      <c r="B41" s="24"/>
      <c r="C41" s="24"/>
      <c r="D41" s="24"/>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163"/>
      <c r="AE41" s="23"/>
      <c r="AF41" s="39"/>
      <c r="AG41" s="40"/>
      <c r="AH41" s="40"/>
      <c r="AI41" s="23"/>
      <c r="AJ41" s="23"/>
      <c r="AK41" s="23"/>
      <c r="AL41" s="23"/>
      <c r="AM41" s="23"/>
      <c r="AN41" s="23"/>
      <c r="AO41" s="23"/>
      <c r="AP41" s="23"/>
      <c r="AQ41" s="23"/>
    </row>
    <row r="42" spans="1:43" s="22" customFormat="1" ht="15" hidden="1">
      <c r="B42" s="24"/>
      <c r="C42" s="24"/>
      <c r="D42" s="24"/>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163"/>
      <c r="AE42" s="23"/>
      <c r="AF42" s="39"/>
      <c r="AG42" s="40"/>
      <c r="AH42" s="40"/>
      <c r="AI42" s="23"/>
      <c r="AJ42" s="23"/>
      <c r="AK42" s="23"/>
      <c r="AL42" s="23"/>
      <c r="AM42" s="23"/>
      <c r="AN42" s="23"/>
      <c r="AO42" s="23"/>
      <c r="AP42" s="23"/>
      <c r="AQ42" s="23"/>
    </row>
    <row r="43" spans="1:43" s="22" customFormat="1" ht="15" hidden="1">
      <c r="B43" s="24"/>
      <c r="C43" s="24"/>
      <c r="D43" s="24"/>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163"/>
      <c r="AE43" s="23"/>
      <c r="AF43" s="39"/>
      <c r="AG43" s="40"/>
      <c r="AH43" s="40"/>
      <c r="AI43" s="23"/>
      <c r="AJ43" s="23"/>
      <c r="AK43" s="23"/>
      <c r="AL43" s="23"/>
      <c r="AM43" s="23"/>
      <c r="AN43" s="23"/>
      <c r="AO43" s="23"/>
      <c r="AP43" s="23"/>
      <c r="AQ43" s="23"/>
    </row>
    <row r="44" spans="1:43" s="22" customFormat="1" ht="15" hidden="1">
      <c r="B44" s="24"/>
      <c r="C44" s="24"/>
      <c r="D44" s="24"/>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163"/>
      <c r="AE44" s="23"/>
      <c r="AF44" s="39"/>
      <c r="AG44" s="40"/>
      <c r="AH44" s="40"/>
      <c r="AI44" s="23"/>
      <c r="AJ44" s="23"/>
      <c r="AK44" s="23"/>
      <c r="AL44" s="23"/>
      <c r="AM44" s="23"/>
      <c r="AN44" s="23"/>
      <c r="AO44" s="23"/>
      <c r="AP44" s="23"/>
      <c r="AQ44" s="23"/>
    </row>
    <row r="45" spans="1:43" s="22" customFormat="1" ht="15" hidden="1">
      <c r="B45" s="24"/>
      <c r="C45" s="24"/>
      <c r="D45" s="24"/>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163"/>
      <c r="AE45" s="23"/>
      <c r="AF45" s="39"/>
      <c r="AG45" s="40"/>
      <c r="AH45" s="40"/>
      <c r="AI45" s="23"/>
      <c r="AJ45" s="23"/>
      <c r="AK45" s="23"/>
      <c r="AL45" s="23"/>
      <c r="AM45" s="23"/>
      <c r="AN45" s="23"/>
      <c r="AO45" s="23"/>
      <c r="AP45" s="23"/>
      <c r="AQ45" s="23"/>
    </row>
    <row r="46" spans="1:43" s="22" customFormat="1" ht="15" hidden="1">
      <c r="B46" s="24"/>
      <c r="C46" s="24"/>
      <c r="D46" s="24"/>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163"/>
      <c r="AE46" s="23"/>
      <c r="AF46" s="39"/>
      <c r="AG46" s="40"/>
      <c r="AH46" s="40"/>
      <c r="AI46" s="23"/>
      <c r="AJ46" s="23"/>
      <c r="AK46" s="23"/>
      <c r="AL46" s="23"/>
      <c r="AM46" s="23"/>
      <c r="AN46" s="23"/>
      <c r="AO46" s="23"/>
      <c r="AP46" s="23"/>
      <c r="AQ46" s="23"/>
    </row>
    <row r="47" spans="1:43" ht="15">
      <c r="AF47" s="39"/>
      <c r="AG47" s="40"/>
      <c r="AH47" s="40"/>
    </row>
    <row r="48" spans="1:43" ht="15" customHeight="1">
      <c r="A48" s="214" t="s">
        <v>54</v>
      </c>
      <c r="B48" s="17" t="s">
        <v>32</v>
      </c>
      <c r="C48" s="17"/>
      <c r="D48" s="17"/>
      <c r="E48" s="16"/>
      <c r="F48" s="16"/>
      <c r="G48" s="16"/>
      <c r="H48" s="16"/>
      <c r="I48" s="16"/>
      <c r="J48" s="16"/>
      <c r="K48" s="16"/>
      <c r="L48" s="16">
        <f t="shared" ref="L48:M48" ca="1" si="17">+L49+L55+L56</f>
        <v>634.29614513034176</v>
      </c>
      <c r="M48" s="16">
        <f t="shared" ca="1" si="17"/>
        <v>755.86115972140919</v>
      </c>
      <c r="N48" s="16">
        <f t="shared" ref="N48:Z48" ca="1" si="18">+N49+N55+N56</f>
        <v>877.50508613959528</v>
      </c>
      <c r="O48" s="16">
        <f t="shared" ca="1" si="18"/>
        <v>1051.3235717851749</v>
      </c>
      <c r="P48" s="16">
        <f t="shared" ca="1" si="18"/>
        <v>1224.958128905791</v>
      </c>
      <c r="Q48" s="16">
        <f t="shared" ca="1" si="18"/>
        <v>1398.5259532978862</v>
      </c>
      <c r="R48" s="16">
        <f t="shared" ca="1" si="18"/>
        <v>1597.9426411093257</v>
      </c>
      <c r="S48" s="16">
        <f t="shared" ca="1" si="18"/>
        <v>1843.1142656572567</v>
      </c>
      <c r="T48" s="16">
        <f t="shared" ca="1" si="18"/>
        <v>2201.8843752214716</v>
      </c>
      <c r="U48" s="16">
        <f t="shared" ca="1" si="18"/>
        <v>2687.2793129358611</v>
      </c>
      <c r="V48" s="16">
        <f t="shared" ca="1" si="18"/>
        <v>3197.2140584920812</v>
      </c>
      <c r="W48" s="16">
        <f t="shared" ca="1" si="18"/>
        <v>3823.5824104174458</v>
      </c>
      <c r="X48" s="16">
        <f t="shared" ca="1" si="18"/>
        <v>4067.3004407414455</v>
      </c>
      <c r="Y48" s="16">
        <f t="shared" ca="1" si="18"/>
        <v>4561.7232884530658</v>
      </c>
      <c r="Z48" s="16">
        <f t="shared" ca="1" si="18"/>
        <v>5020.8068937145927</v>
      </c>
      <c r="AA48" s="16">
        <f t="shared" ref="AA48:AB48" ca="1" si="19">+AA49+AA55+AA56</f>
        <v>5443.0653411718531</v>
      </c>
      <c r="AB48" s="16">
        <f t="shared" ca="1" si="19"/>
        <v>6447.6401150266629</v>
      </c>
      <c r="AC48" s="16">
        <f t="shared" ref="AC48" ca="1" si="20">+AC49+AC55+AC56</f>
        <v>6981.4683243119252</v>
      </c>
      <c r="AD48" s="187"/>
      <c r="AF48" s="39"/>
      <c r="AG48" s="40"/>
      <c r="AH48" s="40"/>
    </row>
    <row r="49" spans="1:34" ht="15">
      <c r="A49" s="214"/>
      <c r="B49" s="12"/>
      <c r="C49" s="12" t="s">
        <v>33</v>
      </c>
      <c r="D49" s="12"/>
      <c r="E49" s="13"/>
      <c r="F49" s="13"/>
      <c r="G49" s="13"/>
      <c r="H49" s="13"/>
      <c r="I49" s="13"/>
      <c r="J49" s="13"/>
      <c r="K49" s="13"/>
      <c r="L49" s="13">
        <f t="shared" ref="L49:M49" ca="1" si="21">+SUM(L50:L54)</f>
        <v>384.72243980646294</v>
      </c>
      <c r="M49" s="13">
        <f t="shared" ca="1" si="21"/>
        <v>455.47280369636502</v>
      </c>
      <c r="N49" s="13">
        <f t="shared" ref="N49:Z49" ca="1" si="22">+SUM(N50:N54)</f>
        <v>522.73155933577607</v>
      </c>
      <c r="O49" s="13">
        <f t="shared" ca="1" si="22"/>
        <v>605.15169169967203</v>
      </c>
      <c r="P49" s="13">
        <f t="shared" ca="1" si="22"/>
        <v>744.13972214841976</v>
      </c>
      <c r="Q49" s="13">
        <f t="shared" ca="1" si="22"/>
        <v>856.85374115232105</v>
      </c>
      <c r="R49" s="13">
        <f t="shared" ca="1" si="22"/>
        <v>990.98899249470981</v>
      </c>
      <c r="S49" s="13">
        <f t="shared" ca="1" si="22"/>
        <v>1157.864557832429</v>
      </c>
      <c r="T49" s="13">
        <f t="shared" ca="1" si="22"/>
        <v>1374.9321772463375</v>
      </c>
      <c r="U49" s="13">
        <f t="shared" ca="1" si="22"/>
        <v>1654.3342632458925</v>
      </c>
      <c r="V49" s="13">
        <f t="shared" ca="1" si="22"/>
        <v>2059.0686786145802</v>
      </c>
      <c r="W49" s="13">
        <f t="shared" ca="1" si="22"/>
        <v>2474.4712768973268</v>
      </c>
      <c r="X49" s="13">
        <f t="shared" ca="1" si="22"/>
        <v>2469.1221971344585</v>
      </c>
      <c r="Y49" s="13">
        <f t="shared" ca="1" si="22"/>
        <v>2707.0700323507431</v>
      </c>
      <c r="Z49" s="13">
        <f t="shared" ca="1" si="22"/>
        <v>3000.8881118678942</v>
      </c>
      <c r="AA49" s="13">
        <f t="shared" ref="AA49:AB49" ca="1" si="23">+SUM(AA50:AA54)</f>
        <v>3245.1362102675503</v>
      </c>
      <c r="AB49" s="13">
        <f t="shared" ca="1" si="23"/>
        <v>3589.7490241237251</v>
      </c>
      <c r="AC49" s="13">
        <f t="shared" ref="AC49" ca="1" si="24">+SUM(AC50:AC54)</f>
        <v>3865.3156336052084</v>
      </c>
      <c r="AD49" s="13"/>
      <c r="AF49" s="39"/>
      <c r="AG49" s="40"/>
      <c r="AH49" s="40"/>
    </row>
    <row r="50" spans="1:34" ht="15">
      <c r="A50" s="214"/>
      <c r="B50" s="12"/>
      <c r="C50" s="12"/>
      <c r="D50" s="21" t="s">
        <v>34</v>
      </c>
      <c r="E50" s="20"/>
      <c r="F50" s="20"/>
      <c r="G50" s="20"/>
      <c r="H50" s="20"/>
      <c r="I50" s="20"/>
      <c r="J50" s="20"/>
      <c r="K50" s="20"/>
      <c r="L50" s="20">
        <f t="shared" ref="L50:AC50" ca="1" si="25">IF(OFFSET(L31,$AE$29-1,0)=0,ERROR.TYPE(6),L6*(OFFSET(L$28,$AE$29,0)/L$27)^($AE6))</f>
        <v>44.137833413862325</v>
      </c>
      <c r="M50" s="20">
        <f t="shared" ca="1" si="25"/>
        <v>56.506413523504904</v>
      </c>
      <c r="N50" s="20">
        <f t="shared" ca="1" si="25"/>
        <v>76.331955810922011</v>
      </c>
      <c r="O50" s="20">
        <f t="shared" ca="1" si="25"/>
        <v>83.220915821663098</v>
      </c>
      <c r="P50" s="20">
        <f t="shared" ca="1" si="25"/>
        <v>103.28041276526179</v>
      </c>
      <c r="Q50" s="20">
        <f t="shared" ca="1" si="25"/>
        <v>138.063687029779</v>
      </c>
      <c r="R50" s="20">
        <f t="shared" ca="1" si="25"/>
        <v>146.72009181834579</v>
      </c>
      <c r="S50" s="20">
        <f t="shared" ca="1" si="25"/>
        <v>180.4480228472689</v>
      </c>
      <c r="T50" s="20">
        <f t="shared" ca="1" si="25"/>
        <v>226.06707649822499</v>
      </c>
      <c r="U50" s="20">
        <f t="shared" ca="1" si="25"/>
        <v>251.16617290670214</v>
      </c>
      <c r="V50" s="20">
        <f t="shared" ca="1" si="25"/>
        <v>340.97201220476558</v>
      </c>
      <c r="W50" s="20">
        <f t="shared" ca="1" si="25"/>
        <v>441.49747146194841</v>
      </c>
      <c r="X50" s="20">
        <f t="shared" ca="1" si="25"/>
        <v>455.06961068482718</v>
      </c>
      <c r="Y50" s="20">
        <f t="shared" ca="1" si="25"/>
        <v>475.64289733594245</v>
      </c>
      <c r="Z50" s="20">
        <f t="shared" ca="1" si="25"/>
        <v>509.6123613206945</v>
      </c>
      <c r="AA50" s="20">
        <f t="shared" ca="1" si="25"/>
        <v>526.25864620562174</v>
      </c>
      <c r="AB50" s="20">
        <f t="shared" ca="1" si="25"/>
        <v>596.70458887307689</v>
      </c>
      <c r="AC50" s="20">
        <f t="shared" ca="1" si="25"/>
        <v>676.50546154434437</v>
      </c>
      <c r="AD50" s="20"/>
      <c r="AF50" s="39"/>
      <c r="AG50" s="40"/>
      <c r="AH50" s="40"/>
    </row>
    <row r="51" spans="1:34" ht="15">
      <c r="A51" s="214"/>
      <c r="B51" s="12"/>
      <c r="C51" s="12"/>
      <c r="D51" s="21" t="s">
        <v>35</v>
      </c>
      <c r="E51" s="20"/>
      <c r="F51" s="20"/>
      <c r="G51" s="20"/>
      <c r="H51" s="20"/>
      <c r="I51" s="20"/>
      <c r="J51" s="20"/>
      <c r="K51" s="20"/>
      <c r="L51" s="20">
        <f t="shared" ref="L51:AC51" ca="1" si="26">IF(OFFSET(L31,$AE$29-1,0)=0,ERROR.TYPE(6),L7*(OFFSET(L$28,$AE$29,0)/L$27)^($AE7))</f>
        <v>20.814625016533949</v>
      </c>
      <c r="M51" s="20">
        <f t="shared" ca="1" si="26"/>
        <v>26.17129655094973</v>
      </c>
      <c r="N51" s="20">
        <f t="shared" ca="1" si="26"/>
        <v>40.795526045422704</v>
      </c>
      <c r="O51" s="20">
        <f t="shared" ca="1" si="26"/>
        <v>41.322834790302153</v>
      </c>
      <c r="P51" s="20">
        <f t="shared" ca="1" si="26"/>
        <v>66.250564117548123</v>
      </c>
      <c r="Q51" s="20">
        <f t="shared" ca="1" si="26"/>
        <v>61.891753372683631</v>
      </c>
      <c r="R51" s="20">
        <f t="shared" ca="1" si="26"/>
        <v>98.223169248033571</v>
      </c>
      <c r="S51" s="20">
        <f t="shared" ca="1" si="26"/>
        <v>102.5687449628963</v>
      </c>
      <c r="T51" s="20">
        <f t="shared" ca="1" si="26"/>
        <v>110.14616640937268</v>
      </c>
      <c r="U51" s="20">
        <f t="shared" ca="1" si="26"/>
        <v>128.20559887239568</v>
      </c>
      <c r="V51" s="20">
        <f t="shared" ca="1" si="26"/>
        <v>140.44321734526116</v>
      </c>
      <c r="W51" s="20">
        <f t="shared" ca="1" si="26"/>
        <v>202.77160364754866</v>
      </c>
      <c r="X51" s="20">
        <f t="shared" ca="1" si="26"/>
        <v>256.47793194818848</v>
      </c>
      <c r="Y51" s="20">
        <f t="shared" ca="1" si="26"/>
        <v>287.67783841478644</v>
      </c>
      <c r="Z51" s="20">
        <f t="shared" ca="1" si="26"/>
        <v>329.47119177438674</v>
      </c>
      <c r="AA51" s="20">
        <f t="shared" ca="1" si="26"/>
        <v>358.02161077433936</v>
      </c>
      <c r="AB51" s="20">
        <f t="shared" ca="1" si="26"/>
        <v>422.81657717722396</v>
      </c>
      <c r="AC51" s="20">
        <f t="shared" ca="1" si="26"/>
        <v>432.38941588162959</v>
      </c>
      <c r="AD51" s="20"/>
      <c r="AF51" s="39"/>
      <c r="AG51" s="40"/>
      <c r="AH51" s="40"/>
    </row>
    <row r="52" spans="1:34" ht="15">
      <c r="A52" s="214"/>
      <c r="B52" s="12"/>
      <c r="C52" s="12"/>
      <c r="D52" s="21" t="s">
        <v>36</v>
      </c>
      <c r="E52" s="20"/>
      <c r="F52" s="20"/>
      <c r="G52" s="20"/>
      <c r="H52" s="20"/>
      <c r="I52" s="20"/>
      <c r="J52" s="20"/>
      <c r="K52" s="20"/>
      <c r="L52" s="20">
        <f t="shared" ref="L52:AC52" ca="1" si="27">IF(OFFSET(L31,$AE$29-1,0)=0,ERROR.TYPE(6),L8*(OFFSET(L$28,$AE$29,0)/L$27)^($AE8))</f>
        <v>251.67658137606674</v>
      </c>
      <c r="M52" s="20">
        <f t="shared" ca="1" si="27"/>
        <v>301.49999362191033</v>
      </c>
      <c r="N52" s="20">
        <f t="shared" ca="1" si="27"/>
        <v>346.26403747943141</v>
      </c>
      <c r="O52" s="20">
        <f t="shared" ca="1" si="27"/>
        <v>402.68042108770692</v>
      </c>
      <c r="P52" s="20">
        <f t="shared" ca="1" si="27"/>
        <v>487.2903952656099</v>
      </c>
      <c r="Q52" s="20">
        <f t="shared" ca="1" si="27"/>
        <v>556.49916074985845</v>
      </c>
      <c r="R52" s="20">
        <f t="shared" ca="1" si="27"/>
        <v>630.64802430889063</v>
      </c>
      <c r="S52" s="20">
        <f t="shared" ca="1" si="27"/>
        <v>728.31568628493403</v>
      </c>
      <c r="T52" s="20">
        <f t="shared" ca="1" si="27"/>
        <v>853.19191109631504</v>
      </c>
      <c r="U52" s="20">
        <f t="shared" ca="1" si="27"/>
        <v>1034.534307957894</v>
      </c>
      <c r="V52" s="20">
        <f t="shared" ca="1" si="27"/>
        <v>1274.4722189640131</v>
      </c>
      <c r="W52" s="20">
        <f t="shared" ca="1" si="27"/>
        <v>1481.6512550247103</v>
      </c>
      <c r="X52" s="20">
        <f t="shared" ca="1" si="27"/>
        <v>1428.8056845910528</v>
      </c>
      <c r="Y52" s="20">
        <f t="shared" ca="1" si="27"/>
        <v>1551.5020702947645</v>
      </c>
      <c r="Z52" s="20">
        <f t="shared" ca="1" si="27"/>
        <v>1739.0099129844152</v>
      </c>
      <c r="AA52" s="20">
        <f t="shared" ca="1" si="27"/>
        <v>1868.8726532875903</v>
      </c>
      <c r="AB52" s="20">
        <f t="shared" ca="1" si="27"/>
        <v>2010.747358073424</v>
      </c>
      <c r="AC52" s="20">
        <f t="shared" ca="1" si="27"/>
        <v>2145.4851421886692</v>
      </c>
      <c r="AD52" s="20"/>
      <c r="AF52" s="39"/>
      <c r="AG52" s="40"/>
      <c r="AH52" s="40"/>
    </row>
    <row r="53" spans="1:34" ht="15">
      <c r="A53" s="214"/>
      <c r="B53" s="12"/>
      <c r="C53" s="12"/>
      <c r="D53" s="21" t="s">
        <v>37</v>
      </c>
      <c r="E53" s="20"/>
      <c r="F53" s="20"/>
      <c r="G53" s="20"/>
      <c r="H53" s="20"/>
      <c r="I53" s="20"/>
      <c r="J53" s="20"/>
      <c r="K53" s="20"/>
      <c r="L53" s="20">
        <f t="shared" ref="L53:AC53" ca="1" si="28">IF(OFFSET(L31,$AE$29-1,0)=0,ERROR.TYPE(6),L9)</f>
        <v>68.093399999999889</v>
      </c>
      <c r="M53" s="20">
        <f t="shared" ca="1" si="28"/>
        <v>71.295100000000033</v>
      </c>
      <c r="N53" s="20">
        <f t="shared" ca="1" si="28"/>
        <v>59.340039999999895</v>
      </c>
      <c r="O53" s="20">
        <f t="shared" ca="1" si="28"/>
        <v>77.927519999999816</v>
      </c>
      <c r="P53" s="20">
        <f t="shared" ca="1" si="28"/>
        <v>87.318349999999896</v>
      </c>
      <c r="Q53" s="20">
        <f t="shared" ca="1" si="28"/>
        <v>100.39914000000002</v>
      </c>
      <c r="R53" s="20">
        <f t="shared" ca="1" si="28"/>
        <v>115.39770711943983</v>
      </c>
      <c r="S53" s="20">
        <f t="shared" ca="1" si="28"/>
        <v>146.53210373732986</v>
      </c>
      <c r="T53" s="20">
        <f t="shared" ca="1" si="28"/>
        <v>185.52702324242478</v>
      </c>
      <c r="U53" s="20">
        <f t="shared" ca="1" si="28"/>
        <v>240.42818350890059</v>
      </c>
      <c r="V53" s="20">
        <f t="shared" ca="1" si="28"/>
        <v>303.1812301005404</v>
      </c>
      <c r="W53" s="20">
        <f t="shared" ca="1" si="28"/>
        <v>348.55094676311978</v>
      </c>
      <c r="X53" s="20">
        <f t="shared" ca="1" si="28"/>
        <v>328.76896991039007</v>
      </c>
      <c r="Y53" s="20">
        <f t="shared" ca="1" si="28"/>
        <v>392.2472263052494</v>
      </c>
      <c r="Z53" s="20">
        <f t="shared" ca="1" si="28"/>
        <v>422.79464578839782</v>
      </c>
      <c r="AA53" s="20">
        <f t="shared" ca="1" si="28"/>
        <v>491.98329999999874</v>
      </c>
      <c r="AB53" s="20">
        <f t="shared" ca="1" si="28"/>
        <v>559.48050000000001</v>
      </c>
      <c r="AC53" s="20">
        <f t="shared" ca="1" si="28"/>
        <v>610.93561399056534</v>
      </c>
      <c r="AD53" s="20"/>
      <c r="AF53" s="39"/>
      <c r="AG53" s="40"/>
      <c r="AH53" s="40"/>
    </row>
    <row r="54" spans="1:34" ht="15">
      <c r="A54" s="214"/>
      <c r="B54" s="12"/>
      <c r="C54" s="12"/>
      <c r="D54" s="19" t="s">
        <v>38</v>
      </c>
      <c r="E54" s="18"/>
      <c r="F54" s="18"/>
      <c r="G54" s="18"/>
      <c r="H54" s="18"/>
      <c r="I54" s="18"/>
      <c r="J54" s="18"/>
      <c r="K54" s="18"/>
      <c r="L54" s="18">
        <f t="shared" ref="L54:AB54" si="29">+L10</f>
        <v>0</v>
      </c>
      <c r="M54" s="18">
        <f t="shared" si="29"/>
        <v>0</v>
      </c>
      <c r="N54" s="18">
        <f t="shared" si="29"/>
        <v>0</v>
      </c>
      <c r="O54" s="18">
        <f t="shared" si="29"/>
        <v>0</v>
      </c>
      <c r="P54" s="18">
        <f t="shared" si="29"/>
        <v>0</v>
      </c>
      <c r="Q54" s="18">
        <f t="shared" si="29"/>
        <v>0</v>
      </c>
      <c r="R54" s="18">
        <f t="shared" si="29"/>
        <v>0</v>
      </c>
      <c r="S54" s="18">
        <f t="shared" si="29"/>
        <v>0</v>
      </c>
      <c r="T54" s="18">
        <f t="shared" si="29"/>
        <v>0</v>
      </c>
      <c r="U54" s="18">
        <f t="shared" si="29"/>
        <v>0</v>
      </c>
      <c r="V54" s="18">
        <f t="shared" si="29"/>
        <v>0</v>
      </c>
      <c r="W54" s="18">
        <f t="shared" si="29"/>
        <v>0</v>
      </c>
      <c r="X54" s="18">
        <f t="shared" si="29"/>
        <v>0</v>
      </c>
      <c r="Y54" s="18">
        <f t="shared" si="29"/>
        <v>0</v>
      </c>
      <c r="Z54" s="18">
        <f t="shared" si="29"/>
        <v>0</v>
      </c>
      <c r="AA54" s="18">
        <f t="shared" si="29"/>
        <v>0</v>
      </c>
      <c r="AB54" s="18">
        <f t="shared" si="29"/>
        <v>0</v>
      </c>
      <c r="AC54" s="18">
        <f t="shared" ref="AC54" si="30">+AC10</f>
        <v>0</v>
      </c>
      <c r="AD54" s="18"/>
      <c r="AF54" s="39"/>
      <c r="AG54" s="40"/>
      <c r="AH54" s="40"/>
    </row>
    <row r="55" spans="1:34" ht="15">
      <c r="A55" s="214"/>
      <c r="B55" s="12"/>
      <c r="C55" s="12" t="s">
        <v>39</v>
      </c>
      <c r="D55" s="12"/>
      <c r="E55" s="20"/>
      <c r="F55" s="20"/>
      <c r="G55" s="20"/>
      <c r="H55" s="20"/>
      <c r="I55" s="20"/>
      <c r="J55" s="20"/>
      <c r="K55" s="20"/>
      <c r="L55" s="20">
        <f t="shared" ref="L55:AC55" ca="1" si="31">IF(OFFSET(L31,$AE$29-1,0)=0,ERROR.TYPE(6),L11*(OFFSET(L$28,$AE$29,0)/L$27)^($AE11))</f>
        <v>193.29140532387885</v>
      </c>
      <c r="M55" s="20">
        <f t="shared" ca="1" si="31"/>
        <v>220.10215602504422</v>
      </c>
      <c r="N55" s="20">
        <f t="shared" ca="1" si="31"/>
        <v>259.62247680381921</v>
      </c>
      <c r="O55" s="20">
        <f t="shared" ca="1" si="31"/>
        <v>301.23144008550287</v>
      </c>
      <c r="P55" s="20">
        <f t="shared" ca="1" si="31"/>
        <v>353.88712675737116</v>
      </c>
      <c r="Q55" s="20">
        <f t="shared" ca="1" si="31"/>
        <v>420.50428214556513</v>
      </c>
      <c r="R55" s="20">
        <f t="shared" ca="1" si="31"/>
        <v>457.81273841578604</v>
      </c>
      <c r="S55" s="20">
        <f t="shared" ca="1" si="31"/>
        <v>524.01291510433771</v>
      </c>
      <c r="T55" s="20">
        <f t="shared" ca="1" si="31"/>
        <v>623.54205728997829</v>
      </c>
      <c r="U55" s="20">
        <f t="shared" ca="1" si="31"/>
        <v>721.42292571827079</v>
      </c>
      <c r="V55" s="20">
        <f t="shared" ca="1" si="31"/>
        <v>836.44146886693102</v>
      </c>
      <c r="W55" s="20">
        <f t="shared" ca="1" si="31"/>
        <v>1028.3695373162691</v>
      </c>
      <c r="X55" s="20">
        <f t="shared" ca="1" si="31"/>
        <v>1235.8258097312844</v>
      </c>
      <c r="Y55" s="20">
        <f t="shared" ca="1" si="31"/>
        <v>1405.4256778937208</v>
      </c>
      <c r="Z55" s="20">
        <f t="shared" ca="1" si="31"/>
        <v>1568.2439122892624</v>
      </c>
      <c r="AA55" s="20">
        <f t="shared" ca="1" si="31"/>
        <v>1699.8926309043029</v>
      </c>
      <c r="AB55" s="20">
        <f t="shared" ca="1" si="31"/>
        <v>2125.5441909029369</v>
      </c>
      <c r="AC55" s="20">
        <f t="shared" ca="1" si="31"/>
        <v>2334.6554659018939</v>
      </c>
      <c r="AD55" s="20"/>
      <c r="AF55" s="39"/>
      <c r="AG55" s="40"/>
      <c r="AH55" s="40"/>
    </row>
    <row r="56" spans="1:34" ht="15">
      <c r="A56" s="214"/>
      <c r="B56" s="12"/>
      <c r="C56" s="12" t="s">
        <v>40</v>
      </c>
      <c r="D56" s="12"/>
      <c r="E56" s="13"/>
      <c r="F56" s="13"/>
      <c r="G56" s="13"/>
      <c r="H56" s="13"/>
      <c r="I56" s="13"/>
      <c r="J56" s="13"/>
      <c r="K56" s="13"/>
      <c r="L56" s="13">
        <f t="shared" ref="L56:M56" ca="1" si="32">+L57+L58</f>
        <v>56.282299999999999</v>
      </c>
      <c r="M56" s="13">
        <f t="shared" ca="1" si="32"/>
        <v>80.286199999999994</v>
      </c>
      <c r="N56" s="13">
        <f t="shared" ref="N56:Z56" ca="1" si="33">+N57+N58</f>
        <v>95.151049999999998</v>
      </c>
      <c r="O56" s="13">
        <f t="shared" ca="1" si="33"/>
        <v>144.94044</v>
      </c>
      <c r="P56" s="13">
        <f t="shared" ca="1" si="33"/>
        <v>126.93128000000002</v>
      </c>
      <c r="Q56" s="13">
        <f t="shared" ca="1" si="33"/>
        <v>121.16793000000001</v>
      </c>
      <c r="R56" s="13">
        <f t="shared" ca="1" si="33"/>
        <v>149.14091019883003</v>
      </c>
      <c r="S56" s="13">
        <f t="shared" ca="1" si="33"/>
        <v>161.23679272049</v>
      </c>
      <c r="T56" s="13">
        <f t="shared" ca="1" si="33"/>
        <v>203.41014068515599</v>
      </c>
      <c r="U56" s="13">
        <f t="shared" ca="1" si="33"/>
        <v>311.52212397169802</v>
      </c>
      <c r="V56" s="13">
        <f t="shared" ca="1" si="33"/>
        <v>301.70391101057004</v>
      </c>
      <c r="W56" s="13">
        <f t="shared" ca="1" si="33"/>
        <v>320.74159620385007</v>
      </c>
      <c r="X56" s="13">
        <f t="shared" ca="1" si="33"/>
        <v>362.35243387570227</v>
      </c>
      <c r="Y56" s="13">
        <f t="shared" ca="1" si="33"/>
        <v>449.22757820860198</v>
      </c>
      <c r="Z56" s="13">
        <f t="shared" ca="1" si="33"/>
        <v>451.67486955743595</v>
      </c>
      <c r="AA56" s="13">
        <f t="shared" ref="AA56:AB56" ca="1" si="34">+AA57+AA58</f>
        <v>498.03650000000005</v>
      </c>
      <c r="AB56" s="13">
        <f t="shared" ca="1" si="34"/>
        <v>732.34690000000001</v>
      </c>
      <c r="AC56" s="13">
        <f t="shared" ref="AC56" ca="1" si="35">+AC57+AC58</f>
        <v>781.49722480482387</v>
      </c>
      <c r="AD56" s="13"/>
      <c r="AF56" s="39"/>
      <c r="AG56" s="40"/>
      <c r="AH56" s="40"/>
    </row>
    <row r="57" spans="1:34">
      <c r="A57" s="214"/>
      <c r="B57" s="21"/>
      <c r="C57" s="21"/>
      <c r="D57" s="21" t="s">
        <v>55</v>
      </c>
      <c r="E57" s="20"/>
      <c r="F57" s="20"/>
      <c r="G57" s="20"/>
      <c r="H57" s="20"/>
      <c r="I57" s="20"/>
      <c r="J57" s="20"/>
      <c r="K57" s="20"/>
      <c r="L57" s="20">
        <f t="shared" ref="L57:AB57" ca="1" si="36">IF(OFFSET(L31,$AE$29-1,0)=0,ERROR.TYPE(6),L13)</f>
        <v>56.282299999999999</v>
      </c>
      <c r="M57" s="20">
        <f t="shared" ca="1" si="36"/>
        <v>80.286199999999994</v>
      </c>
      <c r="N57" s="20">
        <f t="shared" ca="1" si="36"/>
        <v>95.151049999999998</v>
      </c>
      <c r="O57" s="20">
        <f t="shared" ca="1" si="36"/>
        <v>144.94044</v>
      </c>
      <c r="P57" s="20">
        <f t="shared" ca="1" si="36"/>
        <v>126.93128000000002</v>
      </c>
      <c r="Q57" s="20">
        <f t="shared" ca="1" si="36"/>
        <v>121.16793000000001</v>
      </c>
      <c r="R57" s="20">
        <f t="shared" ca="1" si="36"/>
        <v>149.14091019883003</v>
      </c>
      <c r="S57" s="20">
        <f t="shared" ca="1" si="36"/>
        <v>161.23679272049</v>
      </c>
      <c r="T57" s="20">
        <f t="shared" ca="1" si="36"/>
        <v>203.41014068515599</v>
      </c>
      <c r="U57" s="20">
        <f t="shared" ca="1" si="36"/>
        <v>311.52212397169802</v>
      </c>
      <c r="V57" s="20">
        <f t="shared" ca="1" si="36"/>
        <v>301.70391101057004</v>
      </c>
      <c r="W57" s="20">
        <f t="shared" ca="1" si="36"/>
        <v>320.74159620385007</v>
      </c>
      <c r="X57" s="20">
        <f t="shared" ca="1" si="36"/>
        <v>362.35243387570227</v>
      </c>
      <c r="Y57" s="20">
        <f t="shared" ca="1" si="36"/>
        <v>449.22757820860198</v>
      </c>
      <c r="Z57" s="20">
        <f t="shared" ca="1" si="36"/>
        <v>451.67486955743595</v>
      </c>
      <c r="AA57" s="20">
        <f t="shared" ca="1" si="36"/>
        <v>498.03650000000005</v>
      </c>
      <c r="AB57" s="20">
        <f t="shared" ca="1" si="36"/>
        <v>732.34690000000001</v>
      </c>
      <c r="AC57" s="20">
        <f t="shared" ref="AC57" ca="1" si="37">IF(OFFSET(AC31,$AE$29-1,0)=0,ERROR.TYPE(6),AC13)</f>
        <v>781.49722480482387</v>
      </c>
      <c r="AD57" s="20"/>
    </row>
    <row r="58" spans="1:34">
      <c r="A58" s="214"/>
      <c r="B58" s="19"/>
      <c r="C58" s="19"/>
      <c r="D58" s="19" t="s">
        <v>38</v>
      </c>
      <c r="E58" s="18"/>
      <c r="F58" s="18"/>
      <c r="G58" s="18"/>
      <c r="H58" s="18"/>
      <c r="I58" s="18"/>
      <c r="J58" s="18"/>
      <c r="K58" s="18"/>
      <c r="L58" s="18">
        <f t="shared" ref="L58:AB58" si="38">+L14</f>
        <v>0</v>
      </c>
      <c r="M58" s="18">
        <f t="shared" si="38"/>
        <v>0</v>
      </c>
      <c r="N58" s="18">
        <f t="shared" si="38"/>
        <v>0</v>
      </c>
      <c r="O58" s="18">
        <f t="shared" si="38"/>
        <v>0</v>
      </c>
      <c r="P58" s="18">
        <f t="shared" si="38"/>
        <v>0</v>
      </c>
      <c r="Q58" s="18">
        <f t="shared" si="38"/>
        <v>0</v>
      </c>
      <c r="R58" s="18">
        <f t="shared" si="38"/>
        <v>0</v>
      </c>
      <c r="S58" s="18">
        <f t="shared" si="38"/>
        <v>0</v>
      </c>
      <c r="T58" s="18">
        <f t="shared" si="38"/>
        <v>0</v>
      </c>
      <c r="U58" s="18">
        <f t="shared" si="38"/>
        <v>0</v>
      </c>
      <c r="V58" s="18">
        <f t="shared" si="38"/>
        <v>0</v>
      </c>
      <c r="W58" s="18">
        <f t="shared" si="38"/>
        <v>0</v>
      </c>
      <c r="X58" s="18">
        <f t="shared" si="38"/>
        <v>0</v>
      </c>
      <c r="Y58" s="18">
        <f t="shared" si="38"/>
        <v>0</v>
      </c>
      <c r="Z58" s="18">
        <f t="shared" si="38"/>
        <v>0</v>
      </c>
      <c r="AA58" s="18">
        <f t="shared" si="38"/>
        <v>0</v>
      </c>
      <c r="AB58" s="18">
        <f t="shared" si="38"/>
        <v>0</v>
      </c>
      <c r="AC58" s="18">
        <f t="shared" ref="AC58" si="39">+AC14</f>
        <v>0</v>
      </c>
      <c r="AD58" s="18"/>
    </row>
    <row r="59" spans="1:34" ht="15">
      <c r="A59" s="214"/>
      <c r="B59" s="17" t="s">
        <v>42</v>
      </c>
      <c r="C59" s="17"/>
      <c r="D59" s="17"/>
      <c r="E59" s="16"/>
      <c r="F59" s="16"/>
      <c r="G59" s="16"/>
      <c r="H59" s="16"/>
      <c r="I59" s="16"/>
      <c r="J59" s="16"/>
      <c r="K59" s="16"/>
      <c r="L59" s="16">
        <f t="shared" ref="L59:AB59" ca="1" si="40">IF(OFFSET(L31,$AE$29-1,0)=0,ERROR.TYPE(6),L15)</f>
        <v>-2.0215999999999998</v>
      </c>
      <c r="M59" s="16">
        <f t="shared" ca="1" si="40"/>
        <v>-6.9941000000000004</v>
      </c>
      <c r="N59" s="16">
        <f t="shared" ca="1" si="40"/>
        <v>20.87161</v>
      </c>
      <c r="O59" s="16">
        <f t="shared" ca="1" si="40"/>
        <v>-26.980740000000001</v>
      </c>
      <c r="P59" s="16">
        <f t="shared" ca="1" si="40"/>
        <v>35.264249999999997</v>
      </c>
      <c r="Q59" s="16">
        <f t="shared" ca="1" si="40"/>
        <v>-2.92</v>
      </c>
      <c r="R59" s="16">
        <f t="shared" ca="1" si="40"/>
        <v>7.6920193972000002</v>
      </c>
      <c r="S59" s="16">
        <f t="shared" ca="1" si="40"/>
        <v>-3.3868487753899998</v>
      </c>
      <c r="T59" s="16">
        <f t="shared" ca="1" si="40"/>
        <v>-3.6412335860879996</v>
      </c>
      <c r="U59" s="16">
        <f t="shared" ca="1" si="40"/>
        <v>-1.0512063717000002</v>
      </c>
      <c r="V59" s="16">
        <f t="shared" ca="1" si="40"/>
        <v>0.43822864556000002</v>
      </c>
      <c r="W59" s="16">
        <f t="shared" ca="1" si="40"/>
        <v>-14.25447116987</v>
      </c>
      <c r="X59" s="16">
        <f t="shared" ca="1" si="40"/>
        <v>4.5323655218500001</v>
      </c>
      <c r="Y59" s="16">
        <f t="shared" ca="1" si="40"/>
        <v>20.53871673019</v>
      </c>
      <c r="Z59" s="16">
        <f t="shared" ca="1" si="40"/>
        <v>-4.354131452921</v>
      </c>
      <c r="AA59" s="16">
        <f t="shared" ca="1" si="40"/>
        <v>16.664200000000001</v>
      </c>
      <c r="AB59" s="16">
        <f t="shared" ca="1" si="40"/>
        <v>-24.551300000000001</v>
      </c>
      <c r="AC59" s="16">
        <f t="shared" ref="AC59" ca="1" si="41">IF(OFFSET(AC31,$AE$29-1,0)=0,ERROR.TYPE(6),AC15)</f>
        <v>31.94521799744</v>
      </c>
      <c r="AD59" s="187"/>
    </row>
    <row r="60" spans="1:34" ht="6" customHeight="1">
      <c r="A60" s="214"/>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row>
    <row r="61" spans="1:34" s="9" customFormat="1" ht="15">
      <c r="A61" s="214"/>
      <c r="B61" s="15" t="s">
        <v>43</v>
      </c>
      <c r="C61" s="15"/>
      <c r="D61" s="15"/>
      <c r="E61" s="14"/>
      <c r="F61" s="14"/>
      <c r="G61" s="14"/>
      <c r="H61" s="14"/>
      <c r="I61" s="14"/>
      <c r="J61" s="14"/>
      <c r="K61" s="14"/>
      <c r="L61" s="14">
        <f t="shared" ref="L61:AB61" ca="1" si="42">IF(OFFSET(L31,$AE$29-1,0)=0,ERROR.TYPE(6),L17)</f>
        <v>611.30909999999994</v>
      </c>
      <c r="M61" s="14">
        <f t="shared" ca="1" si="42"/>
        <v>724.69899999999996</v>
      </c>
      <c r="N61" s="14">
        <f t="shared" ca="1" si="42"/>
        <v>894.72827000000007</v>
      </c>
      <c r="O61" s="14">
        <f t="shared" ca="1" si="42"/>
        <v>1017.0289300000001</v>
      </c>
      <c r="P61" s="14">
        <f t="shared" ca="1" si="42"/>
        <v>1203.07548</v>
      </c>
      <c r="Q61" s="14">
        <f t="shared" ca="1" si="42"/>
        <v>1404.8554140000001</v>
      </c>
      <c r="R61" s="14">
        <f t="shared" ca="1" si="42"/>
        <v>1579.433747535445</v>
      </c>
      <c r="S61" s="14">
        <f t="shared" ca="1" si="42"/>
        <v>1813.2705443312393</v>
      </c>
      <c r="T61" s="14">
        <f t="shared" ca="1" si="42"/>
        <v>2079.7380952793801</v>
      </c>
      <c r="U61" s="14">
        <f t="shared" ca="1" si="42"/>
        <v>2417.9533052217603</v>
      </c>
      <c r="V61" s="14">
        <f t="shared" ca="1" si="42"/>
        <v>2820.2120755216451</v>
      </c>
      <c r="W61" s="14">
        <f t="shared" ca="1" si="42"/>
        <v>3310.0298498859088</v>
      </c>
      <c r="X61" s="14">
        <f t="shared" ca="1" si="42"/>
        <v>4048.0690392024849</v>
      </c>
      <c r="Y61" s="14">
        <f t="shared" ca="1" si="42"/>
        <v>4767.3682294547343</v>
      </c>
      <c r="Z61" s="14">
        <f t="shared" ca="1" si="42"/>
        <v>5257.1270750863232</v>
      </c>
      <c r="AA61" s="14">
        <f t="shared" ca="1" si="42"/>
        <v>5694.7992999999997</v>
      </c>
      <c r="AB61" s="14">
        <f t="shared" ca="1" si="42"/>
        <v>6883.2217000000001</v>
      </c>
      <c r="AC61" s="14">
        <f t="shared" ref="AC61" ca="1" si="43">IF(OFFSET(AC31,$AE$29-1,0)=0,ERROR.TYPE(6),AC17)</f>
        <v>7457.9153795104385</v>
      </c>
      <c r="AD61" s="187"/>
    </row>
    <row r="62" spans="1:34" s="9" customFormat="1" ht="6" customHeight="1">
      <c r="A62" s="214"/>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
    </row>
    <row r="63" spans="1:34" s="9" customFormat="1" ht="15">
      <c r="A63" s="214"/>
      <c r="B63" s="51"/>
      <c r="C63" s="51" t="s">
        <v>44</v>
      </c>
      <c r="D63" s="51"/>
      <c r="E63" s="14"/>
      <c r="F63" s="14"/>
      <c r="G63" s="14"/>
      <c r="H63" s="14"/>
      <c r="I63" s="14"/>
      <c r="J63" s="14"/>
      <c r="K63" s="14"/>
      <c r="L63" s="14">
        <f t="shared" ref="L63:AB63" ca="1" si="44">IF(OFFSET(L31,$AE$29-1,0)=0,ERROR.TYPE(6),L19)</f>
        <v>114.22919999999999</v>
      </c>
      <c r="M63" s="14">
        <f t="shared" ca="1" si="44"/>
        <v>116.97210000000001</v>
      </c>
      <c r="N63" s="14">
        <f t="shared" ca="1" si="44"/>
        <v>165.47825</v>
      </c>
      <c r="O63" s="14">
        <f t="shared" ca="1" si="44"/>
        <v>177.32570000000001</v>
      </c>
      <c r="P63" s="14">
        <f t="shared" ca="1" si="44"/>
        <v>216.03056000000001</v>
      </c>
      <c r="Q63" s="14">
        <f t="shared" ca="1" si="44"/>
        <v>261.86267000000004</v>
      </c>
      <c r="R63" s="14">
        <f t="shared" ca="1" si="44"/>
        <v>299.14799891373002</v>
      </c>
      <c r="S63" s="14">
        <f t="shared" ca="1" si="44"/>
        <v>334.99489307236996</v>
      </c>
      <c r="T63" s="14">
        <f t="shared" ca="1" si="44"/>
        <v>396.23032071501001</v>
      </c>
      <c r="U63" s="14">
        <f t="shared" ca="1" si="44"/>
        <v>439.38810159754996</v>
      </c>
      <c r="V63" s="14">
        <f t="shared" ca="1" si="44"/>
        <v>422.34734180526999</v>
      </c>
      <c r="W63" s="14">
        <f t="shared" ca="1" si="44"/>
        <v>343.63854062166001</v>
      </c>
      <c r="X63" s="14">
        <f t="shared" ca="1" si="44"/>
        <v>366.68965668768999</v>
      </c>
      <c r="Y63" s="14">
        <f t="shared" ca="1" si="44"/>
        <v>411.97398765721999</v>
      </c>
      <c r="Z63" s="14">
        <f t="shared" ca="1" si="44"/>
        <v>459.46202959769101</v>
      </c>
      <c r="AA63" s="14">
        <f t="shared" ca="1" si="44"/>
        <v>481.28649999999999</v>
      </c>
      <c r="AB63" s="14">
        <f t="shared" ca="1" si="44"/>
        <v>638.49090000000001</v>
      </c>
      <c r="AC63" s="14">
        <f t="shared" ref="AC63" ca="1" si="45">IF(OFFSET(AC31,$AE$29-1,0)=0,ERROR.TYPE(6),AC19)</f>
        <v>703.4305150829</v>
      </c>
      <c r="AD63" s="187"/>
    </row>
    <row r="64" spans="1:34" s="9" customFormat="1" ht="6" customHeight="1">
      <c r="A64" s="214"/>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
    </row>
    <row r="65" spans="1:39" s="9" customFormat="1" ht="15">
      <c r="A65" s="214"/>
      <c r="B65" s="15" t="s">
        <v>45</v>
      </c>
      <c r="C65" s="15"/>
      <c r="D65" s="15"/>
      <c r="E65" s="14"/>
      <c r="F65" s="14"/>
      <c r="G65" s="14"/>
      <c r="H65" s="14"/>
      <c r="I65" s="14"/>
      <c r="J65" s="14"/>
      <c r="K65" s="14"/>
      <c r="L65" s="14">
        <f t="shared" ref="L65:AB65" ca="1" si="46">IF(OFFSET(L31,$AE$29-1,0)=0,ERROR.TYPE(6),L21)</f>
        <v>71.759699999999995</v>
      </c>
      <c r="M65" s="14">
        <f t="shared" ca="1" si="46"/>
        <v>83.234999999999999</v>
      </c>
      <c r="N65" s="14">
        <f t="shared" ca="1" si="46"/>
        <v>122.07411999999999</v>
      </c>
      <c r="O65" s="14">
        <f t="shared" ca="1" si="46"/>
        <v>120.26557</v>
      </c>
      <c r="P65" s="14">
        <f t="shared" ca="1" si="46"/>
        <v>153.67146</v>
      </c>
      <c r="Q65" s="14">
        <f t="shared" ca="1" si="46"/>
        <v>153.43768299999999</v>
      </c>
      <c r="R65" s="14">
        <f t="shared" ca="1" si="46"/>
        <v>164.52559421036</v>
      </c>
      <c r="S65" s="14">
        <f t="shared" ca="1" si="46"/>
        <v>139.74765096963</v>
      </c>
      <c r="T65" s="14">
        <f t="shared" ca="1" si="46"/>
        <v>155.29362595765701</v>
      </c>
      <c r="U65" s="14">
        <f t="shared" ca="1" si="46"/>
        <v>181.73596067272999</v>
      </c>
      <c r="V65" s="14">
        <f t="shared" ca="1" si="46"/>
        <v>284.529312005392</v>
      </c>
      <c r="W65" s="14">
        <f t="shared" ca="1" si="46"/>
        <v>529.31998691108299</v>
      </c>
      <c r="X65" s="14">
        <f t="shared" ca="1" si="46"/>
        <v>540.61129849545796</v>
      </c>
      <c r="Y65" s="14">
        <f t="shared" ca="1" si="46"/>
        <v>532.06123226351201</v>
      </c>
      <c r="Z65" s="14">
        <f t="shared" ca="1" si="46"/>
        <v>458.64327811195199</v>
      </c>
      <c r="AA65" s="14">
        <f t="shared" ca="1" si="46"/>
        <v>666.75569999999993</v>
      </c>
      <c r="AB65" s="14">
        <f t="shared" ca="1" si="46"/>
        <v>634.54079999999999</v>
      </c>
      <c r="AC65" s="14">
        <f t="shared" ref="AC65" ca="1" si="47">IF(OFFSET(AC31,$AE$29-1,0)=0,ERROR.TYPE(6),AC21)</f>
        <v>730.251274919043</v>
      </c>
      <c r="AD65" s="187"/>
    </row>
    <row r="66" spans="1:39" ht="6" customHeight="1">
      <c r="A66" s="214"/>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row>
    <row r="67" spans="1:39" ht="15">
      <c r="A67" s="214"/>
      <c r="B67" s="10" t="s">
        <v>46</v>
      </c>
      <c r="C67" s="10"/>
      <c r="D67" s="10"/>
      <c r="E67" s="34"/>
      <c r="F67" s="34"/>
      <c r="G67" s="34"/>
      <c r="H67" s="34"/>
      <c r="I67" s="34"/>
      <c r="J67" s="34"/>
      <c r="K67" s="34"/>
      <c r="L67" s="34">
        <f t="shared" ref="L67:M67" ca="1" si="48">+L48+L59-L61-L65+L63</f>
        <v>63.434945130341774</v>
      </c>
      <c r="M67" s="34">
        <f t="shared" ca="1" si="48"/>
        <v>57.905159721409248</v>
      </c>
      <c r="N67" s="34">
        <f t="shared" ref="N67:AA67" ca="1" si="49">+N48+N59-N61-N65+N63</f>
        <v>47.052556139595254</v>
      </c>
      <c r="O67" s="34">
        <f t="shared" ca="1" si="49"/>
        <v>64.37403178517485</v>
      </c>
      <c r="P67" s="34">
        <f t="shared" ca="1" si="49"/>
        <v>119.50599890579099</v>
      </c>
      <c r="Q67" s="34">
        <f t="shared" ca="1" si="49"/>
        <v>99.175526297886051</v>
      </c>
      <c r="R67" s="34">
        <f t="shared" ca="1" si="49"/>
        <v>160.82331767445072</v>
      </c>
      <c r="S67" s="34">
        <f t="shared" ca="1" si="49"/>
        <v>221.70411465336736</v>
      </c>
      <c r="T67" s="34">
        <f t="shared" ca="1" si="49"/>
        <v>359.44174111335627</v>
      </c>
      <c r="U67" s="34">
        <f t="shared" ca="1" si="49"/>
        <v>525.92694226722062</v>
      </c>
      <c r="V67" s="34">
        <f t="shared" ca="1" si="49"/>
        <v>515.25824141587384</v>
      </c>
      <c r="W67" s="34">
        <f t="shared" ca="1" si="49"/>
        <v>313.61664307224385</v>
      </c>
      <c r="X67" s="34">
        <f t="shared" ca="1" si="49"/>
        <v>-150.15787474695742</v>
      </c>
      <c r="Y67" s="34">
        <f t="shared" ca="1" si="49"/>
        <v>-305.19346887777084</v>
      </c>
      <c r="Z67" s="34">
        <f t="shared" ca="1" si="49"/>
        <v>-239.85556133891265</v>
      </c>
      <c r="AA67" s="34">
        <f t="shared" ca="1" si="49"/>
        <v>-420.53895882814635</v>
      </c>
      <c r="AB67" s="34">
        <f t="shared" ref="AB67:AC67" ca="1" si="50">+AB48+AB59-AB61-AB65+AB63</f>
        <v>-456.18278497333722</v>
      </c>
      <c r="AC67" s="34">
        <f t="shared" ca="1" si="50"/>
        <v>-471.32259703721661</v>
      </c>
      <c r="AD67" s="187"/>
    </row>
    <row r="68" spans="1:39" ht="6" customHeight="1">
      <c r="A68" s="214"/>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row>
    <row r="69" spans="1:39" ht="15">
      <c r="A69" s="214"/>
      <c r="B69" s="10" t="s">
        <v>47</v>
      </c>
      <c r="C69" s="11"/>
      <c r="D69" s="11"/>
      <c r="E69" s="34"/>
      <c r="F69" s="34"/>
      <c r="G69" s="34"/>
      <c r="H69" s="34"/>
      <c r="I69" s="34"/>
      <c r="J69" s="34"/>
      <c r="K69" s="34"/>
      <c r="L69" s="34">
        <f t="shared" ref="L69:M69" ca="1" si="51">+L67-L$19</f>
        <v>-50.794254869658218</v>
      </c>
      <c r="M69" s="34">
        <f t="shared" ca="1" si="51"/>
        <v>-59.066940278590764</v>
      </c>
      <c r="N69" s="34">
        <f t="shared" ref="N69:Z69" ca="1" si="52">+N67-N$19</f>
        <v>-118.42569386040475</v>
      </c>
      <c r="O69" s="34">
        <f t="shared" ca="1" si="52"/>
        <v>-112.95166821482516</v>
      </c>
      <c r="P69" s="34">
        <f t="shared" ca="1" si="52"/>
        <v>-96.52456109420902</v>
      </c>
      <c r="Q69" s="34">
        <f t="shared" ca="1" si="52"/>
        <v>-162.68714370211399</v>
      </c>
      <c r="R69" s="34">
        <f t="shared" ca="1" si="52"/>
        <v>-138.3246812392793</v>
      </c>
      <c r="S69" s="34">
        <f t="shared" ca="1" si="52"/>
        <v>-113.29077841900261</v>
      </c>
      <c r="T69" s="34">
        <f t="shared" ca="1" si="52"/>
        <v>-36.788579601653737</v>
      </c>
      <c r="U69" s="34">
        <f t="shared" ca="1" si="52"/>
        <v>86.538840669670662</v>
      </c>
      <c r="V69" s="34">
        <f t="shared" ca="1" si="52"/>
        <v>92.910899610603849</v>
      </c>
      <c r="W69" s="34">
        <f t="shared" ca="1" si="52"/>
        <v>-30.021897549416167</v>
      </c>
      <c r="X69" s="34">
        <f t="shared" ca="1" si="52"/>
        <v>-516.84753143464741</v>
      </c>
      <c r="Y69" s="34">
        <f t="shared" ca="1" si="52"/>
        <v>-717.16745653499083</v>
      </c>
      <c r="Z69" s="34">
        <f t="shared" ca="1" si="52"/>
        <v>-699.31759093660366</v>
      </c>
      <c r="AA69" s="34">
        <f t="shared" ref="AA69:AB69" ca="1" si="53">+AA67-AA$19</f>
        <v>-901.82545882814634</v>
      </c>
      <c r="AB69" s="34">
        <f t="shared" ca="1" si="53"/>
        <v>-1094.6736849733372</v>
      </c>
      <c r="AC69" s="34">
        <f t="shared" ref="AC69" ca="1" si="54">+AC67-AC$19</f>
        <v>-1174.7531121201166</v>
      </c>
      <c r="AD69" s="187"/>
    </row>
    <row r="70" spans="1:39" ht="6" hidden="1" customHeight="1">
      <c r="A70" s="214"/>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row>
    <row r="71" spans="1:39" ht="15" hidden="1">
      <c r="A71" s="214"/>
      <c r="B71" s="10"/>
      <c r="C71" s="10"/>
      <c r="D71" s="11"/>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188"/>
      <c r="AH71" s="42"/>
      <c r="AI71" s="43"/>
      <c r="AJ71" s="43"/>
      <c r="AK71" s="43"/>
      <c r="AL71" s="43"/>
      <c r="AM71" s="43"/>
    </row>
    <row r="72" spans="1:39" ht="15" hidden="1">
      <c r="A72" s="214"/>
      <c r="B72" s="10"/>
      <c r="C72" s="10"/>
      <c r="D72" s="11"/>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188"/>
      <c r="AH72" s="42"/>
      <c r="AI72" s="43"/>
      <c r="AJ72" s="43"/>
      <c r="AK72" s="43"/>
      <c r="AL72" s="43"/>
      <c r="AM72" s="43"/>
    </row>
    <row r="73" spans="1:39" ht="5.25" hidden="1" customHeight="1">
      <c r="A73" s="214"/>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H73" s="42"/>
      <c r="AI73" s="43"/>
      <c r="AJ73" s="43"/>
      <c r="AK73" s="43"/>
      <c r="AL73" s="43"/>
      <c r="AM73" s="43"/>
    </row>
    <row r="74" spans="1:39" ht="15" hidden="1">
      <c r="A74" s="214"/>
      <c r="B74" s="10"/>
      <c r="C74" s="10"/>
      <c r="D74" s="11"/>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188"/>
      <c r="AH74" s="42"/>
      <c r="AI74" s="43"/>
      <c r="AJ74" s="43"/>
      <c r="AK74" s="43"/>
      <c r="AL74" s="43"/>
      <c r="AM74" s="43"/>
    </row>
    <row r="75" spans="1:39" ht="15" hidden="1">
      <c r="A75" s="214"/>
      <c r="B75" s="10"/>
      <c r="C75" s="10"/>
      <c r="D75" s="11"/>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188"/>
      <c r="AH75" s="42"/>
      <c r="AI75" s="43"/>
      <c r="AJ75" s="43"/>
      <c r="AK75" s="43"/>
      <c r="AL75" s="43"/>
      <c r="AM75" s="43"/>
    </row>
    <row r="77" spans="1:39" s="3" customFormat="1" ht="15">
      <c r="A77" s="8" t="s">
        <v>56</v>
      </c>
      <c r="B77" s="8"/>
      <c r="C77" s="8"/>
      <c r="D77" s="8"/>
      <c r="E77" s="7" t="s">
        <v>5</v>
      </c>
      <c r="F77" s="7" t="s">
        <v>6</v>
      </c>
      <c r="G77" s="7" t="s">
        <v>7</v>
      </c>
      <c r="H77" s="7" t="s">
        <v>8</v>
      </c>
      <c r="I77" s="7" t="s">
        <v>9</v>
      </c>
      <c r="J77" s="6" t="s">
        <v>10</v>
      </c>
      <c r="K77" s="6" t="s">
        <v>11</v>
      </c>
      <c r="L77" s="6" t="s">
        <v>12</v>
      </c>
      <c r="M77" s="5" t="s">
        <v>13</v>
      </c>
      <c r="N77" s="5" t="s">
        <v>14</v>
      </c>
      <c r="O77" s="5" t="s">
        <v>15</v>
      </c>
      <c r="P77" s="5" t="s">
        <v>16</v>
      </c>
      <c r="Q77" s="5" t="s">
        <v>17</v>
      </c>
      <c r="R77" s="5" t="s">
        <v>18</v>
      </c>
      <c r="S77" s="5" t="s">
        <v>19</v>
      </c>
      <c r="T77" s="5" t="s">
        <v>20</v>
      </c>
      <c r="U77" s="5" t="s">
        <v>21</v>
      </c>
      <c r="V77" s="5" t="s">
        <v>22</v>
      </c>
      <c r="W77" s="5" t="s">
        <v>23</v>
      </c>
      <c r="X77" s="5" t="s">
        <v>24</v>
      </c>
      <c r="Y77" s="5" t="s">
        <v>25</v>
      </c>
      <c r="Z77" s="5" t="s">
        <v>26</v>
      </c>
      <c r="AA77" s="5" t="s">
        <v>27</v>
      </c>
      <c r="AB77" s="5" t="s">
        <v>28</v>
      </c>
      <c r="AC77" s="5" t="s">
        <v>29</v>
      </c>
      <c r="AD77" s="186"/>
      <c r="AE77" s="4">
        <v>1</v>
      </c>
    </row>
    <row r="78" spans="1:39" ht="15">
      <c r="A78" s="35"/>
      <c r="B78" s="35"/>
      <c r="C78" s="35" t="s">
        <v>57</v>
      </c>
      <c r="D78" s="35"/>
      <c r="E78" s="36"/>
      <c r="F78" s="36"/>
      <c r="G78" s="36"/>
      <c r="H78" s="36"/>
      <c r="I78" s="36"/>
      <c r="J78" s="37"/>
      <c r="K78" s="37"/>
      <c r="L78" s="37"/>
      <c r="M78" s="38"/>
      <c r="N78" s="38"/>
      <c r="O78" s="38"/>
      <c r="P78" s="38"/>
      <c r="Q78" s="38"/>
      <c r="R78" s="38"/>
      <c r="S78" s="38"/>
      <c r="T78" s="38"/>
      <c r="U78" s="38"/>
      <c r="V78" s="38"/>
      <c r="W78" s="38"/>
      <c r="X78" s="38"/>
      <c r="Y78" s="38"/>
      <c r="Z78" s="38"/>
      <c r="AA78" s="38"/>
      <c r="AB78" s="38"/>
      <c r="AC78" s="38"/>
      <c r="AD78" s="189"/>
    </row>
    <row r="79" spans="1:39" ht="15">
      <c r="A79" s="31"/>
      <c r="B79" s="31"/>
      <c r="C79" s="31"/>
      <c r="D79" s="2" t="s">
        <v>58</v>
      </c>
      <c r="E79" s="32">
        <f t="shared" ref="E79:K79" ca="1" si="55">+OFFSET(E82,1+($AE$77-1)*3,0)</f>
        <v>0</v>
      </c>
      <c r="F79" s="32">
        <f t="shared" ca="1" si="55"/>
        <v>0</v>
      </c>
      <c r="G79" s="32">
        <f t="shared" ca="1" si="55"/>
        <v>0</v>
      </c>
      <c r="H79" s="32">
        <f t="shared" ca="1" si="55"/>
        <v>0</v>
      </c>
      <c r="I79" s="32">
        <f t="shared" ca="1" si="55"/>
        <v>0</v>
      </c>
      <c r="J79" s="32">
        <f t="shared" ca="1" si="55"/>
        <v>0</v>
      </c>
      <c r="K79" s="32">
        <f t="shared" ca="1" si="55"/>
        <v>0</v>
      </c>
      <c r="L79" s="32">
        <f t="shared" ref="L79:Z79" ca="1" si="56">+OFFSET(L82,1+($AE$77-1)*3,0)</f>
        <v>1.769936193457152</v>
      </c>
      <c r="M79" s="32">
        <f t="shared" ca="1" si="56"/>
        <v>1.8538007019904463</v>
      </c>
      <c r="N79" s="32">
        <f t="shared" ca="1" si="56"/>
        <v>1.8981249403081828</v>
      </c>
      <c r="O79" s="32">
        <f t="shared" ca="1" si="56"/>
        <v>1.6281680714628175</v>
      </c>
      <c r="P79" s="32">
        <f t="shared" ca="1" si="56"/>
        <v>1.8085103898248875</v>
      </c>
      <c r="Q79" s="32">
        <f t="shared" ca="1" si="56"/>
        <v>0.82563641901326912</v>
      </c>
      <c r="R79" s="32">
        <f t="shared" ca="1" si="56"/>
        <v>1.8162796736372615</v>
      </c>
      <c r="S79" s="32">
        <f t="shared" ca="1" si="56"/>
        <v>2.1255238159922922</v>
      </c>
      <c r="T79" s="32">
        <f t="shared" ca="1" si="56"/>
        <v>3.3815480679501202</v>
      </c>
      <c r="U79" s="32">
        <f t="shared" ca="1" si="56"/>
        <v>4.9975416482198467</v>
      </c>
      <c r="V79" s="32">
        <f t="shared" ca="1" si="56"/>
        <v>4.9500061493655769</v>
      </c>
      <c r="W79" s="32">
        <f t="shared" ca="1" si="56"/>
        <v>2.8383118054235665</v>
      </c>
      <c r="X79" s="32">
        <f t="shared" ca="1" si="56"/>
        <v>-1.3029184406477587</v>
      </c>
      <c r="Y79" s="32">
        <f t="shared" ca="1" si="56"/>
        <v>-1.8305786482665671</v>
      </c>
      <c r="Z79" s="32">
        <f t="shared" ca="1" si="56"/>
        <v>-1.2964049680291516</v>
      </c>
      <c r="AA79" s="32">
        <f t="shared" ref="AA79:AB79" ca="1" si="57">+OFFSET(AA82,1+($AE$77-1)*3,0)</f>
        <v>-1.7440422390246784</v>
      </c>
      <c r="AB79" s="32">
        <f t="shared" ca="1" si="57"/>
        <v>-1.8887961362456358</v>
      </c>
      <c r="AC79" s="32">
        <f t="shared" ref="AC79" ca="1" si="58">+OFFSET(AC82,1+($AE$77-1)*3,0)</f>
        <v>-1.9230377180399421</v>
      </c>
      <c r="AD79" s="32"/>
      <c r="AE79" s="31"/>
    </row>
    <row r="80" spans="1:39" ht="15">
      <c r="A80" s="31"/>
      <c r="B80" s="31"/>
      <c r="C80" s="31"/>
      <c r="D80" s="2" t="s">
        <v>54</v>
      </c>
      <c r="E80" s="32">
        <f t="shared" ref="E80:K80" ca="1" si="59">+OFFSET(E83,1+($AE$77-1)*3,0)</f>
        <v>0</v>
      </c>
      <c r="F80" s="32">
        <f t="shared" ca="1" si="59"/>
        <v>0</v>
      </c>
      <c r="G80" s="32">
        <f t="shared" ca="1" si="59"/>
        <v>0</v>
      </c>
      <c r="H80" s="32">
        <f t="shared" ca="1" si="59"/>
        <v>0</v>
      </c>
      <c r="I80" s="32">
        <f t="shared" ca="1" si="59"/>
        <v>0</v>
      </c>
      <c r="J80" s="32">
        <f t="shared" ca="1" si="59"/>
        <v>0</v>
      </c>
      <c r="K80" s="32">
        <f t="shared" ca="1" si="59"/>
        <v>0</v>
      </c>
      <c r="L80" s="32">
        <f t="shared" ref="L80:Z80" ca="1" si="60">+OFFSET(L83,1+($AE$77-1)*3,0)</f>
        <v>2.1258217146782452</v>
      </c>
      <c r="M80" s="32">
        <f t="shared" ca="1" si="60"/>
        <v>1.5965777199761018</v>
      </c>
      <c r="N80" s="32">
        <f t="shared" ca="1" si="60"/>
        <v>1.0426551569314686</v>
      </c>
      <c r="O80" s="32">
        <f t="shared" ca="1" si="60"/>
        <v>1.3098705143798957</v>
      </c>
      <c r="P80" s="32">
        <f t="shared" ca="1" si="60"/>
        <v>2.2152675789488403</v>
      </c>
      <c r="Q80" s="32">
        <f t="shared" ca="1" si="60"/>
        <v>1.6363049435514674</v>
      </c>
      <c r="R80" s="32">
        <f t="shared" ca="1" si="60"/>
        <v>2.3028715949247762</v>
      </c>
      <c r="S80" s="32">
        <f t="shared" ca="1" si="60"/>
        <v>2.7224504626774242</v>
      </c>
      <c r="T80" s="32">
        <f t="shared" ca="1" si="60"/>
        <v>3.7681372029029556</v>
      </c>
      <c r="U80" s="32">
        <f t="shared" ca="1" si="60"/>
        <v>4.5662013379545252</v>
      </c>
      <c r="V80" s="32">
        <f t="shared" ca="1" si="60"/>
        <v>3.7891084814582552</v>
      </c>
      <c r="W80" s="32">
        <f t="shared" ca="1" si="60"/>
        <v>1.9973343311338592</v>
      </c>
      <c r="X80" s="32">
        <f t="shared" ca="1" si="60"/>
        <v>-0.89142266473584164</v>
      </c>
      <c r="Y80" s="32">
        <f t="shared" ca="1" si="60"/>
        <v>-1.5989832348771211</v>
      </c>
      <c r="Z80" s="32">
        <f t="shared" ca="1" si="60"/>
        <v>-1.1502636353622344</v>
      </c>
      <c r="AA80" s="32">
        <f t="shared" ref="AA80:AB80" ca="1" si="61">+OFFSET(AA83,1+($AE$77-1)*3,0)</f>
        <v>-1.8459448210117197</v>
      </c>
      <c r="AB80" s="32">
        <f t="shared" ca="1" si="61"/>
        <v>-1.8538834572587426</v>
      </c>
      <c r="AC80" s="32">
        <f t="shared" ref="AC80" ca="1" si="62">+OFFSET(AC83,1+($AE$77-1)*3,0)</f>
        <v>-1.7669071166025059</v>
      </c>
      <c r="AD80" s="32"/>
      <c r="AE80" s="31"/>
    </row>
    <row r="81" spans="1:43" ht="15">
      <c r="A81" s="31"/>
      <c r="B81" s="31"/>
      <c r="C81" s="31"/>
      <c r="D81" s="31"/>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1"/>
    </row>
    <row r="82" spans="1:43" ht="15">
      <c r="A82" s="31"/>
      <c r="B82" s="31"/>
      <c r="C82" s="2" t="s">
        <v>46</v>
      </c>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43" ht="15">
      <c r="A83" s="31"/>
      <c r="B83" s="31"/>
      <c r="C83" s="31"/>
      <c r="D83" s="2" t="s">
        <v>58</v>
      </c>
      <c r="E83" s="32">
        <f t="shared" ref="E83:AB83" ca="1" si="63">IF(OFFSET(E31,$AE$29-1,0)=0,ERROR.TYPE(6),E23/E27*100)</f>
        <v>0</v>
      </c>
      <c r="F83" s="32">
        <f t="shared" ca="1" si="63"/>
        <v>0</v>
      </c>
      <c r="G83" s="32">
        <f t="shared" ca="1" si="63"/>
        <v>0</v>
      </c>
      <c r="H83" s="32">
        <f t="shared" ca="1" si="63"/>
        <v>0</v>
      </c>
      <c r="I83" s="32">
        <f t="shared" ca="1" si="63"/>
        <v>0</v>
      </c>
      <c r="J83" s="32">
        <f t="shared" ca="1" si="63"/>
        <v>0</v>
      </c>
      <c r="K83" s="32">
        <f t="shared" ca="1" si="63"/>
        <v>0</v>
      </c>
      <c r="L83" s="32">
        <f t="shared" ca="1" si="63"/>
        <v>1.769936193457152</v>
      </c>
      <c r="M83" s="32">
        <f t="shared" ca="1" si="63"/>
        <v>1.8538007019904463</v>
      </c>
      <c r="N83" s="32">
        <f t="shared" ca="1" si="63"/>
        <v>1.8981249403081828</v>
      </c>
      <c r="O83" s="32">
        <f t="shared" ca="1" si="63"/>
        <v>1.6281680714628175</v>
      </c>
      <c r="P83" s="32">
        <f t="shared" ca="1" si="63"/>
        <v>1.8085103898248875</v>
      </c>
      <c r="Q83" s="32">
        <f t="shared" ca="1" si="63"/>
        <v>0.82563641901326912</v>
      </c>
      <c r="R83" s="32">
        <f t="shared" ca="1" si="63"/>
        <v>1.8162796736372615</v>
      </c>
      <c r="S83" s="32">
        <f t="shared" ca="1" si="63"/>
        <v>2.1255238159922922</v>
      </c>
      <c r="T83" s="32">
        <f t="shared" ca="1" si="63"/>
        <v>3.3815480679501202</v>
      </c>
      <c r="U83" s="32">
        <f t="shared" ca="1" si="63"/>
        <v>4.9975416482198467</v>
      </c>
      <c r="V83" s="32">
        <f t="shared" ca="1" si="63"/>
        <v>4.9500061493655769</v>
      </c>
      <c r="W83" s="32">
        <f t="shared" ca="1" si="63"/>
        <v>2.8383118054235665</v>
      </c>
      <c r="X83" s="32">
        <f t="shared" ca="1" si="63"/>
        <v>-1.3029184406477587</v>
      </c>
      <c r="Y83" s="32">
        <f t="shared" ca="1" si="63"/>
        <v>-1.8305786482665671</v>
      </c>
      <c r="Z83" s="32">
        <f t="shared" ca="1" si="63"/>
        <v>-1.2964049680291516</v>
      </c>
      <c r="AA83" s="32">
        <f t="shared" ca="1" si="63"/>
        <v>-1.7440422390246784</v>
      </c>
      <c r="AB83" s="32">
        <f t="shared" ca="1" si="63"/>
        <v>-1.8887961362456358</v>
      </c>
      <c r="AC83" s="32">
        <f t="shared" ref="AC83" ca="1" si="64">IF(OFFSET(AC31,$AE$29-1,0)=0,ERROR.TYPE(6),AC23/AC27*100)</f>
        <v>-1.9230377180399421</v>
      </c>
      <c r="AD83" s="32"/>
      <c r="AE83" s="31"/>
    </row>
    <row r="84" spans="1:43" ht="15">
      <c r="A84" s="31"/>
      <c r="B84" s="31"/>
      <c r="C84" s="31"/>
      <c r="D84" s="2" t="s">
        <v>54</v>
      </c>
      <c r="E84" s="32">
        <f t="shared" ref="E84:AA84" ca="1" si="65">IF(OFFSET(E31,$AE$29-1,0)=0,ERROR.TYPE(6),E67/E27*100)</f>
        <v>0</v>
      </c>
      <c r="F84" s="32">
        <f t="shared" ca="1" si="65"/>
        <v>0</v>
      </c>
      <c r="G84" s="32">
        <f t="shared" ca="1" si="65"/>
        <v>0</v>
      </c>
      <c r="H84" s="32">
        <f t="shared" ca="1" si="65"/>
        <v>0</v>
      </c>
      <c r="I84" s="32">
        <f t="shared" ca="1" si="65"/>
        <v>0</v>
      </c>
      <c r="J84" s="32">
        <f t="shared" ca="1" si="65"/>
        <v>0</v>
      </c>
      <c r="K84" s="32">
        <f t="shared" ca="1" si="65"/>
        <v>0</v>
      </c>
      <c r="L84" s="32">
        <f t="shared" ca="1" si="65"/>
        <v>2.1258217146782452</v>
      </c>
      <c r="M84" s="32">
        <f t="shared" ca="1" si="65"/>
        <v>1.5965777199761018</v>
      </c>
      <c r="N84" s="32">
        <f t="shared" ca="1" si="65"/>
        <v>1.0426551569314686</v>
      </c>
      <c r="O84" s="32">
        <f t="shared" ca="1" si="65"/>
        <v>1.3098705143798957</v>
      </c>
      <c r="P84" s="32">
        <f t="shared" ca="1" si="65"/>
        <v>2.2152675789488403</v>
      </c>
      <c r="Q84" s="32">
        <f t="shared" ca="1" si="65"/>
        <v>1.6363049435514674</v>
      </c>
      <c r="R84" s="32">
        <f t="shared" ca="1" si="65"/>
        <v>2.3028715949247762</v>
      </c>
      <c r="S84" s="32">
        <f t="shared" ca="1" si="65"/>
        <v>2.7224504626774242</v>
      </c>
      <c r="T84" s="32">
        <f t="shared" ca="1" si="65"/>
        <v>3.7681372029029556</v>
      </c>
      <c r="U84" s="32">
        <f t="shared" ca="1" si="65"/>
        <v>4.5662013379545252</v>
      </c>
      <c r="V84" s="32">
        <f t="shared" ca="1" si="65"/>
        <v>3.7891084814582552</v>
      </c>
      <c r="W84" s="32">
        <f t="shared" ca="1" si="65"/>
        <v>1.9973343311338592</v>
      </c>
      <c r="X84" s="32">
        <f t="shared" ca="1" si="65"/>
        <v>-0.89142266473584164</v>
      </c>
      <c r="Y84" s="32">
        <f t="shared" ca="1" si="65"/>
        <v>-1.5989832348771211</v>
      </c>
      <c r="Z84" s="32">
        <f t="shared" ca="1" si="65"/>
        <v>-1.1502636353622344</v>
      </c>
      <c r="AA84" s="32">
        <f t="shared" ca="1" si="65"/>
        <v>-1.8459448210117197</v>
      </c>
      <c r="AB84" s="32">
        <f t="shared" ref="AB84:AC84" ca="1" si="66">IF(OFFSET(AB31,$AE$29-1,0)=0,ERROR.TYPE(6),AB67/AB27*100)</f>
        <v>-1.8538834572587426</v>
      </c>
      <c r="AC84" s="32">
        <f t="shared" ca="1" si="66"/>
        <v>-1.7669071166025059</v>
      </c>
      <c r="AD84" s="32"/>
      <c r="AE84" s="31"/>
    </row>
    <row r="85" spans="1:43" ht="15">
      <c r="A85" s="31"/>
      <c r="B85" s="31"/>
      <c r="C85" s="2" t="s">
        <v>47</v>
      </c>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43" ht="15">
      <c r="A86" s="31"/>
      <c r="B86" s="31"/>
      <c r="C86" s="31"/>
      <c r="D86" s="2" t="s">
        <v>58</v>
      </c>
      <c r="E86" s="32">
        <f t="shared" ref="E86:AB86" ca="1" si="67">IF(OFFSET(E31,$AE$29-1,0)=0,ERROR.TYPE(6),E25/E27*100)</f>
        <v>0</v>
      </c>
      <c r="F86" s="32">
        <f t="shared" ca="1" si="67"/>
        <v>0</v>
      </c>
      <c r="G86" s="32">
        <f t="shared" ca="1" si="67"/>
        <v>0</v>
      </c>
      <c r="H86" s="32">
        <f t="shared" ca="1" si="67"/>
        <v>0</v>
      </c>
      <c r="I86" s="32">
        <f t="shared" ca="1" si="67"/>
        <v>0</v>
      </c>
      <c r="J86" s="32">
        <f t="shared" ca="1" si="67"/>
        <v>0</v>
      </c>
      <c r="K86" s="32">
        <f t="shared" ca="1" si="67"/>
        <v>0</v>
      </c>
      <c r="L86" s="32">
        <f t="shared" ca="1" si="67"/>
        <v>-2.0580944497690998</v>
      </c>
      <c r="M86" s="32">
        <f t="shared" ca="1" si="67"/>
        <v>-1.3713876856648897</v>
      </c>
      <c r="N86" s="32">
        <f t="shared" ca="1" si="67"/>
        <v>-1.768769376987009</v>
      </c>
      <c r="O86" s="32">
        <f t="shared" ca="1" si="67"/>
        <v>-1.9800214333813859</v>
      </c>
      <c r="P86" s="32">
        <f t="shared" ca="1" si="67"/>
        <v>-2.1960207635226956</v>
      </c>
      <c r="Q86" s="32">
        <f t="shared" ca="1" si="67"/>
        <v>-3.4948567252890048</v>
      </c>
      <c r="R86" s="32">
        <f t="shared" ca="1" si="67"/>
        <v>-2.4672995942120237</v>
      </c>
      <c r="S86" s="32">
        <f t="shared" ca="1" si="67"/>
        <v>-1.9880985363278869</v>
      </c>
      <c r="T86" s="32">
        <f t="shared" ca="1" si="67"/>
        <v>-0.772255015074506</v>
      </c>
      <c r="U86" s="32">
        <f t="shared" ca="1" si="67"/>
        <v>1.1826875760041979</v>
      </c>
      <c r="V86" s="32">
        <f t="shared" ca="1" si="67"/>
        <v>1.844146278869975</v>
      </c>
      <c r="W86" s="32">
        <f t="shared" ca="1" si="67"/>
        <v>0.64977663088478832</v>
      </c>
      <c r="X86" s="32">
        <f t="shared" ca="1" si="67"/>
        <v>-3.4797970855170632</v>
      </c>
      <c r="Y86" s="32">
        <f t="shared" ca="1" si="67"/>
        <v>-3.9890111399303789</v>
      </c>
      <c r="Z86" s="32">
        <f t="shared" ca="1" si="67"/>
        <v>-3.4998246491312455</v>
      </c>
      <c r="AA86" s="32">
        <f t="shared" ca="1" si="67"/>
        <v>-3.8566368118878174</v>
      </c>
      <c r="AB86" s="32">
        <f t="shared" ca="1" si="67"/>
        <v>-4.4835624363142141</v>
      </c>
      <c r="AC86" s="32">
        <f t="shared" ref="AC86" ca="1" si="68">IF(OFFSET(AC31,$AE$29-1,0)=0,ERROR.TYPE(6),AC25/AC27*100)</f>
        <v>-4.560077382482767</v>
      </c>
      <c r="AD86" s="32"/>
      <c r="AE86" s="31"/>
    </row>
    <row r="87" spans="1:43" ht="15">
      <c r="A87" s="31"/>
      <c r="B87" s="31"/>
      <c r="C87" s="31"/>
      <c r="D87" s="2" t="s">
        <v>54</v>
      </c>
      <c r="E87" s="32">
        <f t="shared" ref="E87:AA87" ca="1" si="69">IF(OFFSET(E31,$AE$29-1,0)=0,ERROR.TYPE(6),E69/E27*100)</f>
        <v>0</v>
      </c>
      <c r="F87" s="32">
        <f t="shared" ca="1" si="69"/>
        <v>0</v>
      </c>
      <c r="G87" s="32">
        <f t="shared" ca="1" si="69"/>
        <v>0</v>
      </c>
      <c r="H87" s="32">
        <f t="shared" ca="1" si="69"/>
        <v>0</v>
      </c>
      <c r="I87" s="32">
        <f t="shared" ca="1" si="69"/>
        <v>0</v>
      </c>
      <c r="J87" s="32">
        <f t="shared" ca="1" si="69"/>
        <v>0</v>
      </c>
      <c r="K87" s="32">
        <f t="shared" ca="1" si="69"/>
        <v>0</v>
      </c>
      <c r="L87" s="32">
        <f t="shared" ca="1" si="69"/>
        <v>-1.7022089285480064</v>
      </c>
      <c r="M87" s="32">
        <f t="shared" ca="1" si="69"/>
        <v>-1.6286106676792338</v>
      </c>
      <c r="N87" s="32">
        <f t="shared" ca="1" si="69"/>
        <v>-2.6242391603637225</v>
      </c>
      <c r="O87" s="32">
        <f t="shared" ca="1" si="69"/>
        <v>-2.298318990464308</v>
      </c>
      <c r="P87" s="32">
        <f t="shared" ca="1" si="69"/>
        <v>-1.7892635743987428</v>
      </c>
      <c r="Q87" s="32">
        <f t="shared" ca="1" si="69"/>
        <v>-2.6841882007508069</v>
      </c>
      <c r="R87" s="32">
        <f t="shared" ca="1" si="69"/>
        <v>-1.9807076729245092</v>
      </c>
      <c r="S87" s="32">
        <f t="shared" ca="1" si="69"/>
        <v>-1.3911718896427554</v>
      </c>
      <c r="T87" s="32">
        <f t="shared" ca="1" si="69"/>
        <v>-0.38566588012167063</v>
      </c>
      <c r="U87" s="32">
        <f t="shared" ca="1" si="69"/>
        <v>0.75134726573887545</v>
      </c>
      <c r="V87" s="32">
        <f t="shared" ca="1" si="69"/>
        <v>0.68324861096265388</v>
      </c>
      <c r="W87" s="32">
        <f t="shared" ca="1" si="69"/>
        <v>-0.19120084340491872</v>
      </c>
      <c r="X87" s="32">
        <f t="shared" ca="1" si="69"/>
        <v>-3.0683013096051464</v>
      </c>
      <c r="Y87" s="32">
        <f t="shared" ca="1" si="69"/>
        <v>-3.7574157265409331</v>
      </c>
      <c r="Z87" s="32">
        <f t="shared" ca="1" si="69"/>
        <v>-3.3536833164643278</v>
      </c>
      <c r="AA87" s="32">
        <f t="shared" ca="1" si="69"/>
        <v>-3.958539393874859</v>
      </c>
      <c r="AB87" s="32">
        <f t="shared" ref="AB87:AC87" ca="1" si="70">IF(OFFSET(AB31,$AE$29-1,0)=0,ERROR.TYPE(6),AB69/AB27*100)</f>
        <v>-4.4486497573273214</v>
      </c>
      <c r="AC87" s="32">
        <f t="shared" ca="1" si="70"/>
        <v>-4.4039467810453301</v>
      </c>
      <c r="AD87" s="32"/>
      <c r="AE87" s="31"/>
    </row>
    <row r="88" spans="1:43" ht="15">
      <c r="A88" s="31"/>
      <c r="B88" s="31"/>
      <c r="C88" s="31"/>
      <c r="D88" s="31"/>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1"/>
    </row>
    <row r="89" spans="1:43" ht="15">
      <c r="A89" s="35"/>
      <c r="B89" s="35"/>
      <c r="C89" s="35" t="s">
        <v>59</v>
      </c>
      <c r="D89" s="35"/>
      <c r="E89" s="37"/>
      <c r="F89" s="37"/>
      <c r="G89" s="37"/>
      <c r="H89" s="37"/>
      <c r="I89" s="37"/>
      <c r="J89" s="37"/>
      <c r="K89" s="37"/>
      <c r="L89" s="37"/>
      <c r="M89" s="38"/>
      <c r="N89" s="38"/>
      <c r="O89" s="38"/>
      <c r="P89" s="38"/>
      <c r="Q89" s="38"/>
      <c r="R89" s="38"/>
      <c r="S89" s="38"/>
      <c r="T89" s="38"/>
      <c r="U89" s="38"/>
      <c r="V89" s="38"/>
      <c r="W89" s="38"/>
      <c r="X89" s="38"/>
      <c r="Y89" s="38"/>
      <c r="Z89" s="38"/>
      <c r="AA89" s="38"/>
      <c r="AB89" s="38"/>
      <c r="AC89" s="38"/>
      <c r="AD89" s="189"/>
    </row>
    <row r="90" spans="1:43" ht="15">
      <c r="A90" s="31"/>
      <c r="B90" s="31"/>
      <c r="C90" s="31"/>
      <c r="D90" s="2" t="s">
        <v>60</v>
      </c>
      <c r="E90" s="32" t="e">
        <f t="shared" ref="E90:AC90" ca="1" si="71">IF(OFFSET(D31,$AE$29-1,0)=0,ERROR.TYPE(6),OFFSET(E31,$AE$29-1,0)-OFFSET(D31,$AE$29-1,0))</f>
        <v>#N/A</v>
      </c>
      <c r="F90" s="32">
        <f t="shared" ca="1" si="71"/>
        <v>-2.42143</v>
      </c>
      <c r="G90" s="32">
        <f t="shared" ca="1" si="71"/>
        <v>3.8580299999999998</v>
      </c>
      <c r="H90" s="32">
        <f t="shared" ca="1" si="71"/>
        <v>2.29636</v>
      </c>
      <c r="I90" s="32">
        <f t="shared" ca="1" si="71"/>
        <v>-0.26903999999999995</v>
      </c>
      <c r="J90" s="32">
        <f t="shared" ca="1" si="71"/>
        <v>-1.0255799999999999</v>
      </c>
      <c r="K90" s="32">
        <f t="shared" ca="1" si="71"/>
        <v>-3.9189699999999998</v>
      </c>
      <c r="L90" s="32">
        <f t="shared" ca="1" si="71"/>
        <v>0.60562000000000005</v>
      </c>
      <c r="M90" s="32">
        <f t="shared" ca="1" si="71"/>
        <v>3.2710499999999998</v>
      </c>
      <c r="N90" s="32">
        <f t="shared" ca="1" si="71"/>
        <v>3.2635400000000008</v>
      </c>
      <c r="O90" s="32">
        <f t="shared" ca="1" si="71"/>
        <v>-2.9799700000000007</v>
      </c>
      <c r="P90" s="32">
        <f t="shared" ca="1" si="71"/>
        <v>-3.5739200000000002</v>
      </c>
      <c r="Q90" s="32">
        <f t="shared" ca="1" si="71"/>
        <v>-1.7576000000000003</v>
      </c>
      <c r="R90" s="32">
        <f t="shared" ca="1" si="71"/>
        <v>1.4564900000000005</v>
      </c>
      <c r="S90" s="32">
        <f t="shared" ca="1" si="71"/>
        <v>-0.54186000000000023</v>
      </c>
      <c r="T90" s="32">
        <f t="shared" ca="1" si="71"/>
        <v>0.98668</v>
      </c>
      <c r="U90" s="32">
        <f t="shared" ca="1" si="71"/>
        <v>3.7816400000000003</v>
      </c>
      <c r="V90" s="32">
        <f t="shared" ca="1" si="71"/>
        <v>3.2454399999999999</v>
      </c>
      <c r="W90" s="32">
        <f t="shared" ca="1" si="71"/>
        <v>-1.7162399999999995</v>
      </c>
      <c r="X90" s="32">
        <f t="shared" ca="1" si="71"/>
        <v>-5.2625299999999999</v>
      </c>
      <c r="Y90" s="32">
        <f t="shared" ca="1" si="71"/>
        <v>0.72275999999999996</v>
      </c>
      <c r="Z90" s="32">
        <f t="shared" ca="1" si="71"/>
        <v>0.37643000000000004</v>
      </c>
      <c r="AA90" s="32">
        <f t="shared" ca="1" si="71"/>
        <v>1.04667</v>
      </c>
      <c r="AB90" s="32">
        <f t="shared" ca="1" si="71"/>
        <v>-0.57142000000000004</v>
      </c>
      <c r="AC90" s="32">
        <f t="shared" ca="1" si="71"/>
        <v>-0.47544000000000008</v>
      </c>
      <c r="AD90" s="32"/>
      <c r="AE90" s="31"/>
    </row>
    <row r="91" spans="1:43" ht="15">
      <c r="A91" s="31"/>
      <c r="B91" s="31"/>
      <c r="C91" s="31"/>
      <c r="D91" s="2" t="s">
        <v>61</v>
      </c>
      <c r="E91" s="32" t="e">
        <f t="shared" ref="E91:AA91" ca="1" si="72">IF(OFFSET(D31,$AE$29-1,0)=0,ERROR.TYPE(6),D80-E80)</f>
        <v>#N/A</v>
      </c>
      <c r="F91" s="32">
        <f t="shared" ca="1" si="72"/>
        <v>0</v>
      </c>
      <c r="G91" s="32">
        <f t="shared" ca="1" si="72"/>
        <v>0</v>
      </c>
      <c r="H91" s="32">
        <f t="shared" ca="1" si="72"/>
        <v>0</v>
      </c>
      <c r="I91" s="32">
        <f t="shared" ca="1" si="72"/>
        <v>0</v>
      </c>
      <c r="J91" s="32">
        <f t="shared" ca="1" si="72"/>
        <v>0</v>
      </c>
      <c r="K91" s="32">
        <f t="shared" ca="1" si="72"/>
        <v>0</v>
      </c>
      <c r="L91" s="32">
        <f ca="1">IF(OFFSET(K31,$AE$29-1,0)=0,ERROR.TYPE(6),K80-L80)</f>
        <v>-2.1258217146782452</v>
      </c>
      <c r="M91" s="32">
        <f t="shared" ca="1" si="72"/>
        <v>0.52924399470214345</v>
      </c>
      <c r="N91" s="32">
        <f t="shared" ca="1" si="72"/>
        <v>0.55392256304463316</v>
      </c>
      <c r="O91" s="32">
        <f t="shared" ca="1" si="72"/>
        <v>-0.26721535744842706</v>
      </c>
      <c r="P91" s="32">
        <f t="shared" ca="1" si="72"/>
        <v>-0.90539706456894464</v>
      </c>
      <c r="Q91" s="32">
        <f t="shared" ca="1" si="72"/>
        <v>0.57896263539737292</v>
      </c>
      <c r="R91" s="32">
        <f t="shared" ca="1" si="72"/>
        <v>-0.66656665137330884</v>
      </c>
      <c r="S91" s="32">
        <f t="shared" ca="1" si="72"/>
        <v>-0.41957886775264797</v>
      </c>
      <c r="T91" s="32">
        <f t="shared" ca="1" si="72"/>
        <v>-1.0456867402255314</v>
      </c>
      <c r="U91" s="32">
        <f t="shared" ca="1" si="72"/>
        <v>-0.79806413505156959</v>
      </c>
      <c r="V91" s="32">
        <f t="shared" ca="1" si="72"/>
        <v>0.77709285649627002</v>
      </c>
      <c r="W91" s="32">
        <f t="shared" ca="1" si="72"/>
        <v>1.791774150324396</v>
      </c>
      <c r="X91" s="32">
        <f t="shared" ca="1" si="72"/>
        <v>2.8887569958697008</v>
      </c>
      <c r="Y91" s="32">
        <f t="shared" ca="1" si="72"/>
        <v>0.70756057014127949</v>
      </c>
      <c r="Z91" s="32">
        <f t="shared" ca="1" si="72"/>
        <v>-0.44871959951488671</v>
      </c>
      <c r="AA91" s="32">
        <f t="shared" ca="1" si="72"/>
        <v>0.69568118564948533</v>
      </c>
      <c r="AB91" s="32">
        <f ca="1">IF(OFFSET(AA31,$AE$29-1,0)=0,ERROR.TYPE(6),AA80-AB80)</f>
        <v>7.9386362470228455E-3</v>
      </c>
      <c r="AC91" s="32">
        <f ca="1">IF(OFFSET(AB31,$AE$29-1,0)=0,ERROR.TYPE(6),AB80-AC80)</f>
        <v>-8.6976340656236717E-2</v>
      </c>
      <c r="AD91" s="32"/>
      <c r="AE91" s="31"/>
    </row>
    <row r="92" spans="1:43" s="45" customFormat="1">
      <c r="A92" s="47"/>
      <c r="B92" s="47"/>
      <c r="C92" s="47"/>
      <c r="D92" s="47"/>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7"/>
      <c r="AF92" s="48"/>
      <c r="AG92" s="48"/>
      <c r="AH92" s="48"/>
      <c r="AI92" s="48"/>
      <c r="AJ92" s="48"/>
      <c r="AK92" s="48"/>
      <c r="AL92" s="48"/>
      <c r="AM92" s="48"/>
      <c r="AN92" s="48"/>
      <c r="AO92" s="48"/>
      <c r="AP92" s="48"/>
      <c r="AQ92" s="48"/>
    </row>
    <row r="93" spans="1:43" s="45" customFormat="1">
      <c r="A93" s="47"/>
      <c r="B93" s="47"/>
      <c r="C93" s="47"/>
      <c r="D93" s="47"/>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7"/>
      <c r="AF93" s="48"/>
      <c r="AG93" s="48"/>
      <c r="AH93" s="48"/>
      <c r="AI93" s="48"/>
      <c r="AJ93" s="48"/>
      <c r="AK93" s="48"/>
      <c r="AL93" s="48"/>
      <c r="AM93" s="48"/>
      <c r="AN93" s="48"/>
      <c r="AO93" s="48"/>
      <c r="AP93" s="48"/>
      <c r="AQ93" s="48"/>
    </row>
    <row r="94" spans="1:43" s="45" customFormat="1">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c r="AC94" s="202"/>
    </row>
    <row r="95" spans="1:43" s="45" customFormat="1">
      <c r="E95" s="202"/>
      <c r="F95" s="202"/>
      <c r="G95" s="202"/>
      <c r="H95" s="202"/>
      <c r="I95" s="202"/>
      <c r="J95" s="202"/>
      <c r="K95" s="202"/>
      <c r="L95" s="202"/>
      <c r="M95" s="202"/>
      <c r="N95" s="202"/>
      <c r="O95" s="202"/>
      <c r="P95" s="202"/>
      <c r="Q95" s="202"/>
      <c r="R95" s="202"/>
      <c r="S95" s="202"/>
      <c r="T95" s="202"/>
      <c r="U95" s="202"/>
      <c r="V95" s="202"/>
      <c r="W95" s="202"/>
      <c r="X95" s="202"/>
      <c r="Y95" s="202"/>
      <c r="Z95" s="202"/>
      <c r="AA95" s="202"/>
      <c r="AB95" s="202"/>
      <c r="AC95" s="202"/>
    </row>
    <row r="96" spans="1:43" s="45" customFormat="1">
      <c r="E96" s="202"/>
      <c r="F96" s="202"/>
      <c r="G96" s="202"/>
      <c r="H96" s="202"/>
      <c r="I96" s="202"/>
      <c r="J96" s="202"/>
      <c r="K96" s="202"/>
      <c r="L96" s="202"/>
      <c r="M96" s="202"/>
      <c r="N96" s="202"/>
      <c r="O96" s="202"/>
      <c r="P96" s="202"/>
      <c r="Q96" s="202"/>
      <c r="R96" s="202"/>
      <c r="S96" s="202"/>
      <c r="T96" s="202"/>
      <c r="U96" s="202"/>
      <c r="V96" s="202"/>
      <c r="W96" s="202"/>
      <c r="X96" s="202"/>
      <c r="Y96" s="202"/>
      <c r="Z96" s="202"/>
      <c r="AA96" s="202"/>
      <c r="AB96" s="202"/>
      <c r="AC96" s="202"/>
    </row>
    <row r="97" spans="4:29" s="45" customFormat="1">
      <c r="E97" s="202"/>
      <c r="F97" s="202"/>
      <c r="G97" s="202"/>
      <c r="H97" s="202"/>
      <c r="I97" s="202"/>
      <c r="J97" s="202"/>
      <c r="K97" s="202"/>
      <c r="L97" s="202"/>
      <c r="M97" s="202"/>
      <c r="N97" s="202"/>
      <c r="O97" s="202"/>
      <c r="P97" s="202"/>
      <c r="Q97" s="202"/>
      <c r="R97" s="202"/>
      <c r="S97" s="202"/>
      <c r="T97" s="202"/>
      <c r="U97" s="202"/>
      <c r="V97" s="202"/>
      <c r="W97" s="202"/>
      <c r="X97" s="202"/>
      <c r="Y97" s="202"/>
      <c r="Z97" s="202"/>
      <c r="AA97" s="202"/>
      <c r="AB97" s="202"/>
      <c r="AC97" s="202"/>
    </row>
    <row r="98" spans="4:29" s="45" customFormat="1">
      <c r="E98" s="202"/>
      <c r="F98" s="202"/>
      <c r="G98" s="202"/>
      <c r="H98" s="202"/>
      <c r="I98" s="202"/>
      <c r="J98" s="202"/>
      <c r="K98" s="202"/>
      <c r="L98" s="202"/>
      <c r="M98" s="202"/>
      <c r="N98" s="202"/>
      <c r="O98" s="202"/>
      <c r="P98" s="202"/>
      <c r="Q98" s="202"/>
      <c r="R98" s="202"/>
      <c r="S98" s="202"/>
      <c r="T98" s="202"/>
      <c r="U98" s="202"/>
      <c r="V98" s="202"/>
      <c r="W98" s="202"/>
      <c r="X98" s="202"/>
      <c r="Y98" s="202"/>
      <c r="Z98" s="202"/>
      <c r="AA98" s="202"/>
      <c r="AB98" s="202"/>
      <c r="AC98" s="202"/>
    </row>
    <row r="99" spans="4:29" s="45" customFormat="1">
      <c r="D99" s="12"/>
      <c r="E99" s="202"/>
      <c r="F99" s="202"/>
      <c r="G99" s="202"/>
      <c r="H99" s="202"/>
      <c r="I99" s="202"/>
      <c r="J99" s="202"/>
      <c r="K99" s="202"/>
      <c r="L99" s="202"/>
      <c r="M99" s="202"/>
      <c r="N99" s="202"/>
      <c r="O99" s="202"/>
      <c r="P99" s="202"/>
      <c r="Q99" s="202"/>
      <c r="R99" s="202"/>
      <c r="S99" s="202"/>
      <c r="T99" s="202"/>
      <c r="U99" s="202"/>
      <c r="V99" s="202"/>
      <c r="W99" s="202"/>
      <c r="X99" s="202"/>
      <c r="Y99" s="202"/>
      <c r="Z99" s="202"/>
      <c r="AA99" s="202"/>
      <c r="AB99" s="202"/>
      <c r="AC99" s="202"/>
    </row>
    <row r="100" spans="4:29" s="45" customFormat="1">
      <c r="D100" s="1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c r="AA100" s="202"/>
      <c r="AB100" s="202"/>
      <c r="AC100" s="202"/>
    </row>
    <row r="101" spans="4:29" s="45" customFormat="1"/>
    <row r="102" spans="4:29" s="45" customFormat="1"/>
    <row r="103" spans="4:29" s="45" customFormat="1"/>
    <row r="104" spans="4:29" s="45" customFormat="1"/>
    <row r="105" spans="4:29" s="45" customFormat="1"/>
    <row r="106" spans="4:29" s="45" customFormat="1"/>
    <row r="107" spans="4:29" s="45" customFormat="1"/>
    <row r="108" spans="4:29" s="45" customFormat="1"/>
    <row r="109" spans="4:29" s="45" customFormat="1"/>
    <row r="110" spans="4:29" s="45" customFormat="1"/>
    <row r="111" spans="4:29" s="45" customFormat="1"/>
    <row r="112" spans="4:29" s="45" customFormat="1"/>
    <row r="113" s="45" customFormat="1"/>
    <row r="114" s="45" customFormat="1"/>
    <row r="115" s="45" customFormat="1"/>
    <row r="116" s="45" customFormat="1"/>
    <row r="117" s="45" customFormat="1"/>
    <row r="118" s="45" customFormat="1"/>
    <row r="119" s="45" customFormat="1"/>
    <row r="120" s="45" customFormat="1"/>
    <row r="121" s="45" customFormat="1"/>
    <row r="122" s="45" customFormat="1"/>
    <row r="123" s="45" customFormat="1"/>
    <row r="124" s="45" customFormat="1"/>
    <row r="125" s="45" customFormat="1"/>
    <row r="126" s="45" customFormat="1"/>
    <row r="127" s="45" customFormat="1"/>
    <row r="128" s="45" customFormat="1"/>
    <row r="129" s="45" customFormat="1"/>
    <row r="130" s="45" customFormat="1"/>
    <row r="131" s="45" customFormat="1"/>
    <row r="132" s="45" customFormat="1"/>
    <row r="133" s="45" customFormat="1"/>
    <row r="134" s="45" customFormat="1"/>
    <row r="135" s="45" customFormat="1"/>
    <row r="136" s="45" customFormat="1"/>
    <row r="137" s="45" customFormat="1"/>
    <row r="138" s="45" customFormat="1"/>
    <row r="139" s="45" customFormat="1"/>
    <row r="140" s="45" customFormat="1"/>
    <row r="141" s="45" customFormat="1"/>
    <row r="142" s="45" customFormat="1"/>
    <row r="143" s="45" customFormat="1"/>
    <row r="144" s="45" customFormat="1"/>
    <row r="145" s="45" customFormat="1"/>
    <row r="146" s="45" customFormat="1"/>
    <row r="147" s="45" customFormat="1"/>
    <row r="148" s="45" customFormat="1"/>
    <row r="149" s="45" customFormat="1"/>
    <row r="150" s="45" customFormat="1"/>
    <row r="151" s="45" customFormat="1"/>
    <row r="152" s="45" customFormat="1"/>
    <row r="153" s="45" customFormat="1"/>
    <row r="154" s="45" customFormat="1"/>
    <row r="155" s="45" customFormat="1"/>
    <row r="156" s="45" customFormat="1"/>
    <row r="157" s="45" customFormat="1"/>
    <row r="158" s="45" customFormat="1"/>
    <row r="159" s="45" customFormat="1"/>
    <row r="160" s="45" customFormat="1"/>
    <row r="161" s="45" customFormat="1"/>
    <row r="162" s="45" customFormat="1"/>
    <row r="163" s="45" customFormat="1"/>
    <row r="164" s="45" customFormat="1"/>
    <row r="165" s="45" customFormat="1"/>
    <row r="166" s="45" customFormat="1"/>
    <row r="167" s="45" customFormat="1"/>
    <row r="168" s="45" customFormat="1"/>
    <row r="169" s="45" customFormat="1"/>
    <row r="170" s="45" customFormat="1"/>
    <row r="171" s="45" customFormat="1"/>
    <row r="172" s="45" customFormat="1"/>
    <row r="173" s="45" customFormat="1"/>
    <row r="174" s="45" customFormat="1"/>
    <row r="175" s="45" customFormat="1"/>
    <row r="176" s="45" customFormat="1"/>
    <row r="177" s="45" customFormat="1"/>
    <row r="178" s="45" customFormat="1"/>
    <row r="179" s="45" customFormat="1"/>
    <row r="180" s="45" customFormat="1"/>
    <row r="181" s="45" customFormat="1"/>
    <row r="182" s="45" customFormat="1"/>
    <row r="183" s="45" customFormat="1"/>
    <row r="184" s="45" customFormat="1"/>
    <row r="185" s="45" customFormat="1"/>
    <row r="186" s="45" customFormat="1"/>
    <row r="187" s="45" customFormat="1"/>
    <row r="188" s="45" customFormat="1"/>
    <row r="189" s="45" customFormat="1"/>
    <row r="190" s="45" customFormat="1"/>
    <row r="191" s="45" customFormat="1"/>
    <row r="192" s="45" customFormat="1"/>
    <row r="193" s="45" customFormat="1"/>
    <row r="194" s="45" customFormat="1"/>
    <row r="195" s="45" customFormat="1"/>
    <row r="196" s="45" customFormat="1"/>
    <row r="197" s="45" customFormat="1"/>
    <row r="198" s="45" customFormat="1"/>
    <row r="199" s="45" customFormat="1"/>
    <row r="200" s="45" customFormat="1"/>
    <row r="201" s="45" customFormat="1"/>
    <row r="202" s="45" customFormat="1"/>
    <row r="203" s="45" customFormat="1"/>
    <row r="204" s="45" customFormat="1"/>
    <row r="205" s="45" customFormat="1"/>
    <row r="206" s="45" customFormat="1"/>
    <row r="207" s="45" customFormat="1"/>
    <row r="208" s="45" customFormat="1"/>
    <row r="209" s="45" customFormat="1"/>
    <row r="210" s="45" customFormat="1"/>
    <row r="211" s="45" customFormat="1"/>
    <row r="212" s="45" customFormat="1"/>
    <row r="213" s="45" customFormat="1"/>
    <row r="214" s="45" customFormat="1"/>
    <row r="215" s="45" customFormat="1"/>
    <row r="216" s="45" customFormat="1"/>
    <row r="217" s="45" customFormat="1"/>
    <row r="218" s="45" customFormat="1"/>
    <row r="219" s="45" customFormat="1"/>
    <row r="220" s="45" customFormat="1"/>
    <row r="221" s="45" customFormat="1"/>
    <row r="222" s="45" customFormat="1"/>
    <row r="223" s="45" customFormat="1"/>
    <row r="224" s="45" customFormat="1"/>
    <row r="225" s="45" customFormat="1"/>
    <row r="226" s="45" customFormat="1"/>
    <row r="227" s="45" customFormat="1"/>
    <row r="228" s="45" customFormat="1"/>
    <row r="229" s="45" customFormat="1"/>
    <row r="230" s="45" customFormat="1"/>
    <row r="231" s="45" customFormat="1"/>
    <row r="232" s="45" customFormat="1"/>
    <row r="233" s="45" customFormat="1"/>
    <row r="234" s="45" customFormat="1"/>
    <row r="235" s="45" customFormat="1"/>
    <row r="236" s="45" customFormat="1"/>
    <row r="237" s="45" customFormat="1"/>
    <row r="238" s="45" customFormat="1"/>
    <row r="239" s="45" customFormat="1"/>
    <row r="240" s="45" customFormat="1"/>
    <row r="241" s="45" customFormat="1"/>
    <row r="242" s="45" customFormat="1"/>
    <row r="243" s="45" customFormat="1"/>
    <row r="244" s="45" customFormat="1"/>
    <row r="245" s="45" customFormat="1"/>
    <row r="246" s="45" customFormat="1"/>
    <row r="247" s="45" customFormat="1"/>
    <row r="248" s="45" customFormat="1"/>
    <row r="249" s="45" customFormat="1"/>
    <row r="250" s="45" customFormat="1"/>
    <row r="251" s="45" customFormat="1"/>
    <row r="252" s="45" customFormat="1"/>
    <row r="253" s="45" customFormat="1"/>
    <row r="254" s="45" customFormat="1"/>
    <row r="255" s="45" customFormat="1"/>
    <row r="256" s="45" customFormat="1"/>
    <row r="257" s="45" customFormat="1"/>
    <row r="258" s="45" customFormat="1"/>
    <row r="259" s="45" customFormat="1"/>
    <row r="260" s="45" customFormat="1"/>
    <row r="261" s="45" customFormat="1"/>
    <row r="262" s="45" customFormat="1"/>
    <row r="263" s="45" customFormat="1"/>
    <row r="264" s="45" customFormat="1"/>
    <row r="265" s="45" customFormat="1"/>
    <row r="266" s="45" customFormat="1"/>
    <row r="267" s="45" customFormat="1"/>
    <row r="268" s="45" customFormat="1"/>
    <row r="269" s="45" customFormat="1"/>
    <row r="270" s="45" customFormat="1"/>
    <row r="271" s="45" customFormat="1"/>
    <row r="272" s="45" customFormat="1"/>
    <row r="273" s="45" customFormat="1"/>
    <row r="274" s="45" customFormat="1"/>
    <row r="275" s="45" customFormat="1"/>
    <row r="276" s="45" customFormat="1"/>
    <row r="277" s="45" customFormat="1"/>
    <row r="278" s="45" customFormat="1"/>
    <row r="279" s="45" customFormat="1"/>
    <row r="280" s="45" customFormat="1"/>
    <row r="281" s="45" customFormat="1"/>
    <row r="282" s="45" customFormat="1"/>
    <row r="283" s="45" customFormat="1"/>
    <row r="284" s="45" customFormat="1"/>
    <row r="285" s="45" customFormat="1"/>
    <row r="286" s="45" customFormat="1"/>
    <row r="287" s="45" customFormat="1"/>
    <row r="288" s="45" customFormat="1"/>
    <row r="289" s="45" customFormat="1"/>
    <row r="290" s="45" customFormat="1"/>
    <row r="291" s="45" customFormat="1"/>
    <row r="292" s="45" customFormat="1"/>
    <row r="293" s="45" customFormat="1"/>
    <row r="294" s="45" customFormat="1"/>
    <row r="295" s="45" customFormat="1"/>
    <row r="296" s="45" customFormat="1"/>
    <row r="297" s="45" customFormat="1"/>
    <row r="298" s="45" customFormat="1"/>
    <row r="299" s="45" customFormat="1"/>
    <row r="300" s="45" customFormat="1"/>
    <row r="301" s="45" customFormat="1"/>
    <row r="302" s="45" customFormat="1"/>
    <row r="303" s="45" customFormat="1"/>
    <row r="304" s="45" customFormat="1"/>
    <row r="305" s="45" customFormat="1"/>
    <row r="306" s="45" customFormat="1"/>
    <row r="307" s="45" customFormat="1"/>
    <row r="308" s="45" customFormat="1"/>
    <row r="309" s="45" customFormat="1"/>
    <row r="310" s="45" customFormat="1"/>
    <row r="311" s="45" customFormat="1"/>
    <row r="312" s="45" customFormat="1"/>
    <row r="313" s="45" customFormat="1"/>
    <row r="314" s="45" customFormat="1"/>
    <row r="315" s="45" customFormat="1"/>
    <row r="316" s="45" customFormat="1"/>
    <row r="317" s="45" customFormat="1"/>
    <row r="318" s="45" customFormat="1"/>
    <row r="319" s="45" customFormat="1"/>
    <row r="320" s="45" customFormat="1"/>
    <row r="321" s="45" customFormat="1"/>
    <row r="322" s="45" customFormat="1"/>
    <row r="323" s="45" customFormat="1"/>
    <row r="324" s="45" customFormat="1"/>
    <row r="325" s="45" customFormat="1"/>
    <row r="326" s="45" customFormat="1"/>
    <row r="327" s="45" customFormat="1"/>
    <row r="328" s="45" customFormat="1"/>
    <row r="329" s="45" customFormat="1"/>
    <row r="330" s="45" customFormat="1"/>
    <row r="331" s="45" customFormat="1"/>
    <row r="332" s="45" customFormat="1"/>
    <row r="333" s="45" customFormat="1"/>
    <row r="334" s="45" customFormat="1"/>
    <row r="335" s="45" customFormat="1"/>
    <row r="336" s="45" customFormat="1"/>
    <row r="337" s="45" customFormat="1"/>
    <row r="338" s="45" customFormat="1"/>
    <row r="339" s="45" customFormat="1"/>
    <row r="340" s="45" customFormat="1"/>
    <row r="341" s="45" customFormat="1"/>
    <row r="342" s="45" customFormat="1"/>
    <row r="343" s="45" customFormat="1"/>
    <row r="344" s="45" customFormat="1"/>
    <row r="345" s="45" customFormat="1"/>
    <row r="346" s="45" customFormat="1"/>
    <row r="347" s="45" customFormat="1"/>
    <row r="348" s="45" customFormat="1"/>
    <row r="349" s="45" customFormat="1"/>
    <row r="350" s="45" customFormat="1"/>
    <row r="351" s="45" customFormat="1"/>
    <row r="352" s="45" customFormat="1"/>
    <row r="353" s="45" customFormat="1"/>
    <row r="354" s="45" customFormat="1"/>
    <row r="355" s="45" customFormat="1"/>
    <row r="356" s="45" customFormat="1"/>
    <row r="357" s="45" customFormat="1"/>
    <row r="358" s="45" customFormat="1"/>
    <row r="359" s="45" customFormat="1"/>
    <row r="360" s="45" customFormat="1"/>
    <row r="361" s="45" customFormat="1"/>
    <row r="362" s="45" customFormat="1"/>
    <row r="363" s="45" customFormat="1"/>
    <row r="364" s="45" customFormat="1"/>
    <row r="365" s="45" customFormat="1"/>
    <row r="366" s="45" customFormat="1"/>
    <row r="367" s="45" customFormat="1"/>
    <row r="368" s="45" customFormat="1"/>
    <row r="369" s="45" customFormat="1"/>
    <row r="370" s="45" customFormat="1"/>
    <row r="371" s="45" customFormat="1"/>
    <row r="372" s="45" customFormat="1"/>
    <row r="373" s="45" customFormat="1"/>
    <row r="374" s="45" customFormat="1"/>
    <row r="375" s="45" customFormat="1"/>
    <row r="376" s="45" customFormat="1"/>
    <row r="377" s="45" customFormat="1"/>
    <row r="378" s="45" customFormat="1"/>
    <row r="379" s="45" customFormat="1"/>
    <row r="380" s="45" customFormat="1"/>
    <row r="381" s="45" customFormat="1"/>
    <row r="382" s="45" customFormat="1"/>
    <row r="383" s="45" customFormat="1"/>
    <row r="384" s="45" customFormat="1"/>
    <row r="385" s="45" customFormat="1"/>
    <row r="386" s="45" customFormat="1"/>
    <row r="387" s="45" customFormat="1"/>
    <row r="388" s="45" customFormat="1"/>
    <row r="389" s="45" customFormat="1"/>
    <row r="390" s="45" customFormat="1"/>
    <row r="391" s="45" customFormat="1"/>
    <row r="392" s="45" customFormat="1"/>
    <row r="393" s="45" customFormat="1"/>
    <row r="394" s="45" customFormat="1"/>
    <row r="395" s="45" customFormat="1"/>
    <row r="396" s="45" customFormat="1"/>
    <row r="397" s="45" customFormat="1"/>
    <row r="398" s="45" customFormat="1"/>
    <row r="399" s="45" customFormat="1"/>
    <row r="400" s="45" customFormat="1"/>
    <row r="401" s="45" customFormat="1"/>
    <row r="402" s="45" customFormat="1"/>
    <row r="403" s="45" customFormat="1"/>
    <row r="404" s="45" customFormat="1"/>
    <row r="405" s="45" customFormat="1"/>
    <row r="406" s="45" customFormat="1"/>
    <row r="407" s="45" customFormat="1"/>
    <row r="408" s="45" customFormat="1"/>
    <row r="409" s="45" customFormat="1"/>
    <row r="410" s="45" customFormat="1"/>
    <row r="411" s="45" customFormat="1"/>
    <row r="412" s="45" customFormat="1"/>
    <row r="413" s="45" customFormat="1"/>
    <row r="414" s="45" customFormat="1"/>
    <row r="415" s="45" customFormat="1"/>
    <row r="416" s="45" customFormat="1"/>
    <row r="417" s="45" customFormat="1"/>
    <row r="418" s="45" customFormat="1"/>
    <row r="419" s="45" customFormat="1"/>
    <row r="420" s="45" customFormat="1"/>
    <row r="421" s="45" customFormat="1"/>
    <row r="422" s="45" customFormat="1"/>
    <row r="423" s="45" customFormat="1"/>
    <row r="424" s="45" customFormat="1"/>
    <row r="425" s="45" customFormat="1"/>
    <row r="426" s="45" customFormat="1"/>
    <row r="427" s="45" customFormat="1"/>
    <row r="428" s="45" customFormat="1"/>
    <row r="429" s="45" customFormat="1"/>
    <row r="430" s="45" customFormat="1"/>
    <row r="431" s="45" customFormat="1"/>
    <row r="432" s="45" customFormat="1"/>
    <row r="433" s="45" customFormat="1"/>
    <row r="434" s="45" customFormat="1"/>
    <row r="435" s="45" customFormat="1"/>
    <row r="436" s="45" customFormat="1"/>
    <row r="437" s="45" customFormat="1"/>
    <row r="438" s="45" customFormat="1"/>
    <row r="439" s="45" customFormat="1"/>
    <row r="440" s="45" customFormat="1"/>
    <row r="441" s="45" customFormat="1"/>
    <row r="442" s="45" customFormat="1"/>
    <row r="443" s="45" customFormat="1"/>
    <row r="444" s="45" customFormat="1"/>
    <row r="445" s="45" customFormat="1"/>
    <row r="446" s="45" customFormat="1"/>
    <row r="447" s="45" customFormat="1"/>
    <row r="448" s="45" customFormat="1"/>
    <row r="449" s="45" customFormat="1"/>
    <row r="450" s="45" customFormat="1"/>
    <row r="451" s="45" customFormat="1"/>
    <row r="452" s="45" customFormat="1"/>
    <row r="453" s="45" customFormat="1"/>
    <row r="454" s="45" customFormat="1"/>
    <row r="455" s="45" customFormat="1"/>
    <row r="456" s="45" customFormat="1"/>
    <row r="457" s="45" customFormat="1"/>
    <row r="458" s="45" customFormat="1"/>
    <row r="459" s="45" customFormat="1"/>
    <row r="460" s="45" customFormat="1"/>
    <row r="461" s="45" customFormat="1"/>
    <row r="462" s="45" customFormat="1"/>
    <row r="463" s="45" customFormat="1"/>
    <row r="464" s="45" customFormat="1"/>
    <row r="465" s="45" customFormat="1"/>
    <row r="466" s="45" customFormat="1"/>
    <row r="467" s="45" customFormat="1"/>
    <row r="468" s="45" customFormat="1"/>
    <row r="469" s="45" customFormat="1"/>
    <row r="470" s="45" customFormat="1"/>
    <row r="471" s="45" customFormat="1"/>
    <row r="472" s="45" customFormat="1"/>
    <row r="473" s="45" customFormat="1"/>
    <row r="474" s="45" customFormat="1"/>
    <row r="475" s="45" customFormat="1"/>
    <row r="476" s="45" customFormat="1"/>
    <row r="477" s="45" customFormat="1"/>
    <row r="478" s="45" customFormat="1"/>
    <row r="479" s="45" customFormat="1"/>
    <row r="480" s="45" customFormat="1"/>
    <row r="481" s="45" customFormat="1"/>
    <row r="482" s="45" customFormat="1"/>
    <row r="483" s="45" customFormat="1"/>
    <row r="484" s="45" customFormat="1"/>
    <row r="485" s="45" customFormat="1"/>
    <row r="486" s="45" customFormat="1"/>
    <row r="487" s="45" customFormat="1"/>
    <row r="488" s="45" customFormat="1"/>
    <row r="489" s="45" customFormat="1"/>
    <row r="490" s="45" customFormat="1"/>
    <row r="491" s="45" customFormat="1"/>
    <row r="492" s="45" customFormat="1"/>
    <row r="493" s="45" customFormat="1"/>
    <row r="494" s="45" customFormat="1"/>
    <row r="495" s="45" customFormat="1"/>
    <row r="496" s="45" customFormat="1"/>
    <row r="497" s="45" customFormat="1"/>
    <row r="498" s="45" customFormat="1"/>
    <row r="499" s="45" customFormat="1"/>
    <row r="500" s="45" customFormat="1"/>
    <row r="501" s="45" customFormat="1"/>
    <row r="502" s="45" customFormat="1"/>
    <row r="503" s="45" customFormat="1"/>
    <row r="504" s="45" customFormat="1"/>
    <row r="505" s="45" customFormat="1"/>
    <row r="506" s="45" customFormat="1"/>
    <row r="507" s="45" customFormat="1"/>
    <row r="508" s="45" customFormat="1"/>
    <row r="509" s="45" customFormat="1"/>
    <row r="510" s="45" customFormat="1"/>
    <row r="511" s="45" customFormat="1"/>
    <row r="512" s="45" customFormat="1"/>
    <row r="513" s="45" customFormat="1"/>
    <row r="514" s="45" customFormat="1"/>
    <row r="515" s="45" customFormat="1"/>
    <row r="516" s="45" customFormat="1"/>
    <row r="517" s="45" customFormat="1"/>
    <row r="518" s="45" customFormat="1"/>
    <row r="519" s="45" customFormat="1"/>
    <row r="520" s="45" customFormat="1"/>
    <row r="521" s="45" customFormat="1"/>
    <row r="522" s="45" customFormat="1"/>
    <row r="523" s="45" customFormat="1"/>
    <row r="524" s="45" customFormat="1"/>
    <row r="525" s="45" customFormat="1"/>
    <row r="526" s="45" customFormat="1"/>
    <row r="527" s="45" customFormat="1"/>
    <row r="528" s="45" customFormat="1"/>
    <row r="529" s="45" customFormat="1"/>
    <row r="530" s="45" customFormat="1"/>
    <row r="531" s="45" customFormat="1"/>
    <row r="532" s="45" customFormat="1"/>
    <row r="533" s="45" customFormat="1"/>
    <row r="534" s="45" customFormat="1"/>
    <row r="535" s="45" customFormat="1"/>
    <row r="536" s="45" customFormat="1"/>
    <row r="537" s="45" customFormat="1"/>
    <row r="538" s="45" customFormat="1"/>
    <row r="539" s="45" customFormat="1"/>
    <row r="540" s="45" customFormat="1"/>
    <row r="541" s="45" customFormat="1"/>
    <row r="542" s="45" customFormat="1"/>
    <row r="543" s="45" customFormat="1"/>
    <row r="544" s="45" customFormat="1"/>
    <row r="545" s="45" customFormat="1"/>
    <row r="546" s="45" customFormat="1"/>
    <row r="547" s="45" customFormat="1"/>
    <row r="548" s="45" customFormat="1"/>
    <row r="549" s="45" customFormat="1"/>
    <row r="550" s="45" customFormat="1"/>
    <row r="551" s="45" customFormat="1"/>
    <row r="552" s="45" customFormat="1"/>
    <row r="553" s="45" customFormat="1"/>
    <row r="554" s="45" customFormat="1"/>
    <row r="555" s="45" customFormat="1"/>
    <row r="556" s="45" customFormat="1"/>
    <row r="557" s="45" customFormat="1"/>
    <row r="558" s="45" customFormat="1"/>
    <row r="559" s="45" customFormat="1"/>
    <row r="560" s="45" customFormat="1"/>
    <row r="561" s="45" customFormat="1"/>
    <row r="562" s="45" customFormat="1"/>
    <row r="563" s="45" customFormat="1"/>
    <row r="564" s="45" customFormat="1"/>
    <row r="565" s="45" customFormat="1"/>
    <row r="566" s="45" customFormat="1"/>
    <row r="567" s="45" customFormat="1"/>
    <row r="568" s="45" customFormat="1"/>
    <row r="569" s="45" customFormat="1"/>
    <row r="570" s="45" customFormat="1"/>
    <row r="571" s="45" customFormat="1"/>
    <row r="572" s="45" customFormat="1"/>
    <row r="573" s="45" customFormat="1"/>
    <row r="574" s="45" customFormat="1"/>
    <row r="575" s="45" customFormat="1"/>
    <row r="576" s="45" customFormat="1"/>
    <row r="577" s="45" customFormat="1"/>
    <row r="578" s="45" customFormat="1"/>
    <row r="579" s="45" customFormat="1"/>
    <row r="580" s="45" customFormat="1"/>
    <row r="581" s="45" customFormat="1"/>
    <row r="582" s="45" customFormat="1"/>
    <row r="583" s="45" customFormat="1"/>
    <row r="584" s="45" customFormat="1"/>
    <row r="585" s="45" customFormat="1"/>
    <row r="586" s="45" customFormat="1"/>
    <row r="587" s="45" customFormat="1"/>
    <row r="588" s="45" customFormat="1"/>
    <row r="589" s="45" customFormat="1"/>
    <row r="590" s="45" customFormat="1"/>
    <row r="591" s="45" customFormat="1"/>
    <row r="592" s="45" customFormat="1"/>
    <row r="593" s="45" customFormat="1"/>
    <row r="594" s="45" customFormat="1"/>
    <row r="595" s="45" customFormat="1"/>
    <row r="596" s="45" customFormat="1"/>
    <row r="597" s="45" customFormat="1"/>
    <row r="598" s="45" customFormat="1"/>
    <row r="599" s="45" customFormat="1"/>
    <row r="600" s="45" customFormat="1"/>
    <row r="601" s="45" customFormat="1"/>
    <row r="602" s="45" customFormat="1"/>
    <row r="603" s="45" customFormat="1"/>
    <row r="604" s="45" customFormat="1"/>
    <row r="605" s="45" customFormat="1"/>
    <row r="606" s="45" customFormat="1"/>
    <row r="607" s="45" customFormat="1"/>
    <row r="608" s="45" customFormat="1"/>
    <row r="609" s="45" customFormat="1"/>
    <row r="610" s="45" customFormat="1"/>
    <row r="611" s="45" customFormat="1"/>
    <row r="612" s="45" customFormat="1"/>
    <row r="613" s="45" customFormat="1"/>
    <row r="614" s="45" customFormat="1"/>
    <row r="615" s="45" customFormat="1"/>
    <row r="616" s="45" customFormat="1"/>
    <row r="617" s="45" customFormat="1"/>
    <row r="618" s="45" customFormat="1"/>
    <row r="619" s="45" customFormat="1"/>
    <row r="620" s="45" customFormat="1"/>
    <row r="621" s="45" customFormat="1"/>
    <row r="622" s="45" customFormat="1"/>
    <row r="623" s="45" customFormat="1"/>
    <row r="624" s="45" customFormat="1"/>
    <row r="625" s="45" customFormat="1"/>
    <row r="626" s="45" customFormat="1"/>
    <row r="627" s="45" customFormat="1"/>
    <row r="628" s="45" customFormat="1"/>
    <row r="629" s="45" customFormat="1"/>
    <row r="630" s="45" customFormat="1"/>
    <row r="631" s="45" customFormat="1"/>
    <row r="632" s="45" customFormat="1"/>
    <row r="633" s="45" customFormat="1"/>
    <row r="634" s="45" customFormat="1"/>
    <row r="635" s="45" customFormat="1"/>
    <row r="636" s="45" customFormat="1"/>
    <row r="637" s="45" customFormat="1"/>
    <row r="638" s="45" customFormat="1"/>
    <row r="639" s="45" customFormat="1"/>
    <row r="640" s="45" customFormat="1"/>
    <row r="641" s="45" customFormat="1"/>
    <row r="642" s="45" customFormat="1"/>
    <row r="643" s="45" customFormat="1"/>
    <row r="644" s="45" customFormat="1"/>
    <row r="645" s="45" customFormat="1"/>
    <row r="646" s="45" customFormat="1"/>
    <row r="647" s="45" customFormat="1"/>
    <row r="648" s="45" customFormat="1"/>
    <row r="649" s="45" customFormat="1"/>
    <row r="650" s="45" customFormat="1"/>
    <row r="651" s="45" customFormat="1"/>
    <row r="652" s="45" customFormat="1"/>
    <row r="653" s="45" customFormat="1"/>
    <row r="654" s="45" customFormat="1"/>
    <row r="655" s="45" customFormat="1"/>
    <row r="656" s="45" customFormat="1"/>
    <row r="657" s="45" customFormat="1"/>
    <row r="658" s="45" customFormat="1"/>
    <row r="659" s="45" customFormat="1"/>
    <row r="660" s="45" customFormat="1"/>
    <row r="661" s="45" customFormat="1"/>
    <row r="662" s="45" customFormat="1"/>
    <row r="663" s="45" customFormat="1"/>
    <row r="664" s="45" customFormat="1"/>
    <row r="665" s="45" customFormat="1"/>
    <row r="666" s="45" customFormat="1"/>
    <row r="667" s="45" customFormat="1"/>
    <row r="668" s="45" customFormat="1"/>
    <row r="669" s="45" customFormat="1"/>
    <row r="670" s="45" customFormat="1"/>
    <row r="671" s="45" customFormat="1"/>
    <row r="672" s="45" customFormat="1"/>
    <row r="673" s="45" customFormat="1"/>
    <row r="674" s="45" customFormat="1"/>
    <row r="675" s="45" customFormat="1"/>
    <row r="676" s="45" customFormat="1"/>
    <row r="677" s="45" customFormat="1"/>
    <row r="678" s="45" customFormat="1"/>
    <row r="679" s="45" customFormat="1"/>
    <row r="680" s="45" customFormat="1"/>
    <row r="681" s="45" customFormat="1"/>
    <row r="682" s="45" customFormat="1"/>
    <row r="683" s="45" customFormat="1"/>
    <row r="684" s="45" customFormat="1"/>
    <row r="685" s="45" customFormat="1"/>
    <row r="686" s="45" customFormat="1"/>
    <row r="687" s="45" customFormat="1"/>
    <row r="688" s="45" customFormat="1"/>
    <row r="689" s="45" customFormat="1"/>
    <row r="690" s="45" customFormat="1"/>
    <row r="691" s="45" customFormat="1"/>
    <row r="692" s="45" customFormat="1"/>
    <row r="693" s="45" customFormat="1"/>
    <row r="694" s="45" customFormat="1"/>
    <row r="695" s="45" customFormat="1"/>
    <row r="696" s="45" customFormat="1"/>
    <row r="697" s="45" customFormat="1"/>
    <row r="698" s="45" customFormat="1"/>
    <row r="699" s="45" customFormat="1"/>
    <row r="700" s="45" customFormat="1"/>
    <row r="701" s="45" customFormat="1"/>
    <row r="702" s="45" customFormat="1"/>
    <row r="703" s="45" customFormat="1"/>
    <row r="704" s="45" customFormat="1"/>
    <row r="705" s="45" customFormat="1"/>
    <row r="706" s="45" customFormat="1"/>
    <row r="707" s="45" customFormat="1"/>
    <row r="708" s="45" customFormat="1"/>
    <row r="709" s="45" customFormat="1"/>
    <row r="710" s="45" customFormat="1"/>
    <row r="711" s="45" customFormat="1"/>
    <row r="712" s="45" customFormat="1"/>
    <row r="713" s="45" customFormat="1"/>
    <row r="714" s="45" customFormat="1"/>
    <row r="715" s="45" customFormat="1"/>
    <row r="716" s="45" customFormat="1"/>
    <row r="717" s="45" customFormat="1"/>
    <row r="718" s="45" customFormat="1"/>
    <row r="719" s="45" customFormat="1"/>
    <row r="720" s="45" customFormat="1"/>
    <row r="721" s="45" customFormat="1"/>
    <row r="722" s="45" customFormat="1"/>
    <row r="723" s="45" customFormat="1"/>
    <row r="724" s="45" customFormat="1"/>
    <row r="725" s="45" customFormat="1"/>
    <row r="726" s="45" customFormat="1"/>
    <row r="727" s="45" customFormat="1"/>
    <row r="728" s="45" customFormat="1"/>
    <row r="729" s="45" customFormat="1"/>
    <row r="730" s="45" customFormat="1"/>
    <row r="731" s="45" customFormat="1"/>
    <row r="732" s="45" customFormat="1"/>
    <row r="733" s="45" customFormat="1"/>
    <row r="734" s="45" customFormat="1"/>
    <row r="735" s="45" customFormat="1"/>
    <row r="736" s="45" customFormat="1"/>
    <row r="737" s="45" customFormat="1"/>
    <row r="738" s="45" customFormat="1"/>
    <row r="739" s="45" customFormat="1"/>
    <row r="740" s="45" customFormat="1"/>
    <row r="741" s="45" customFormat="1"/>
    <row r="742" s="45" customFormat="1"/>
    <row r="743" s="45" customFormat="1"/>
    <row r="744" s="45" customFormat="1"/>
    <row r="745" s="45" customFormat="1"/>
    <row r="746" s="45" customFormat="1"/>
    <row r="747" s="45" customFormat="1"/>
    <row r="748" s="45" customFormat="1"/>
    <row r="749" s="45" customFormat="1"/>
    <row r="750" s="45" customFormat="1"/>
    <row r="751" s="45" customFormat="1"/>
    <row r="752" s="45" customFormat="1"/>
    <row r="753" s="45" customFormat="1"/>
    <row r="754" s="45" customFormat="1"/>
    <row r="755" s="45" customFormat="1"/>
    <row r="756" s="45" customFormat="1"/>
    <row r="757" s="45" customFormat="1"/>
    <row r="758" s="45" customFormat="1"/>
    <row r="759" s="45" customFormat="1"/>
    <row r="760" s="45" customFormat="1"/>
    <row r="761" s="45" customFormat="1"/>
    <row r="762" s="45" customFormat="1"/>
    <row r="763" s="45" customFormat="1"/>
    <row r="764" s="45" customFormat="1"/>
    <row r="765" s="45" customFormat="1"/>
    <row r="766" s="45" customFormat="1"/>
    <row r="767" s="45" customFormat="1"/>
    <row r="768" s="45" customFormat="1"/>
    <row r="769" s="45" customFormat="1"/>
    <row r="770" s="45" customFormat="1"/>
    <row r="771" s="45" customFormat="1"/>
    <row r="772" s="45" customFormat="1"/>
    <row r="773" s="45" customFormat="1"/>
    <row r="774" s="45" customFormat="1"/>
    <row r="775" s="45" customFormat="1"/>
    <row r="776" s="45" customFormat="1"/>
    <row r="777" s="45" customFormat="1"/>
    <row r="778" s="45" customFormat="1"/>
    <row r="779" s="45" customFormat="1"/>
    <row r="780" s="45" customFormat="1"/>
    <row r="781" s="45" customFormat="1"/>
    <row r="782" s="45" customFormat="1"/>
    <row r="783" s="45" customFormat="1"/>
    <row r="784" s="45" customFormat="1"/>
    <row r="785" s="45" customFormat="1"/>
    <row r="786" s="45" customFormat="1"/>
    <row r="787" s="45" customFormat="1"/>
    <row r="788" s="45" customFormat="1"/>
    <row r="789" s="45" customFormat="1"/>
    <row r="790" s="45" customFormat="1"/>
    <row r="791" s="45" customFormat="1"/>
    <row r="792" s="45" customFormat="1"/>
    <row r="793" s="45" customFormat="1"/>
    <row r="794" s="45" customFormat="1"/>
    <row r="795" s="45" customFormat="1"/>
    <row r="796" s="45" customFormat="1"/>
    <row r="797" s="45" customFormat="1"/>
    <row r="798" s="45" customFormat="1"/>
    <row r="799" s="45" customFormat="1"/>
    <row r="800" s="45" customFormat="1"/>
    <row r="801" s="45" customFormat="1"/>
    <row r="802" s="45" customFormat="1"/>
    <row r="803" s="45" customFormat="1"/>
    <row r="804" s="45" customFormat="1"/>
    <row r="805" s="45" customFormat="1"/>
    <row r="806" s="45" customFormat="1"/>
    <row r="807" s="45" customFormat="1"/>
    <row r="808" s="45" customFormat="1"/>
    <row r="809" s="45" customFormat="1"/>
    <row r="810" s="45" customFormat="1"/>
    <row r="811" s="45" customFormat="1"/>
    <row r="812" s="45" customFormat="1"/>
    <row r="813" s="45" customFormat="1"/>
    <row r="814" s="45" customFormat="1"/>
    <row r="815" s="45" customFormat="1"/>
    <row r="816" s="45" customFormat="1"/>
    <row r="817" s="45" customFormat="1"/>
    <row r="818" s="45" customFormat="1"/>
    <row r="819" s="45" customFormat="1"/>
    <row r="820" s="45" customFormat="1"/>
    <row r="821" s="45" customFormat="1"/>
    <row r="822" s="45" customFormat="1"/>
    <row r="823" s="45" customFormat="1"/>
    <row r="824" s="45" customFormat="1"/>
    <row r="825" s="45" customFormat="1"/>
    <row r="826" s="45" customFormat="1"/>
    <row r="827" s="45" customFormat="1"/>
    <row r="828" s="45" customFormat="1"/>
    <row r="829" s="45" customFormat="1"/>
    <row r="830" s="45" customFormat="1"/>
    <row r="831" s="45" customFormat="1"/>
    <row r="832" s="45" customFormat="1"/>
    <row r="833" s="45" customFormat="1"/>
    <row r="834" s="45" customFormat="1"/>
    <row r="835" s="45" customFormat="1"/>
    <row r="836" s="45" customFormat="1"/>
    <row r="837" s="45" customFormat="1"/>
    <row r="838" s="45" customFormat="1"/>
    <row r="839" s="45" customFormat="1"/>
    <row r="840" s="45" customFormat="1"/>
    <row r="841" s="45" customFormat="1"/>
    <row r="842" s="45" customFormat="1"/>
    <row r="843" s="45" customFormat="1"/>
    <row r="844" s="45" customFormat="1"/>
    <row r="845" s="45" customFormat="1"/>
    <row r="846" s="45" customFormat="1"/>
    <row r="847" s="45" customFormat="1"/>
    <row r="848" s="45" customFormat="1"/>
    <row r="849" s="45" customFormat="1"/>
    <row r="850" s="45" customFormat="1"/>
    <row r="851" s="45" customFormat="1"/>
    <row r="852" s="45" customFormat="1"/>
    <row r="853" s="45" customFormat="1"/>
    <row r="854" s="45" customFormat="1"/>
    <row r="855" s="45" customFormat="1"/>
    <row r="856" s="45" customFormat="1"/>
    <row r="857" s="45" customFormat="1"/>
    <row r="858" s="45" customFormat="1"/>
    <row r="859" s="45" customFormat="1"/>
    <row r="860" s="45" customFormat="1"/>
    <row r="861" s="45" customFormat="1"/>
    <row r="862" s="45" customFormat="1"/>
    <row r="863" s="45" customFormat="1"/>
    <row r="864" s="45" customFormat="1"/>
    <row r="865" s="45" customFormat="1"/>
    <row r="866" s="45" customFormat="1"/>
    <row r="867" s="45" customFormat="1"/>
    <row r="868" s="45" customFormat="1"/>
    <row r="869" s="45" customFormat="1"/>
    <row r="870" s="45" customFormat="1"/>
    <row r="871" s="45" customFormat="1"/>
    <row r="872" s="45" customFormat="1"/>
    <row r="873" s="45" customFormat="1"/>
    <row r="874" s="45" customFormat="1"/>
    <row r="875" s="45" customFormat="1"/>
    <row r="876" s="45" customFormat="1"/>
    <row r="877" s="45" customFormat="1"/>
    <row r="878" s="45" customFormat="1"/>
    <row r="879" s="45" customFormat="1"/>
    <row r="880" s="45" customFormat="1"/>
    <row r="881" s="45" customFormat="1"/>
    <row r="882" s="45" customFormat="1"/>
    <row r="883" s="45" customFormat="1"/>
    <row r="884" s="45" customFormat="1"/>
    <row r="885" s="45" customFormat="1"/>
    <row r="886" s="45" customFormat="1"/>
    <row r="887" s="45" customFormat="1"/>
    <row r="888" s="45" customFormat="1"/>
    <row r="889" s="45" customFormat="1"/>
    <row r="890" s="45" customFormat="1"/>
    <row r="891" s="45" customFormat="1"/>
    <row r="892" s="45" customFormat="1"/>
    <row r="893" s="45" customFormat="1"/>
    <row r="894" s="45" customFormat="1"/>
    <row r="895" s="45" customFormat="1"/>
    <row r="896" s="45" customFormat="1"/>
    <row r="897" s="45" customFormat="1"/>
    <row r="898" s="45" customFormat="1"/>
    <row r="899" s="45" customFormat="1"/>
    <row r="900" s="45" customFormat="1"/>
    <row r="901" s="45" customFormat="1"/>
    <row r="902" s="45" customFormat="1"/>
    <row r="903" s="45" customFormat="1"/>
    <row r="904" s="45" customFormat="1"/>
    <row r="905" s="45" customFormat="1"/>
    <row r="906" s="45" customFormat="1"/>
    <row r="907" s="45" customFormat="1"/>
    <row r="908" s="45" customFormat="1"/>
    <row r="909" s="45" customFormat="1"/>
    <row r="910" s="45" customFormat="1"/>
    <row r="911" s="45" customFormat="1"/>
    <row r="912" s="45" customFormat="1"/>
    <row r="913" s="45" customFormat="1"/>
    <row r="914" s="45" customFormat="1"/>
    <row r="915" s="45" customFormat="1"/>
    <row r="916" s="45" customFormat="1"/>
    <row r="917" s="45" customFormat="1"/>
    <row r="918" s="45" customFormat="1"/>
    <row r="919" s="45" customFormat="1"/>
    <row r="920" s="45" customFormat="1"/>
    <row r="921" s="45" customFormat="1"/>
    <row r="922" s="45" customFormat="1"/>
    <row r="923" s="45" customFormat="1"/>
    <row r="924" s="45" customFormat="1"/>
    <row r="925" s="45" customFormat="1"/>
    <row r="926" s="45" customFormat="1"/>
    <row r="927" s="45" customFormat="1"/>
    <row r="928" s="45" customFormat="1"/>
    <row r="929" s="45" customFormat="1"/>
    <row r="930" s="45" customFormat="1"/>
    <row r="931" s="45" customFormat="1"/>
    <row r="932" s="45" customFormat="1"/>
    <row r="933" s="45" customFormat="1"/>
    <row r="934" s="45" customFormat="1"/>
    <row r="935" s="45" customFormat="1"/>
    <row r="936" s="45" customFormat="1"/>
    <row r="937" s="45" customFormat="1"/>
    <row r="938" s="45" customFormat="1"/>
    <row r="939" s="45" customFormat="1"/>
    <row r="940" s="45" customFormat="1"/>
    <row r="941" s="45" customFormat="1"/>
    <row r="942" s="45" customFormat="1"/>
    <row r="943" s="45" customFormat="1"/>
    <row r="944" s="45" customFormat="1"/>
    <row r="945" s="45" customFormat="1"/>
    <row r="946" s="45" customFormat="1"/>
    <row r="947" s="45" customFormat="1"/>
    <row r="948" s="45" customFormat="1"/>
    <row r="949" s="45" customFormat="1"/>
    <row r="950" s="45" customFormat="1"/>
    <row r="951" s="45" customFormat="1"/>
    <row r="952" s="45" customFormat="1"/>
    <row r="953" s="45" customFormat="1"/>
    <row r="954" s="45" customFormat="1"/>
    <row r="955" s="45" customFormat="1"/>
    <row r="956" s="45" customFormat="1"/>
    <row r="957" s="45" customFormat="1"/>
    <row r="958" s="45" customFormat="1"/>
    <row r="959" s="45" customFormat="1"/>
    <row r="960" s="45" customFormat="1"/>
    <row r="961" s="45" customFormat="1"/>
    <row r="962" s="45" customFormat="1"/>
    <row r="963" s="45" customFormat="1"/>
    <row r="964" s="45" customFormat="1"/>
    <row r="965" s="45" customFormat="1"/>
    <row r="966" s="45" customFormat="1"/>
    <row r="967" s="45" customFormat="1"/>
    <row r="968" s="45" customFormat="1"/>
    <row r="969" s="45" customFormat="1"/>
    <row r="970" s="45" customFormat="1"/>
    <row r="971" s="45" customFormat="1"/>
    <row r="972" s="45" customFormat="1"/>
    <row r="973" s="45" customFormat="1"/>
    <row r="974" s="45" customFormat="1"/>
    <row r="975" s="45" customFormat="1"/>
    <row r="976" s="45" customFormat="1"/>
    <row r="977" s="45" customFormat="1"/>
    <row r="978" s="45" customFormat="1"/>
    <row r="979" s="45" customFormat="1"/>
    <row r="980" s="45" customFormat="1"/>
    <row r="981" s="45" customFormat="1"/>
    <row r="982" s="45" customFormat="1"/>
    <row r="983" s="45" customFormat="1"/>
    <row r="984" s="45" customFormat="1"/>
    <row r="985" s="45" customFormat="1"/>
    <row r="986" s="45" customFormat="1"/>
    <row r="987" s="45" customFormat="1"/>
    <row r="988" s="45" customFormat="1"/>
    <row r="989" s="45" customFormat="1"/>
    <row r="990" s="45" customFormat="1"/>
    <row r="991" s="45" customFormat="1"/>
    <row r="992" s="45" customFormat="1"/>
    <row r="993" s="45" customFormat="1"/>
    <row r="994" s="45" customFormat="1"/>
    <row r="995" s="45" customFormat="1"/>
    <row r="996" s="45" customFormat="1"/>
    <row r="997" s="45" customFormat="1"/>
    <row r="998" s="45" customFormat="1"/>
    <row r="999" s="45" customFormat="1"/>
    <row r="1000" s="45" customFormat="1"/>
    <row r="1001" s="45" customFormat="1"/>
    <row r="1002" s="45" customFormat="1"/>
    <row r="1003" s="45" customFormat="1"/>
    <row r="1004" s="45" customFormat="1"/>
    <row r="1005" s="45" customFormat="1"/>
    <row r="1006" s="45" customFormat="1"/>
    <row r="1007" s="45" customFormat="1"/>
    <row r="1008" s="45" customFormat="1"/>
    <row r="1009" s="45" customFormat="1"/>
    <row r="1010" s="45" customFormat="1"/>
    <row r="1011" s="45" customFormat="1"/>
    <row r="1012" s="45" customFormat="1"/>
    <row r="1013" s="45" customFormat="1"/>
    <row r="1014" s="45" customFormat="1"/>
    <row r="1015" s="45" customFormat="1"/>
    <row r="1016" s="45" customFormat="1"/>
    <row r="1017" s="45" customFormat="1"/>
    <row r="1018" s="45" customFormat="1"/>
    <row r="1019" s="45" customFormat="1"/>
    <row r="1020" s="45" customFormat="1"/>
    <row r="1021" s="45" customFormat="1"/>
    <row r="1022" s="45" customFormat="1"/>
    <row r="1023" s="45" customFormat="1"/>
    <row r="1024" s="45" customFormat="1"/>
    <row r="1025" s="45" customFormat="1"/>
    <row r="1026" s="45" customFormat="1"/>
    <row r="1027" s="45" customFormat="1"/>
    <row r="1028" s="45" customFormat="1"/>
    <row r="1029" s="45" customFormat="1"/>
    <row r="1030" s="45" customFormat="1"/>
    <row r="1031" s="45" customFormat="1"/>
    <row r="1032" s="45" customFormat="1"/>
    <row r="1033" s="45" customFormat="1"/>
    <row r="1034" s="45" customFormat="1"/>
    <row r="1035" s="45" customFormat="1"/>
    <row r="1036" s="45" customFormat="1"/>
    <row r="1037" s="45" customFormat="1"/>
    <row r="1038" s="45" customFormat="1"/>
    <row r="1039" s="45" customFormat="1"/>
    <row r="1040" s="45" customFormat="1"/>
    <row r="1041" s="45" customFormat="1"/>
    <row r="1042" s="45" customFormat="1"/>
    <row r="1043" s="45" customFormat="1"/>
    <row r="1044" s="45" customFormat="1"/>
    <row r="1045" s="45" customFormat="1"/>
    <row r="1046" s="45" customFormat="1"/>
    <row r="1047" s="45" customFormat="1"/>
    <row r="1048" s="45" customFormat="1"/>
    <row r="1049" s="45" customFormat="1"/>
    <row r="1050" s="45" customFormat="1"/>
    <row r="1051" s="45" customFormat="1"/>
    <row r="1052" s="45" customFormat="1"/>
    <row r="1053" s="45" customFormat="1"/>
    <row r="1054" s="45" customFormat="1"/>
    <row r="1055" s="45" customFormat="1"/>
    <row r="1056" s="45" customFormat="1"/>
    <row r="1057" s="45" customFormat="1"/>
    <row r="1058" s="45" customFormat="1"/>
    <row r="1059" s="45" customFormat="1"/>
    <row r="1060" s="45" customFormat="1"/>
    <row r="1061" s="45" customFormat="1"/>
    <row r="1062" s="45" customFormat="1"/>
    <row r="1063" s="45" customFormat="1"/>
    <row r="1064" s="45" customFormat="1"/>
    <row r="1065" s="45" customFormat="1"/>
    <row r="1066" s="45" customFormat="1"/>
    <row r="1067" s="45" customFormat="1"/>
    <row r="1068" s="45" customFormat="1"/>
    <row r="1069" s="45" customFormat="1"/>
    <row r="1070" s="45" customFormat="1"/>
    <row r="1071" s="45" customFormat="1"/>
    <row r="1072" s="45" customFormat="1"/>
    <row r="1073" s="45" customFormat="1"/>
    <row r="1074" s="45" customFormat="1"/>
    <row r="1075" s="45" customFormat="1"/>
    <row r="1076" s="45" customFormat="1"/>
    <row r="1077" s="45" customFormat="1"/>
    <row r="1078" s="45" customFormat="1"/>
    <row r="1079" s="45" customFormat="1"/>
    <row r="1080" s="45" customFormat="1"/>
    <row r="1081" s="45" customFormat="1"/>
    <row r="1082" s="45" customFormat="1"/>
  </sheetData>
  <mergeCells count="2">
    <mergeCell ref="A48:A75"/>
    <mergeCell ref="A4:A25"/>
  </mergeCells>
  <pageMargins left="0.25" right="0.25" top="0.75" bottom="0.75" header="0.3" footer="0.3"/>
  <pageSetup scale="45"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104" r:id="rId4" name="Drop Down 8">
              <controlPr defaultSize="0" autoLine="0" autoPict="0">
                <anchor moveWithCells="1">
                  <from>
                    <xdr:col>13</xdr:col>
                    <xdr:colOff>0</xdr:colOff>
                    <xdr:row>0</xdr:row>
                    <xdr:rowOff>0</xdr:rowOff>
                  </from>
                  <to>
                    <xdr:col>15</xdr:col>
                    <xdr:colOff>9525</xdr:colOff>
                    <xdr:row>1</xdr:row>
                    <xdr:rowOff>0</xdr:rowOff>
                  </to>
                </anchor>
              </controlPr>
            </control>
          </mc:Choice>
        </mc:AlternateContent>
        <mc:AlternateContent xmlns:mc="http://schemas.openxmlformats.org/markup-compatibility/2006">
          <mc:Choice Requires="x14">
            <control shapeId="4105" r:id="rId5" name="Drop Down 9">
              <controlPr defaultSize="0" autoLine="0" autoPict="0">
                <anchor moveWithCells="1">
                  <from>
                    <xdr:col>18</xdr:col>
                    <xdr:colOff>0</xdr:colOff>
                    <xdr:row>0</xdr:row>
                    <xdr:rowOff>0</xdr:rowOff>
                  </from>
                  <to>
                    <xdr:col>20</xdr:col>
                    <xdr:colOff>9525</xdr:colOff>
                    <xdr:row>1</xdr:row>
                    <xdr:rowOff>0</xdr:rowOff>
                  </to>
                </anchor>
              </controlPr>
            </control>
          </mc:Choice>
        </mc:AlternateContent>
        <mc:AlternateContent xmlns:mc="http://schemas.openxmlformats.org/markup-compatibility/2006">
          <mc:Choice Requires="x14">
            <control shapeId="4106" r:id="rId6" name="Drop Down 10">
              <controlPr defaultSize="0" autoLine="0" autoPict="0">
                <anchor moveWithCells="1">
                  <from>
                    <xdr:col>23</xdr:col>
                    <xdr:colOff>57150</xdr:colOff>
                    <xdr:row>0</xdr:row>
                    <xdr:rowOff>0</xdr:rowOff>
                  </from>
                  <to>
                    <xdr:col>25</xdr:col>
                    <xdr:colOff>66675</xdr:colOff>
                    <xdr:row>1</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theme="5" tint="-0.249977111117893"/>
  </sheetPr>
  <dimension ref="A1:J3"/>
  <sheetViews>
    <sheetView showGridLines="0" zoomScaleNormal="100" workbookViewId="0">
      <pane ySplit="1" topLeftCell="A11" activePane="bottomLeft" state="frozenSplit"/>
      <selection pane="bottomLeft" activeCell="O37" sqref="O37"/>
      <selection activeCell="O13" sqref="O13"/>
    </sheetView>
  </sheetViews>
  <sheetFormatPr defaultRowHeight="15"/>
  <cols>
    <col min="1" max="1" width="14.28515625" style="30" customWidth="1"/>
    <col min="2" max="3" width="9.140625" style="30"/>
    <col min="4" max="4" width="2.42578125" style="30" customWidth="1"/>
    <col min="5" max="5" width="17.7109375" style="30" bestFit="1" customWidth="1"/>
    <col min="6" max="8" width="9.140625" style="30"/>
    <col min="9" max="9" width="3.140625" style="30" customWidth="1"/>
    <col min="10" max="10" width="9.85546875" style="30" bestFit="1" customWidth="1"/>
    <col min="11" max="16384" width="9.140625" style="30"/>
  </cols>
  <sheetData>
    <row r="1" spans="1:10" s="29" customFormat="1" ht="18.75" customHeight="1">
      <c r="A1" s="28" t="s">
        <v>0</v>
      </c>
      <c r="E1" s="28" t="s">
        <v>1</v>
      </c>
      <c r="J1" s="28" t="s">
        <v>2</v>
      </c>
    </row>
    <row r="2" spans="1:10" ht="18.75" customHeight="1"/>
    <row r="3" spans="1:10" ht="18.75" customHeight="1"/>
  </sheetData>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7649" r:id="rId4" name="Drop Down 1">
              <controlPr defaultSize="0" autoLine="0" autoPict="0">
                <anchor moveWithCells="1">
                  <from>
                    <xdr:col>1</xdr:col>
                    <xdr:colOff>0</xdr:colOff>
                    <xdr:row>0</xdr:row>
                    <xdr:rowOff>0</xdr:rowOff>
                  </from>
                  <to>
                    <xdr:col>3</xdr:col>
                    <xdr:colOff>0</xdr:colOff>
                    <xdr:row>0</xdr:row>
                    <xdr:rowOff>200025</xdr:rowOff>
                  </to>
                </anchor>
              </controlPr>
            </control>
          </mc:Choice>
        </mc:AlternateContent>
        <mc:AlternateContent xmlns:mc="http://schemas.openxmlformats.org/markup-compatibility/2006">
          <mc:Choice Requires="x14">
            <control shapeId="27650" r:id="rId5" name="Drop Down 2">
              <controlPr defaultSize="0" autoLine="0" autoPict="0">
                <anchor moveWithCells="1">
                  <from>
                    <xdr:col>5</xdr:col>
                    <xdr:colOff>9525</xdr:colOff>
                    <xdr:row>0</xdr:row>
                    <xdr:rowOff>28575</xdr:rowOff>
                  </from>
                  <to>
                    <xdr:col>7</xdr:col>
                    <xdr:colOff>9525</xdr:colOff>
                    <xdr:row>0</xdr:row>
                    <xdr:rowOff>228600</xdr:rowOff>
                  </to>
                </anchor>
              </controlPr>
            </control>
          </mc:Choice>
        </mc:AlternateContent>
        <mc:AlternateContent xmlns:mc="http://schemas.openxmlformats.org/markup-compatibility/2006">
          <mc:Choice Requires="x14">
            <control shapeId="27651" r:id="rId6" name="Drop Down 3">
              <controlPr defaultSize="0" autoLine="0" autoPict="0">
                <anchor moveWithCells="1">
                  <from>
                    <xdr:col>10</xdr:col>
                    <xdr:colOff>9525</xdr:colOff>
                    <xdr:row>0</xdr:row>
                    <xdr:rowOff>28575</xdr:rowOff>
                  </from>
                  <to>
                    <xdr:col>12</xdr:col>
                    <xdr:colOff>9525</xdr:colOff>
                    <xdr:row>0</xdr:row>
                    <xdr:rowOff>228600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theme="7" tint="-0.499984740745262"/>
    <pageSetUpPr fitToPage="1"/>
  </sheetPr>
  <dimension ref="A1:XFC1091"/>
  <sheetViews>
    <sheetView showGridLines="0" zoomScale="85" zoomScaleNormal="85" workbookViewId="0">
      <pane xSplit="4" ySplit="3" topLeftCell="E4" activePane="bottomRight" state="frozenSplit"/>
      <selection pane="bottomRight" activeCell="J49" sqref="J49"/>
      <selection pane="bottomLeft" activeCell="O13" sqref="O13"/>
      <selection pane="topRight" activeCell="O13" sqref="O13"/>
    </sheetView>
  </sheetViews>
  <sheetFormatPr defaultRowHeight="14.25"/>
  <cols>
    <col min="1" max="1" width="4" style="1" customWidth="1"/>
    <col min="2" max="3" width="3.85546875" style="2" customWidth="1"/>
    <col min="4" max="4" width="23" style="2" customWidth="1"/>
    <col min="5" max="5" width="10.28515625" style="2" customWidth="1"/>
    <col min="6" max="7" width="11.140625" style="2" customWidth="1"/>
    <col min="8" max="8" width="11" style="2" customWidth="1"/>
    <col min="9" max="9" width="11.140625" style="2" customWidth="1"/>
    <col min="10" max="12" width="10.85546875" style="2" customWidth="1"/>
    <col min="13" max="15" width="11" style="2" customWidth="1"/>
    <col min="16" max="29" width="10.85546875" style="2" customWidth="1"/>
    <col min="30" max="30" width="3.140625" style="2" customWidth="1"/>
    <col min="31" max="31" width="8" style="1" customWidth="1"/>
    <col min="32" max="32" width="9.140625" style="1"/>
    <col min="33" max="33" width="9.42578125" style="1" bestFit="1" customWidth="1"/>
    <col min="34" max="16384" width="9.140625" style="1"/>
  </cols>
  <sheetData>
    <row r="1" spans="1:35" ht="15.75">
      <c r="A1" s="26"/>
      <c r="B1" s="8"/>
      <c r="C1" s="8"/>
      <c r="D1" s="8"/>
      <c r="E1" s="8"/>
      <c r="F1" s="8"/>
      <c r="G1" s="8"/>
      <c r="H1" s="8"/>
      <c r="I1" s="8"/>
      <c r="J1" s="8"/>
      <c r="K1" s="8"/>
      <c r="L1" s="8" t="s">
        <v>0</v>
      </c>
      <c r="M1" s="8"/>
      <c r="N1" s="8"/>
      <c r="O1" s="8"/>
      <c r="P1" s="8"/>
      <c r="Q1" s="8" t="s">
        <v>1</v>
      </c>
      <c r="R1" s="8"/>
      <c r="S1" s="8"/>
      <c r="T1" s="8"/>
      <c r="U1" s="8"/>
      <c r="V1" s="8"/>
      <c r="W1" s="8" t="s">
        <v>2</v>
      </c>
      <c r="X1" s="8"/>
      <c r="Y1" s="8"/>
      <c r="Z1" s="8"/>
      <c r="AA1" s="8"/>
      <c r="AB1" s="8"/>
      <c r="AC1" s="8"/>
      <c r="AD1" s="185"/>
    </row>
    <row r="2" spans="1:35" ht="15.75">
      <c r="A2" s="26" t="s">
        <v>88</v>
      </c>
      <c r="B2" s="8"/>
      <c r="C2" s="8"/>
      <c r="D2" s="8"/>
      <c r="E2" s="8"/>
      <c r="F2" s="8"/>
      <c r="G2" s="8"/>
      <c r="H2" s="8"/>
      <c r="I2" s="8"/>
      <c r="J2" s="8"/>
      <c r="K2" s="8"/>
      <c r="L2" s="8"/>
      <c r="M2" s="8"/>
      <c r="N2" s="8"/>
      <c r="O2" s="8"/>
      <c r="P2" s="8"/>
      <c r="Q2" s="8"/>
      <c r="R2" s="8"/>
      <c r="S2" s="8"/>
      <c r="T2" s="8"/>
      <c r="U2" s="8"/>
      <c r="V2" s="8"/>
      <c r="W2" s="8"/>
      <c r="X2" s="8"/>
      <c r="Y2" s="8"/>
      <c r="Z2" s="8"/>
      <c r="AA2" s="8"/>
      <c r="AB2" s="8"/>
      <c r="AC2" s="8"/>
      <c r="AD2" s="185"/>
    </row>
    <row r="3" spans="1:35" s="3" customFormat="1" ht="15">
      <c r="A3" s="27" t="s">
        <v>89</v>
      </c>
      <c r="B3" s="8"/>
      <c r="C3" s="8"/>
      <c r="D3" s="8"/>
      <c r="E3" s="7" t="s">
        <v>5</v>
      </c>
      <c r="F3" s="7" t="s">
        <v>6</v>
      </c>
      <c r="G3" s="7" t="s">
        <v>7</v>
      </c>
      <c r="H3" s="7" t="s">
        <v>8</v>
      </c>
      <c r="I3" s="7" t="s">
        <v>9</v>
      </c>
      <c r="J3" s="6" t="s">
        <v>10</v>
      </c>
      <c r="K3" s="6" t="s">
        <v>11</v>
      </c>
      <c r="L3" s="6" t="s">
        <v>12</v>
      </c>
      <c r="M3" s="5" t="s">
        <v>13</v>
      </c>
      <c r="N3" s="5" t="s">
        <v>14</v>
      </c>
      <c r="O3" s="5" t="s">
        <v>15</v>
      </c>
      <c r="P3" s="5" t="s">
        <v>16</v>
      </c>
      <c r="Q3" s="5" t="s">
        <v>17</v>
      </c>
      <c r="R3" s="5" t="s">
        <v>18</v>
      </c>
      <c r="S3" s="5" t="s">
        <v>19</v>
      </c>
      <c r="T3" s="5" t="s">
        <v>20</v>
      </c>
      <c r="U3" s="5" t="s">
        <v>21</v>
      </c>
      <c r="V3" s="5" t="s">
        <v>22</v>
      </c>
      <c r="W3" s="5" t="s">
        <v>23</v>
      </c>
      <c r="X3" s="5" t="s">
        <v>24</v>
      </c>
      <c r="Y3" s="5" t="s">
        <v>25</v>
      </c>
      <c r="Z3" s="5" t="s">
        <v>26</v>
      </c>
      <c r="AA3" s="5" t="s">
        <v>27</v>
      </c>
      <c r="AB3" s="5" t="s">
        <v>28</v>
      </c>
      <c r="AC3" s="5" t="s">
        <v>29</v>
      </c>
      <c r="AD3" s="186"/>
      <c r="AE3" s="4" t="s">
        <v>30</v>
      </c>
    </row>
    <row r="4" spans="1:35" ht="15" customHeight="1">
      <c r="A4" s="213" t="s">
        <v>31</v>
      </c>
      <c r="B4" s="17" t="s">
        <v>32</v>
      </c>
      <c r="C4" s="17"/>
      <c r="D4" s="17"/>
      <c r="E4" s="90">
        <f t="shared" ref="E4:K4" si="0">+E5+E11+E12</f>
        <v>7.5642954767434993</v>
      </c>
      <c r="F4" s="90">
        <f t="shared" si="0"/>
        <v>13.147334888309999</v>
      </c>
      <c r="G4" s="90">
        <f t="shared" si="0"/>
        <v>17.281190217999999</v>
      </c>
      <c r="H4" s="90">
        <f t="shared" si="0"/>
        <v>19.394378458630005</v>
      </c>
      <c r="I4" s="90">
        <f t="shared" si="0"/>
        <v>20.883141942934202</v>
      </c>
      <c r="J4" s="90">
        <f t="shared" si="0"/>
        <v>24.715013453358999</v>
      </c>
      <c r="K4" s="90">
        <f t="shared" si="0"/>
        <v>26.001671412163599</v>
      </c>
      <c r="L4" s="90">
        <f t="shared" ref="L4:AA4" si="1">+L5+L11+L12</f>
        <v>34.1810659868</v>
      </c>
      <c r="M4" s="90">
        <f t="shared" si="1"/>
        <v>38.389880622424599</v>
      </c>
      <c r="N4" s="90">
        <f t="shared" si="1"/>
        <v>43.375547045405995</v>
      </c>
      <c r="O4" s="90">
        <f t="shared" si="1"/>
        <v>51.203197119311007</v>
      </c>
      <c r="P4" s="90">
        <f t="shared" si="1"/>
        <v>59.64186999252</v>
      </c>
      <c r="Q4" s="90">
        <f t="shared" si="1"/>
        <v>66.295149178030002</v>
      </c>
      <c r="R4" s="90">
        <f t="shared" si="1"/>
        <v>79.645354190519882</v>
      </c>
      <c r="S4" s="90">
        <f t="shared" si="1"/>
        <v>126.24297869642926</v>
      </c>
      <c r="T4" s="90">
        <f t="shared" si="1"/>
        <v>157.58460999999659</v>
      </c>
      <c r="U4" s="90">
        <f t="shared" si="1"/>
        <v>188.82547200972999</v>
      </c>
      <c r="V4" s="90">
        <f t="shared" si="1"/>
        <v>236.00672486882902</v>
      </c>
      <c r="W4" s="90">
        <f t="shared" si="1"/>
        <v>246.910281639533</v>
      </c>
      <c r="X4" s="90">
        <f t="shared" si="1"/>
        <v>226.20393652844001</v>
      </c>
      <c r="Y4" s="90">
        <f t="shared" si="1"/>
        <v>255.07093459128996</v>
      </c>
      <c r="Z4" s="90">
        <f t="shared" si="1"/>
        <v>280.45022848652997</v>
      </c>
      <c r="AA4" s="90">
        <f t="shared" si="1"/>
        <v>318.54483409816999</v>
      </c>
      <c r="AB4" s="90">
        <f t="shared" ref="AB4:AC4" si="2">+AB5+AB11+AB12</f>
        <v>369.41216478890988</v>
      </c>
      <c r="AC4" s="90">
        <f t="shared" si="2"/>
        <v>414.32829304180001</v>
      </c>
      <c r="AD4" s="190"/>
    </row>
    <row r="5" spans="1:35">
      <c r="A5" s="213"/>
      <c r="B5" s="12"/>
      <c r="C5" s="12" t="s">
        <v>33</v>
      </c>
      <c r="D5" s="12"/>
      <c r="E5" s="63">
        <f t="shared" ref="E5:K5" si="3">+SUM(E6:E10)</f>
        <v>6.3380139348130999</v>
      </c>
      <c r="F5" s="63">
        <f t="shared" si="3"/>
        <v>11.4534216545</v>
      </c>
      <c r="G5" s="63">
        <f t="shared" si="3"/>
        <v>15.64623198024</v>
      </c>
      <c r="H5" s="63">
        <f t="shared" si="3"/>
        <v>18.112761056995005</v>
      </c>
      <c r="I5" s="63">
        <f t="shared" si="3"/>
        <v>19.312309419743801</v>
      </c>
      <c r="J5" s="63">
        <f t="shared" si="3"/>
        <v>22.876961382745399</v>
      </c>
      <c r="K5" s="63">
        <f t="shared" si="3"/>
        <v>24.593784131177099</v>
      </c>
      <c r="L5" s="63">
        <f t="shared" ref="L5:AA5" si="4">+SUM(L6:L10)</f>
        <v>32.355575327249504</v>
      </c>
      <c r="M5" s="63">
        <f t="shared" si="4"/>
        <v>36.804984858010002</v>
      </c>
      <c r="N5" s="63">
        <f t="shared" si="4"/>
        <v>41.544288039061797</v>
      </c>
      <c r="O5" s="63">
        <f t="shared" si="4"/>
        <v>48.238910352201003</v>
      </c>
      <c r="P5" s="63">
        <f t="shared" si="4"/>
        <v>57.481735635050001</v>
      </c>
      <c r="Q5" s="63">
        <f t="shared" si="4"/>
        <v>63.223949265889999</v>
      </c>
      <c r="R5" s="63">
        <f t="shared" si="4"/>
        <v>73.83126537827988</v>
      </c>
      <c r="S5" s="63">
        <f t="shared" si="4"/>
        <v>117.20292778430927</v>
      </c>
      <c r="T5" s="63">
        <f t="shared" si="4"/>
        <v>148.41214583076658</v>
      </c>
      <c r="U5" s="63">
        <f t="shared" si="4"/>
        <v>176.59128869151002</v>
      </c>
      <c r="V5" s="63">
        <f t="shared" si="4"/>
        <v>217.10478240228301</v>
      </c>
      <c r="W5" s="63">
        <f t="shared" si="4"/>
        <v>235.30614607413301</v>
      </c>
      <c r="X5" s="63">
        <f t="shared" si="4"/>
        <v>219.36489410468002</v>
      </c>
      <c r="Y5" s="63">
        <f t="shared" si="4"/>
        <v>242.09748806230996</v>
      </c>
      <c r="Z5" s="63">
        <f t="shared" si="4"/>
        <v>271.80383269476999</v>
      </c>
      <c r="AA5" s="63">
        <f t="shared" si="4"/>
        <v>310.81396538374997</v>
      </c>
      <c r="AB5" s="63">
        <f t="shared" ref="AB5" si="5">+SUM(AB6:AB10)</f>
        <v>353.76153445980987</v>
      </c>
      <c r="AC5" s="63">
        <f t="shared" ref="AC5" si="6">+SUM(AC6:AC10)</f>
        <v>391.64260930948001</v>
      </c>
      <c r="AD5" s="85"/>
    </row>
    <row r="6" spans="1:35">
      <c r="A6" s="213"/>
      <c r="B6" s="12"/>
      <c r="C6" s="12"/>
      <c r="D6" s="21" t="s">
        <v>34</v>
      </c>
      <c r="E6" s="87">
        <v>1.2587714802854244</v>
      </c>
      <c r="F6" s="87">
        <v>1.968453117226667</v>
      </c>
      <c r="G6" s="87">
        <v>2.5819115818285718</v>
      </c>
      <c r="H6" s="87">
        <v>2.940675531102857</v>
      </c>
      <c r="I6" s="87">
        <v>3.0804042342407572</v>
      </c>
      <c r="J6" s="87">
        <v>3.4570102665395641</v>
      </c>
      <c r="K6" s="87">
        <v>4.1745877885249714</v>
      </c>
      <c r="L6" s="87">
        <v>5.5145803049356656</v>
      </c>
      <c r="M6" s="87">
        <v>6.289139634472801</v>
      </c>
      <c r="N6" s="87">
        <v>7.8496764393525922</v>
      </c>
      <c r="O6" s="87">
        <v>8.0750478714007485</v>
      </c>
      <c r="P6" s="87">
        <v>11.177803985465674</v>
      </c>
      <c r="Q6" s="87">
        <v>11.359856683035629</v>
      </c>
      <c r="R6" s="87">
        <v>14.717153311535448</v>
      </c>
      <c r="S6" s="87">
        <v>17.663785711199747</v>
      </c>
      <c r="T6" s="87">
        <v>22.100916284951424</v>
      </c>
      <c r="U6" s="87">
        <v>28.490262215705826</v>
      </c>
      <c r="V6" s="87">
        <v>40.899855078913234</v>
      </c>
      <c r="W6" s="87">
        <v>42.504970193045068</v>
      </c>
      <c r="X6" s="87">
        <v>39.301553500441003</v>
      </c>
      <c r="Y6" s="87">
        <v>37.301704996164517</v>
      </c>
      <c r="Z6" s="87">
        <v>45.380361117172697</v>
      </c>
      <c r="AA6" s="87">
        <v>71.237147713850376</v>
      </c>
      <c r="AB6" s="87">
        <v>84.066471310719407</v>
      </c>
      <c r="AC6" s="87">
        <v>91.722540802522403</v>
      </c>
      <c r="AD6" s="191"/>
      <c r="AE6" s="150">
        <v>1.78</v>
      </c>
    </row>
    <row r="7" spans="1:35">
      <c r="A7" s="213"/>
      <c r="B7" s="12"/>
      <c r="C7" s="12"/>
      <c r="D7" s="21" t="s">
        <v>35</v>
      </c>
      <c r="E7" s="87">
        <v>0.46741928647697562</v>
      </c>
      <c r="F7" s="87">
        <v>0.61514159913333344</v>
      </c>
      <c r="G7" s="87">
        <v>0.43031859697142866</v>
      </c>
      <c r="H7" s="87">
        <v>0.49011258851714284</v>
      </c>
      <c r="I7" s="87">
        <v>0.72480099629194283</v>
      </c>
      <c r="J7" s="87">
        <v>1.3150238962326348</v>
      </c>
      <c r="K7" s="87">
        <v>0.69576463142082856</v>
      </c>
      <c r="L7" s="87">
        <v>1.1029160609871331</v>
      </c>
      <c r="M7" s="87">
        <v>1.1979313589472</v>
      </c>
      <c r="N7" s="87">
        <v>1.3651611198874074</v>
      </c>
      <c r="O7" s="87">
        <v>2.6916826238002494</v>
      </c>
      <c r="P7" s="87">
        <v>4.1399274020243233</v>
      </c>
      <c r="Q7" s="87">
        <v>4.6729154596343685</v>
      </c>
      <c r="R7" s="87">
        <v>5.6676205304345491</v>
      </c>
      <c r="S7" s="87">
        <v>6.7100945719902541</v>
      </c>
      <c r="T7" s="87">
        <v>7.4687137989485759</v>
      </c>
      <c r="U7" s="87">
        <v>10.491661627074171</v>
      </c>
      <c r="V7" s="87">
        <v>14.332111258846766</v>
      </c>
      <c r="W7" s="87">
        <v>16.029690762974923</v>
      </c>
      <c r="X7" s="87">
        <v>14.826166621398999</v>
      </c>
      <c r="Y7" s="87">
        <v>16.341835857215493</v>
      </c>
      <c r="Z7" s="87">
        <v>19.82454559926731</v>
      </c>
      <c r="AA7" s="87">
        <v>21.037269041179613</v>
      </c>
      <c r="AB7" s="87">
        <v>24.18207299562059</v>
      </c>
      <c r="AC7" s="87">
        <v>33.375127111287604</v>
      </c>
      <c r="AD7" s="191"/>
      <c r="AE7" s="150">
        <v>1.7935080000000001</v>
      </c>
    </row>
    <row r="8" spans="1:35">
      <c r="A8" s="213"/>
      <c r="B8" s="12"/>
      <c r="C8" s="12"/>
      <c r="D8" s="21" t="s">
        <v>36</v>
      </c>
      <c r="E8" s="87">
        <v>1.9323688114567001</v>
      </c>
      <c r="F8" s="87">
        <v>4.7121362416799997</v>
      </c>
      <c r="G8" s="87">
        <v>5.900855499675</v>
      </c>
      <c r="H8" s="87">
        <v>7.5119960114000008</v>
      </c>
      <c r="I8" s="87">
        <v>8.8907957643173994</v>
      </c>
      <c r="J8" s="87">
        <v>10.783427453848399</v>
      </c>
      <c r="K8" s="87">
        <v>11.867277075204701</v>
      </c>
      <c r="L8" s="87">
        <v>15.650887881034299</v>
      </c>
      <c r="M8" s="87">
        <v>18.117621898680003</v>
      </c>
      <c r="N8" s="87">
        <v>17.928673472699899</v>
      </c>
      <c r="O8" s="87">
        <v>18.945967836520001</v>
      </c>
      <c r="P8" s="87">
        <v>27.964785733140001</v>
      </c>
      <c r="Q8" s="87">
        <v>31.484509364499996</v>
      </c>
      <c r="R8" s="87">
        <v>34.49834123566</v>
      </c>
      <c r="S8" s="87">
        <v>53.468339974079996</v>
      </c>
      <c r="T8" s="87">
        <v>77.142963429320005</v>
      </c>
      <c r="U8" s="87">
        <v>103.53014866570001</v>
      </c>
      <c r="V8" s="87">
        <v>128.20762389172</v>
      </c>
      <c r="W8" s="87">
        <v>139.76669254196298</v>
      </c>
      <c r="X8" s="87">
        <v>132.41183351146003</v>
      </c>
      <c r="Y8" s="87">
        <v>151.80242022716999</v>
      </c>
      <c r="Z8" s="87">
        <v>167.94138352171001</v>
      </c>
      <c r="AA8" s="87">
        <v>175.89245839558001</v>
      </c>
      <c r="AB8" s="87">
        <v>199.15218535961</v>
      </c>
      <c r="AC8" s="87">
        <v>221.38268282917002</v>
      </c>
      <c r="AD8" s="191"/>
      <c r="AE8" s="150">
        <v>1.3978120000000001</v>
      </c>
    </row>
    <row r="9" spans="1:35">
      <c r="A9" s="213"/>
      <c r="B9" s="12"/>
      <c r="C9" s="12"/>
      <c r="D9" s="21" t="s">
        <v>37</v>
      </c>
      <c r="E9" s="87">
        <v>2.6794543565939994</v>
      </c>
      <c r="F9" s="87">
        <v>4.1576906964599996</v>
      </c>
      <c r="G9" s="87">
        <v>6.7331463017650002</v>
      </c>
      <c r="H9" s="87">
        <v>7.1699769259750017</v>
      </c>
      <c r="I9" s="87">
        <v>6.6163084248937025</v>
      </c>
      <c r="J9" s="87">
        <v>7.3214997661248038</v>
      </c>
      <c r="K9" s="87">
        <v>7.8561546360265986</v>
      </c>
      <c r="L9" s="87">
        <v>10.087191080292405</v>
      </c>
      <c r="M9" s="87">
        <v>11.200291965909997</v>
      </c>
      <c r="N9" s="87">
        <v>14.400777007121896</v>
      </c>
      <c r="O9" s="87">
        <v>18.526212020480006</v>
      </c>
      <c r="P9" s="87">
        <v>14.19921851442</v>
      </c>
      <c r="Q9" s="87">
        <v>15.706667758719998</v>
      </c>
      <c r="R9" s="87">
        <v>18.948150300649885</v>
      </c>
      <c r="S9" s="87">
        <v>39.360707527039267</v>
      </c>
      <c r="T9" s="87">
        <v>41.699552317546548</v>
      </c>
      <c r="U9" s="87">
        <v>34.079216183030013</v>
      </c>
      <c r="V9" s="87">
        <v>33.665192172802989</v>
      </c>
      <c r="W9" s="87">
        <v>37.004792576150038</v>
      </c>
      <c r="X9" s="87">
        <v>32.825340471379974</v>
      </c>
      <c r="Y9" s="87">
        <v>36.651526981759957</v>
      </c>
      <c r="Z9" s="87">
        <v>38.657542456619979</v>
      </c>
      <c r="AA9" s="87">
        <v>42.647090233140005</v>
      </c>
      <c r="AB9" s="87">
        <v>46.36080479385987</v>
      </c>
      <c r="AC9" s="87">
        <v>45.162258566500014</v>
      </c>
      <c r="AD9" s="191"/>
      <c r="AE9" s="151"/>
    </row>
    <row r="10" spans="1:35">
      <c r="A10" s="213"/>
      <c r="B10" s="12"/>
      <c r="C10" s="12"/>
      <c r="D10" s="19" t="s">
        <v>38</v>
      </c>
      <c r="E10" s="87"/>
      <c r="F10" s="87">
        <v>0</v>
      </c>
      <c r="G10" s="87">
        <v>0</v>
      </c>
      <c r="H10" s="87">
        <v>0</v>
      </c>
      <c r="I10" s="87">
        <v>0</v>
      </c>
      <c r="J10" s="87">
        <v>0</v>
      </c>
      <c r="K10" s="87">
        <v>0</v>
      </c>
      <c r="L10" s="87">
        <v>0</v>
      </c>
      <c r="M10" s="87">
        <v>0</v>
      </c>
      <c r="N10" s="87">
        <v>0</v>
      </c>
      <c r="O10" s="87">
        <v>0</v>
      </c>
      <c r="P10" s="87">
        <v>0</v>
      </c>
      <c r="Q10" s="87">
        <v>0</v>
      </c>
      <c r="R10" s="87">
        <v>0</v>
      </c>
      <c r="S10" s="87">
        <v>0</v>
      </c>
      <c r="T10" s="87">
        <v>0</v>
      </c>
      <c r="U10" s="87">
        <v>0</v>
      </c>
      <c r="V10" s="87">
        <v>0</v>
      </c>
      <c r="W10" s="87">
        <v>0</v>
      </c>
      <c r="X10" s="87">
        <v>0</v>
      </c>
      <c r="Y10" s="87">
        <v>0</v>
      </c>
      <c r="Z10" s="87">
        <v>0</v>
      </c>
      <c r="AA10" s="87">
        <v>0</v>
      </c>
      <c r="AB10" s="87"/>
      <c r="AC10" s="87"/>
      <c r="AD10" s="191"/>
      <c r="AE10" s="151"/>
      <c r="AI10" s="1">
        <v>1000</v>
      </c>
    </row>
    <row r="11" spans="1:35">
      <c r="A11" s="213"/>
      <c r="B11" s="12"/>
      <c r="C11" s="12" t="s">
        <v>39</v>
      </c>
      <c r="D11" s="12"/>
      <c r="E11" s="87">
        <v>0</v>
      </c>
      <c r="F11" s="87">
        <v>0</v>
      </c>
      <c r="G11" s="87">
        <v>0</v>
      </c>
      <c r="H11" s="87">
        <v>0</v>
      </c>
      <c r="I11" s="87">
        <v>0</v>
      </c>
      <c r="J11" s="87">
        <v>0.16105208849000002</v>
      </c>
      <c r="K11" s="87">
        <v>0.16178704875630001</v>
      </c>
      <c r="L11" s="87">
        <v>0.29921282660000004</v>
      </c>
      <c r="M11" s="87">
        <v>0.35599381854000001</v>
      </c>
      <c r="N11" s="87">
        <v>0.42470533705000002</v>
      </c>
      <c r="O11" s="87">
        <v>0.49027827012000008</v>
      </c>
      <c r="P11" s="87">
        <v>0.57658547069999999</v>
      </c>
      <c r="Q11" s="87">
        <v>0.64272120315000003</v>
      </c>
      <c r="R11" s="87">
        <v>0.41650188826000006</v>
      </c>
      <c r="S11" s="87">
        <v>9.5144061979999986E-2</v>
      </c>
      <c r="T11" s="87">
        <v>3.7939416279999999E-2</v>
      </c>
      <c r="U11" s="87">
        <v>1.2207843065899999</v>
      </c>
      <c r="V11" s="87">
        <v>0.86019030757999992</v>
      </c>
      <c r="W11" s="87">
        <v>0.85991305027999998</v>
      </c>
      <c r="X11" s="87">
        <v>1.00873981789</v>
      </c>
      <c r="Y11" s="87">
        <v>1.8453631133899999</v>
      </c>
      <c r="Z11" s="87">
        <v>1.3282025636500001</v>
      </c>
      <c r="AA11" s="87">
        <v>1.2501707288999999</v>
      </c>
      <c r="AB11" s="87">
        <v>1.5524731848000006</v>
      </c>
      <c r="AC11" s="87">
        <v>1.5149982607899999</v>
      </c>
      <c r="AD11" s="191"/>
      <c r="AE11" s="150">
        <v>1.4884189999999999</v>
      </c>
    </row>
    <row r="12" spans="1:35">
      <c r="A12" s="213"/>
      <c r="B12" s="12"/>
      <c r="C12" s="12" t="s">
        <v>40</v>
      </c>
      <c r="D12" s="12"/>
      <c r="E12" s="87">
        <f t="shared" ref="E12:K12" si="7">+SUM(E13:E14)</f>
        <v>1.2262815419303998</v>
      </c>
      <c r="F12" s="87">
        <f t="shared" si="7"/>
        <v>1.69391323381</v>
      </c>
      <c r="G12" s="87">
        <f t="shared" si="7"/>
        <v>1.6349582377599998</v>
      </c>
      <c r="H12" s="87">
        <f t="shared" si="7"/>
        <v>1.2816174016350002</v>
      </c>
      <c r="I12" s="87">
        <f t="shared" si="7"/>
        <v>1.5708325231903999</v>
      </c>
      <c r="J12" s="87">
        <f t="shared" si="7"/>
        <v>1.6769999821235999</v>
      </c>
      <c r="K12" s="87">
        <f t="shared" si="7"/>
        <v>1.2461002322301999</v>
      </c>
      <c r="L12" s="87">
        <f t="shared" ref="L12:AC12" si="8">+SUM(L13:L14)</f>
        <v>1.5262778329505002</v>
      </c>
      <c r="M12" s="87">
        <f t="shared" si="8"/>
        <v>1.2289019458746</v>
      </c>
      <c r="N12" s="87">
        <f t="shared" si="8"/>
        <v>1.4065536692941998</v>
      </c>
      <c r="O12" s="87">
        <f t="shared" si="8"/>
        <v>2.4740084969899998</v>
      </c>
      <c r="P12" s="87">
        <f t="shared" si="8"/>
        <v>1.5835488867699996</v>
      </c>
      <c r="Q12" s="87">
        <f t="shared" si="8"/>
        <v>2.4284787089900002</v>
      </c>
      <c r="R12" s="87">
        <f t="shared" si="8"/>
        <v>5.3975869239800005</v>
      </c>
      <c r="S12" s="87">
        <f t="shared" si="8"/>
        <v>8.9449068501399989</v>
      </c>
      <c r="T12" s="87">
        <f t="shared" si="8"/>
        <v>9.1345247529500018</v>
      </c>
      <c r="U12" s="87">
        <f t="shared" si="8"/>
        <v>11.01339901163</v>
      </c>
      <c r="V12" s="87">
        <f t="shared" si="8"/>
        <v>18.041752158965998</v>
      </c>
      <c r="W12" s="87">
        <f t="shared" si="8"/>
        <v>10.744222515119999</v>
      </c>
      <c r="X12" s="87">
        <f t="shared" si="8"/>
        <v>5.83030260587</v>
      </c>
      <c r="Y12" s="87">
        <f t="shared" si="8"/>
        <v>11.12808341559</v>
      </c>
      <c r="Z12" s="87">
        <f t="shared" si="8"/>
        <v>7.3181932281100002</v>
      </c>
      <c r="AA12" s="87">
        <f t="shared" si="8"/>
        <v>6.48069798552</v>
      </c>
      <c r="AB12" s="87">
        <f t="shared" si="8"/>
        <v>14.098157144300002</v>
      </c>
      <c r="AC12" s="87">
        <f t="shared" si="8"/>
        <v>21.170685471530003</v>
      </c>
      <c r="AD12" s="191"/>
    </row>
    <row r="13" spans="1:35">
      <c r="A13" s="213"/>
      <c r="B13" s="21"/>
      <c r="C13" s="21"/>
      <c r="D13" s="21" t="s">
        <v>41</v>
      </c>
      <c r="E13" s="87">
        <v>1.2262815419303998</v>
      </c>
      <c r="F13" s="87">
        <v>1.69391323381</v>
      </c>
      <c r="G13" s="87">
        <v>1.6349582377599998</v>
      </c>
      <c r="H13" s="87">
        <v>1.2816174016350002</v>
      </c>
      <c r="I13" s="87">
        <v>1.5708325231903999</v>
      </c>
      <c r="J13" s="87">
        <v>1.6769999821235999</v>
      </c>
      <c r="K13" s="87">
        <v>1.2461002322301999</v>
      </c>
      <c r="L13" s="87">
        <v>1.5262778329505002</v>
      </c>
      <c r="M13" s="87">
        <v>1.2289019458746</v>
      </c>
      <c r="N13" s="87">
        <v>1.4065536692941998</v>
      </c>
      <c r="O13" s="87">
        <v>2.4740084969899998</v>
      </c>
      <c r="P13" s="87">
        <v>1.5835488867699996</v>
      </c>
      <c r="Q13" s="87">
        <v>2.4284787089900002</v>
      </c>
      <c r="R13" s="87">
        <v>5.3975869239800005</v>
      </c>
      <c r="S13" s="87">
        <v>8.9449068501399989</v>
      </c>
      <c r="T13" s="87">
        <v>9.1345247529500018</v>
      </c>
      <c r="U13" s="87">
        <v>11.01339901163</v>
      </c>
      <c r="V13" s="87">
        <v>18.041752158965998</v>
      </c>
      <c r="W13" s="87">
        <v>10.744222515119999</v>
      </c>
      <c r="X13" s="87">
        <v>5.83030260587</v>
      </c>
      <c r="Y13" s="87">
        <v>11.12808341559</v>
      </c>
      <c r="Z13" s="87">
        <v>7.3181932281100002</v>
      </c>
      <c r="AA13" s="87">
        <v>6.48069798552</v>
      </c>
      <c r="AB13" s="87">
        <v>14.098157144300002</v>
      </c>
      <c r="AC13" s="87">
        <v>21.170685471530003</v>
      </c>
      <c r="AD13" s="191"/>
    </row>
    <row r="14" spans="1:35" ht="12.75" customHeight="1">
      <c r="A14" s="213"/>
      <c r="B14" s="19"/>
      <c r="C14" s="19"/>
      <c r="D14" s="19" t="s">
        <v>38</v>
      </c>
      <c r="E14" s="89"/>
      <c r="F14" s="89"/>
      <c r="G14" s="89"/>
      <c r="H14" s="89"/>
      <c r="I14" s="89"/>
      <c r="J14" s="89"/>
      <c r="K14" s="89"/>
      <c r="L14" s="89"/>
      <c r="M14" s="89"/>
      <c r="N14" s="89"/>
      <c r="O14" s="89"/>
      <c r="P14" s="89"/>
      <c r="Q14" s="89"/>
      <c r="R14" s="89"/>
      <c r="S14" s="89"/>
      <c r="T14" s="89"/>
      <c r="U14" s="89"/>
      <c r="V14" s="89"/>
      <c r="W14" s="89"/>
      <c r="X14" s="89"/>
      <c r="Y14" s="89"/>
      <c r="Z14" s="89"/>
      <c r="AA14" s="89"/>
      <c r="AB14" s="89"/>
      <c r="AC14" s="89"/>
      <c r="AD14" s="192"/>
    </row>
    <row r="15" spans="1:35" ht="15">
      <c r="A15" s="213"/>
      <c r="B15" s="17" t="s">
        <v>42</v>
      </c>
      <c r="C15" s="17"/>
      <c r="D15" s="17"/>
      <c r="E15" s="90">
        <v>0.24355008831379998</v>
      </c>
      <c r="F15" s="90">
        <v>0.50124690797000016</v>
      </c>
      <c r="G15" s="90">
        <v>0.56103528585000007</v>
      </c>
      <c r="H15" s="90">
        <v>0.70728993755999991</v>
      </c>
      <c r="I15" s="90">
        <v>0.52099205847999996</v>
      </c>
      <c r="J15" s="90">
        <v>0.33153735984499993</v>
      </c>
      <c r="K15" s="90">
        <v>0.60931543574890024</v>
      </c>
      <c r="L15" s="90">
        <v>1.0026251792002001</v>
      </c>
      <c r="M15" s="90">
        <v>0.55952398417540017</v>
      </c>
      <c r="N15" s="90">
        <v>0.53290000000000015</v>
      </c>
      <c r="O15" s="90">
        <v>0.50443380150999995</v>
      </c>
      <c r="P15" s="90">
        <v>0.6303127698600004</v>
      </c>
      <c r="Q15" s="90">
        <v>1.2985448771833334</v>
      </c>
      <c r="R15" s="90">
        <v>0.96515302442585948</v>
      </c>
      <c r="S15" s="90">
        <v>1.9929962607704783</v>
      </c>
      <c r="T15" s="90">
        <v>2.9176898613516329</v>
      </c>
      <c r="U15" s="90">
        <v>3.6643879655234786</v>
      </c>
      <c r="V15" s="90">
        <v>5.799940801755004</v>
      </c>
      <c r="W15" s="90">
        <v>2.9431967965833365</v>
      </c>
      <c r="X15" s="90">
        <v>4.592312541616991</v>
      </c>
      <c r="Y15" s="90">
        <v>9.8710486519734921</v>
      </c>
      <c r="Z15" s="90">
        <v>7.7178982014782633</v>
      </c>
      <c r="AA15" s="90">
        <v>7.2456894127772529</v>
      </c>
      <c r="AB15" s="90">
        <v>5.3700576484399818</v>
      </c>
      <c r="AC15" s="90">
        <v>5.7369008847900034</v>
      </c>
      <c r="AD15" s="190"/>
    </row>
    <row r="16" spans="1:35" ht="6" customHeight="1">
      <c r="A16" s="213"/>
      <c r="B16" s="12"/>
      <c r="C16" s="12"/>
      <c r="D16" s="12"/>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85"/>
    </row>
    <row r="17" spans="1:16383" s="9" customFormat="1" ht="15">
      <c r="A17" s="213"/>
      <c r="B17" s="15" t="s">
        <v>43</v>
      </c>
      <c r="C17" s="15"/>
      <c r="D17" s="15"/>
      <c r="E17" s="84">
        <v>3.6798968187006</v>
      </c>
      <c r="F17" s="84">
        <v>4.582700460469999</v>
      </c>
      <c r="G17" s="84">
        <v>6.8679721531200002</v>
      </c>
      <c r="H17" s="84">
        <v>8.4190939486900014</v>
      </c>
      <c r="I17" s="84">
        <v>9.2793415802399988</v>
      </c>
      <c r="J17" s="84">
        <v>11.188170833840001</v>
      </c>
      <c r="K17" s="84">
        <v>13.887094581773598</v>
      </c>
      <c r="L17" s="84">
        <v>22.500446448580131</v>
      </c>
      <c r="M17" s="84">
        <v>25.83207937936891</v>
      </c>
      <c r="N17" s="84">
        <v>30.983318507250672</v>
      </c>
      <c r="O17" s="84">
        <v>35.814525972099993</v>
      </c>
      <c r="P17" s="84">
        <v>42.914253835472003</v>
      </c>
      <c r="Q17" s="84">
        <v>47.337489338570002</v>
      </c>
      <c r="R17" s="84">
        <v>58.177079178470002</v>
      </c>
      <c r="S17" s="84">
        <v>107.88584109385</v>
      </c>
      <c r="T17" s="84">
        <v>123.062352038029</v>
      </c>
      <c r="U17" s="84">
        <v>155.06996106091333</v>
      </c>
      <c r="V17" s="84">
        <v>176.27738088762999</v>
      </c>
      <c r="W17" s="84">
        <v>228.47821377510002</v>
      </c>
      <c r="X17" s="84">
        <v>222.33632038274274</v>
      </c>
      <c r="Y17" s="84">
        <v>239.98833839879268</v>
      </c>
      <c r="Z17" s="84">
        <v>263.96340651399237</v>
      </c>
      <c r="AA17" s="84">
        <v>314.18447429928</v>
      </c>
      <c r="AB17" s="84">
        <v>357.69534813264994</v>
      </c>
      <c r="AC17" s="84">
        <v>416.10554499413001</v>
      </c>
      <c r="AD17" s="190"/>
    </row>
    <row r="18" spans="1:16383" s="9" customFormat="1" ht="6" customHeight="1">
      <c r="A18" s="213"/>
      <c r="B18" s="12"/>
      <c r="C18" s="12"/>
      <c r="D18" s="12"/>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85"/>
      <c r="AE18" s="1"/>
    </row>
    <row r="19" spans="1:16383" s="52" customFormat="1">
      <c r="A19" s="213"/>
      <c r="B19" s="51"/>
      <c r="C19" s="51" t="s">
        <v>44</v>
      </c>
      <c r="D19" s="51"/>
      <c r="E19" s="102">
        <v>0</v>
      </c>
      <c r="F19" s="102">
        <v>0</v>
      </c>
      <c r="G19" s="102">
        <v>0.66</v>
      </c>
      <c r="H19" s="102">
        <v>5.2750000000000003E-6</v>
      </c>
      <c r="I19" s="102">
        <v>0</v>
      </c>
      <c r="J19" s="102">
        <v>0</v>
      </c>
      <c r="K19" s="102">
        <v>0</v>
      </c>
      <c r="L19" s="102">
        <v>1.9863633109999997E-2</v>
      </c>
      <c r="M19" s="102">
        <v>0.15326482620000001</v>
      </c>
      <c r="N19" s="102">
        <v>1.1864643699141</v>
      </c>
      <c r="O19" s="102">
        <v>1.4787443869300001</v>
      </c>
      <c r="P19" s="102">
        <v>2.4848623612900003</v>
      </c>
      <c r="Q19" s="102">
        <v>3.3404080709099997</v>
      </c>
      <c r="R19" s="102">
        <v>8.3543116799200003</v>
      </c>
      <c r="S19" s="102">
        <v>13.711634177609998</v>
      </c>
      <c r="T19" s="102">
        <v>10.794551483680001</v>
      </c>
      <c r="U19" s="102">
        <v>15.77810740556</v>
      </c>
      <c r="V19" s="102">
        <v>21.63344987967</v>
      </c>
      <c r="W19" s="102">
        <v>26.178950047690002</v>
      </c>
      <c r="X19" s="102">
        <v>30.546934887050003</v>
      </c>
      <c r="Y19" s="102">
        <v>37.23247778607</v>
      </c>
      <c r="Z19" s="102">
        <v>45.15653814625</v>
      </c>
      <c r="AA19" s="102">
        <v>56.406455501629999</v>
      </c>
      <c r="AB19" s="102">
        <v>59.667253768670001</v>
      </c>
      <c r="AC19" s="102">
        <v>70.349188809160012</v>
      </c>
      <c r="AD19" s="193"/>
    </row>
    <row r="20" spans="1:16383" s="52" customFormat="1" ht="6" customHeight="1">
      <c r="A20" s="213"/>
      <c r="B20" s="12"/>
      <c r="C20" s="12"/>
      <c r="D20" s="12"/>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85"/>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row>
    <row r="21" spans="1:16383" s="9" customFormat="1" ht="15">
      <c r="A21" s="213"/>
      <c r="B21" s="15" t="s">
        <v>45</v>
      </c>
      <c r="C21" s="15"/>
      <c r="D21" s="15"/>
      <c r="E21" s="84">
        <v>4.3078072405171994</v>
      </c>
      <c r="F21" s="84">
        <v>5.7915338055200012</v>
      </c>
      <c r="G21" s="84">
        <v>9.5577400501299987</v>
      </c>
      <c r="H21" s="84">
        <v>11.86750771881</v>
      </c>
      <c r="I21" s="84">
        <v>13.65377579948</v>
      </c>
      <c r="J21" s="84">
        <v>12.919274721679997</v>
      </c>
      <c r="K21" s="84">
        <v>13.803996316145398</v>
      </c>
      <c r="L21" s="84">
        <v>14.1273</v>
      </c>
      <c r="M21" s="84">
        <v>14.12310521391109</v>
      </c>
      <c r="N21" s="84">
        <v>17.775428259883412</v>
      </c>
      <c r="O21" s="84">
        <v>17.751159984440001</v>
      </c>
      <c r="P21" s="84">
        <v>24.346762239028003</v>
      </c>
      <c r="Q21" s="84">
        <v>29.26026478555</v>
      </c>
      <c r="R21" s="84">
        <v>32.942893553040001</v>
      </c>
      <c r="S21" s="84">
        <v>54.715488742190345</v>
      </c>
      <c r="T21" s="84">
        <v>69.597958048400002</v>
      </c>
      <c r="U21" s="84">
        <v>79.88049736616</v>
      </c>
      <c r="V21" s="84">
        <v>96.460718755880009</v>
      </c>
      <c r="W21" s="84">
        <v>125.64388966697001</v>
      </c>
      <c r="X21" s="84">
        <v>104.89324250758</v>
      </c>
      <c r="Y21" s="84">
        <v>127.62611924999001</v>
      </c>
      <c r="Z21" s="84">
        <v>130.44689169020998</v>
      </c>
      <c r="AA21" s="84">
        <v>195.87363127651</v>
      </c>
      <c r="AB21" s="84">
        <v>161.87753313169998</v>
      </c>
      <c r="AC21" s="84">
        <v>187.45688509193999</v>
      </c>
      <c r="AD21" s="190"/>
    </row>
    <row r="22" spans="1:16383" ht="6" customHeight="1">
      <c r="A22" s="213"/>
      <c r="B22" s="12"/>
      <c r="C22" s="12"/>
      <c r="D22" s="12"/>
      <c r="E22" s="63"/>
      <c r="F22" s="63"/>
      <c r="G22" s="63"/>
      <c r="H22" s="63"/>
      <c r="I22" s="63"/>
      <c r="J22" s="63"/>
      <c r="K22" s="63"/>
      <c r="L22" s="63"/>
      <c r="M22" s="63"/>
      <c r="N22" s="63"/>
      <c r="O22" s="63"/>
      <c r="P22" s="63"/>
      <c r="Q22" s="63"/>
      <c r="R22" s="63"/>
      <c r="S22" s="63"/>
      <c r="T22" s="63"/>
      <c r="U22" s="85"/>
      <c r="V22" s="85"/>
      <c r="W22" s="85"/>
      <c r="X22" s="85"/>
      <c r="Y22" s="85"/>
      <c r="Z22" s="63"/>
      <c r="AA22" s="85"/>
      <c r="AB22" s="85"/>
      <c r="AC22" s="85"/>
      <c r="AD22" s="85"/>
    </row>
    <row r="23" spans="1:16383" ht="15">
      <c r="A23" s="213"/>
      <c r="B23" s="10" t="s">
        <v>46</v>
      </c>
      <c r="C23" s="10"/>
      <c r="D23" s="10"/>
      <c r="E23" s="65">
        <f t="shared" ref="E23:K23" si="9">+E4+E15-(E17-E19+E21)</f>
        <v>-0.17985849416050037</v>
      </c>
      <c r="F23" s="65">
        <f t="shared" si="9"/>
        <v>3.2743475302899974</v>
      </c>
      <c r="G23" s="65">
        <f t="shared" si="9"/>
        <v>2.0765133006000003</v>
      </c>
      <c r="H23" s="65">
        <f t="shared" si="9"/>
        <v>-0.18492799630999812</v>
      </c>
      <c r="I23" s="65">
        <f t="shared" si="9"/>
        <v>-1.5289833783057958</v>
      </c>
      <c r="J23" s="65">
        <f t="shared" si="9"/>
        <v>0.93910525768400177</v>
      </c>
      <c r="K23" s="65">
        <f t="shared" si="9"/>
        <v>-1.0801040500064971</v>
      </c>
      <c r="L23" s="65">
        <f t="shared" ref="L23:AA23" si="10">+L4+L15-(L17-L19+L21)</f>
        <v>-1.4241916494699325</v>
      </c>
      <c r="M23" s="65">
        <f t="shared" si="10"/>
        <v>-0.85251516048000298</v>
      </c>
      <c r="N23" s="65">
        <f t="shared" si="10"/>
        <v>-3.6638353518139937</v>
      </c>
      <c r="O23" s="65">
        <f t="shared" si="10"/>
        <v>-0.37931064878898724</v>
      </c>
      <c r="P23" s="65">
        <f t="shared" si="10"/>
        <v>-4.5039709508300092</v>
      </c>
      <c r="Q23" s="65">
        <f t="shared" si="10"/>
        <v>-5.6636519979966664</v>
      </c>
      <c r="R23" s="65">
        <f t="shared" si="10"/>
        <v>-2.15515383664426</v>
      </c>
      <c r="S23" s="65">
        <f t="shared" si="10"/>
        <v>-20.653720701230611</v>
      </c>
      <c r="T23" s="65">
        <f t="shared" si="10"/>
        <v>-21.363458741400791</v>
      </c>
      <c r="U23" s="65">
        <f t="shared" si="10"/>
        <v>-26.682491046259855</v>
      </c>
      <c r="V23" s="65">
        <f t="shared" si="10"/>
        <v>-9.2979840932559625</v>
      </c>
      <c r="W23" s="65">
        <f t="shared" si="10"/>
        <v>-78.089674958263686</v>
      </c>
      <c r="X23" s="65">
        <f t="shared" si="10"/>
        <v>-65.886378933215724</v>
      </c>
      <c r="Y23" s="65">
        <f t="shared" si="10"/>
        <v>-65.439996619449232</v>
      </c>
      <c r="Z23" s="65">
        <f t="shared" si="10"/>
        <v>-61.085633369944162</v>
      </c>
      <c r="AA23" s="65">
        <f t="shared" si="10"/>
        <v>-127.86112656321274</v>
      </c>
      <c r="AB23" s="65">
        <f t="shared" ref="AB23:AC23" si="11">+AB4+AB15-(AB17-AB19+AB21)</f>
        <v>-85.123405058330093</v>
      </c>
      <c r="AC23" s="65">
        <f t="shared" si="11"/>
        <v>-113.14804735031998</v>
      </c>
      <c r="AD23" s="190"/>
    </row>
    <row r="24" spans="1:16383" ht="6" customHeight="1">
      <c r="A24" s="213"/>
      <c r="B24" s="12"/>
      <c r="C24" s="12"/>
      <c r="D24" s="12"/>
      <c r="E24" s="63"/>
      <c r="F24" s="63"/>
      <c r="G24" s="63"/>
      <c r="H24" s="63"/>
      <c r="I24" s="63"/>
      <c r="J24" s="63"/>
      <c r="K24" s="63"/>
      <c r="L24" s="63"/>
      <c r="M24" s="63"/>
      <c r="N24" s="63"/>
      <c r="O24" s="63"/>
      <c r="P24" s="63"/>
      <c r="Q24" s="63"/>
      <c r="R24" s="63"/>
      <c r="S24" s="63"/>
      <c r="T24" s="63"/>
      <c r="U24" s="85"/>
      <c r="V24" s="85"/>
      <c r="W24" s="85"/>
      <c r="X24" s="85"/>
      <c r="Y24" s="85"/>
      <c r="Z24" s="63"/>
      <c r="AA24" s="85"/>
      <c r="AB24" s="85"/>
      <c r="AC24" s="85"/>
      <c r="AD24" s="85"/>
      <c r="AF24" s="39"/>
      <c r="AG24" s="40"/>
      <c r="AH24" s="40"/>
    </row>
    <row r="25" spans="1:16383" ht="15">
      <c r="A25" s="213"/>
      <c r="B25" s="10" t="s">
        <v>47</v>
      </c>
      <c r="C25" s="11"/>
      <c r="D25" s="11"/>
      <c r="E25" s="65">
        <f t="shared" ref="E25:K25" si="12">+E23-E$19</f>
        <v>-0.17985849416050037</v>
      </c>
      <c r="F25" s="65">
        <f t="shared" si="12"/>
        <v>3.2743475302899974</v>
      </c>
      <c r="G25" s="65">
        <f t="shared" si="12"/>
        <v>1.4165133006000001</v>
      </c>
      <c r="H25" s="65">
        <f t="shared" si="12"/>
        <v>-0.18493327130999812</v>
      </c>
      <c r="I25" s="65">
        <f t="shared" si="12"/>
        <v>-1.5289833783057958</v>
      </c>
      <c r="J25" s="65">
        <f t="shared" si="12"/>
        <v>0.93910525768400177</v>
      </c>
      <c r="K25" s="65">
        <f t="shared" si="12"/>
        <v>-1.0801040500064971</v>
      </c>
      <c r="L25" s="65">
        <f t="shared" ref="L25:AA25" si="13">+L23-L$19</f>
        <v>-1.4440552825799324</v>
      </c>
      <c r="M25" s="65">
        <f t="shared" si="13"/>
        <v>-1.005779986680003</v>
      </c>
      <c r="N25" s="65">
        <f t="shared" si="13"/>
        <v>-4.8502997217280939</v>
      </c>
      <c r="O25" s="65">
        <f t="shared" si="13"/>
        <v>-1.8580550357189873</v>
      </c>
      <c r="P25" s="65">
        <f t="shared" si="13"/>
        <v>-6.9888333121200095</v>
      </c>
      <c r="Q25" s="65">
        <f t="shared" si="13"/>
        <v>-9.0040600689066661</v>
      </c>
      <c r="R25" s="65">
        <f t="shared" si="13"/>
        <v>-10.50946551656426</v>
      </c>
      <c r="S25" s="65">
        <f t="shared" si="13"/>
        <v>-34.365354878840606</v>
      </c>
      <c r="T25" s="65">
        <f t="shared" si="13"/>
        <v>-32.158010225080794</v>
      </c>
      <c r="U25" s="65">
        <f t="shared" si="13"/>
        <v>-42.460598451819855</v>
      </c>
      <c r="V25" s="65">
        <f t="shared" si="13"/>
        <v>-30.931433972925962</v>
      </c>
      <c r="W25" s="65">
        <f t="shared" si="13"/>
        <v>-104.26862500595368</v>
      </c>
      <c r="X25" s="65">
        <f t="shared" si="13"/>
        <v>-96.433313820265724</v>
      </c>
      <c r="Y25" s="65">
        <f t="shared" si="13"/>
        <v>-102.67247440551924</v>
      </c>
      <c r="Z25" s="65">
        <f t="shared" si="13"/>
        <v>-106.24217151619416</v>
      </c>
      <c r="AA25" s="65">
        <f t="shared" si="13"/>
        <v>-184.26758206484274</v>
      </c>
      <c r="AB25" s="65">
        <f t="shared" ref="AB25:AC25" si="14">+AB23-AB$19</f>
        <v>-144.7906588270001</v>
      </c>
      <c r="AC25" s="65">
        <f t="shared" si="14"/>
        <v>-183.49723615948</v>
      </c>
      <c r="AD25" s="190"/>
      <c r="AF25" s="39"/>
      <c r="AG25" s="40"/>
      <c r="AH25" s="40"/>
    </row>
    <row r="26" spans="1:16383" ht="1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F26" s="39"/>
      <c r="AG26" s="40"/>
      <c r="AH26" s="40"/>
    </row>
    <row r="27" spans="1:16383" s="22" customFormat="1" ht="15">
      <c r="B27" s="24" t="s">
        <v>48</v>
      </c>
      <c r="C27" s="24"/>
      <c r="D27" s="24"/>
      <c r="E27" s="24">
        <v>82.483999999999995</v>
      </c>
      <c r="F27" s="24">
        <v>131.761</v>
      </c>
      <c r="G27" s="24">
        <v>153.792</v>
      </c>
      <c r="H27" s="24">
        <v>173.13499999999999</v>
      </c>
      <c r="I27" s="24">
        <v>195.20099999999999</v>
      </c>
      <c r="J27" s="24">
        <v>225.274</v>
      </c>
      <c r="K27" s="24">
        <v>249.744</v>
      </c>
      <c r="L27" s="24">
        <v>292.92200000000003</v>
      </c>
      <c r="M27" s="24">
        <v>332.42500000000001</v>
      </c>
      <c r="N27" s="24">
        <v>366.79700000000003</v>
      </c>
      <c r="O27" s="24">
        <v>414.459</v>
      </c>
      <c r="P27" s="24">
        <v>443.786</v>
      </c>
      <c r="Q27" s="24">
        <v>494.85199999999998</v>
      </c>
      <c r="R27" s="24">
        <v>657.81200000000001</v>
      </c>
      <c r="S27" s="24">
        <v>971.73400000000004</v>
      </c>
      <c r="T27" s="24">
        <v>1088.056</v>
      </c>
      <c r="U27" s="24">
        <v>1269.8979999999999</v>
      </c>
      <c r="V27" s="24">
        <v>1455.2529999999999</v>
      </c>
      <c r="W27" s="24">
        <v>1656.962</v>
      </c>
      <c r="X27" s="24">
        <v>1729.4680000000001</v>
      </c>
      <c r="Y27" s="24">
        <v>1978.8520000000001</v>
      </c>
      <c r="Z27" s="24">
        <v>2218.4290000000001</v>
      </c>
      <c r="AA27" s="24">
        <v>2377.5039999999999</v>
      </c>
      <c r="AB27" s="24">
        <v>2558.5859999999998</v>
      </c>
      <c r="AC27" s="24">
        <v>2786.23</v>
      </c>
      <c r="AD27" s="187"/>
      <c r="AF27" s="39"/>
      <c r="AG27" s="40"/>
      <c r="AH27" s="40"/>
    </row>
    <row r="28" spans="1:16383" s="22" customFormat="1" ht="15">
      <c r="B28" s="24" t="s">
        <v>49</v>
      </c>
      <c r="C28" s="24"/>
      <c r="D28" s="24"/>
      <c r="E28" s="24">
        <v>592.61500000000001</v>
      </c>
      <c r="F28" s="24">
        <v>598.21500000000003</v>
      </c>
      <c r="G28" s="24">
        <v>631.49300000000005</v>
      </c>
      <c r="H28" s="24">
        <v>677.10500000000002</v>
      </c>
      <c r="I28" s="24">
        <v>692.73900000000003</v>
      </c>
      <c r="J28" s="24">
        <v>730.85299999999995</v>
      </c>
      <c r="K28" s="24">
        <v>783.03899999999999</v>
      </c>
      <c r="L28" s="24">
        <v>845.84100000000001</v>
      </c>
      <c r="M28" s="24">
        <v>904.97699999999998</v>
      </c>
      <c r="N28" s="24">
        <v>965.61900000000003</v>
      </c>
      <c r="O28" s="24">
        <v>1020.16</v>
      </c>
      <c r="P28" s="24">
        <v>1038.432</v>
      </c>
      <c r="Q28" s="24">
        <v>1098.4110000000001</v>
      </c>
      <c r="R28" s="24">
        <v>1095.6469999999999</v>
      </c>
      <c r="S28" s="24">
        <v>1109.932</v>
      </c>
      <c r="T28" s="24">
        <v>1212.2909999999999</v>
      </c>
      <c r="U28" s="24">
        <v>1341.49</v>
      </c>
      <c r="V28" s="24">
        <v>1455.2529999999999</v>
      </c>
      <c r="W28" s="24">
        <v>1501.002</v>
      </c>
      <c r="X28" s="24">
        <v>1515.048</v>
      </c>
      <c r="Y28" s="24">
        <v>1640.83</v>
      </c>
      <c r="Z28" s="24">
        <v>1687.116</v>
      </c>
      <c r="AA28" s="24">
        <v>1731.479</v>
      </c>
      <c r="AB28" s="24">
        <v>1814.204</v>
      </c>
      <c r="AC28" s="24">
        <v>1947.383</v>
      </c>
      <c r="AD28" s="187"/>
      <c r="AF28" s="39"/>
      <c r="AG28" s="40"/>
      <c r="AH28" s="40"/>
    </row>
    <row r="29" spans="1:16383" s="22" customFormat="1" ht="15">
      <c r="B29" s="24" t="s">
        <v>50</v>
      </c>
      <c r="C29" s="24"/>
      <c r="D29" s="24"/>
      <c r="E29" s="24">
        <f>+E$27*100/(E31+100)</f>
        <v>85.36180244585718</v>
      </c>
      <c r="F29" s="24">
        <f t="shared" ref="F29:AA29" si="15">+F27*100/(F31+100)</f>
        <v>139.71808463823194</v>
      </c>
      <c r="G29" s="24">
        <f t="shared" si="15"/>
        <v>160.43358126722626</v>
      </c>
      <c r="H29" s="24">
        <f t="shared" si="15"/>
        <v>175.64655248939056</v>
      </c>
      <c r="I29" s="24">
        <f t="shared" si="15"/>
        <v>202.57987049276366</v>
      </c>
      <c r="J29" s="24">
        <f t="shared" si="15"/>
        <v>232.64162053744869</v>
      </c>
      <c r="K29" s="24">
        <f t="shared" si="15"/>
        <v>253.28864798421512</v>
      </c>
      <c r="L29" s="24">
        <f t="shared" si="15"/>
        <v>289.72614676548864</v>
      </c>
      <c r="M29" s="24">
        <f t="shared" si="15"/>
        <v>323.80861466799206</v>
      </c>
      <c r="N29" s="24">
        <f t="shared" si="15"/>
        <v>352.64103665775866</v>
      </c>
      <c r="O29" s="24">
        <f t="shared" si="15"/>
        <v>396.85168295643058</v>
      </c>
      <c r="P29" s="24">
        <f t="shared" si="15"/>
        <v>438.90463432838993</v>
      </c>
      <c r="Q29" s="24">
        <f t="shared" si="15"/>
        <v>486.30403937823303</v>
      </c>
      <c r="R29" s="24">
        <f t="shared" si="15"/>
        <v>681.27984234531641</v>
      </c>
      <c r="S29" s="24">
        <f t="shared" si="15"/>
        <v>1045.093277522408</v>
      </c>
      <c r="T29" s="24">
        <f t="shared" si="15"/>
        <v>1128.0363142646952</v>
      </c>
      <c r="U29" s="24">
        <f t="shared" si="15"/>
        <v>1253.0231611814213</v>
      </c>
      <c r="V29" s="24">
        <f t="shared" si="15"/>
        <v>1393.3539475567645</v>
      </c>
      <c r="W29" s="24">
        <f t="shared" si="15"/>
        <v>1617.4763295896894</v>
      </c>
      <c r="X29" s="24">
        <f t="shared" si="15"/>
        <v>1757.0890890622406</v>
      </c>
      <c r="Y29" s="24">
        <f t="shared" si="15"/>
        <v>1948.535323462839</v>
      </c>
      <c r="Z29" s="24">
        <f t="shared" si="15"/>
        <v>2228.316038261768</v>
      </c>
      <c r="AA29" s="24">
        <f t="shared" si="15"/>
        <v>2439.1658692582619</v>
      </c>
      <c r="AB29" s="24">
        <f t="shared" ref="AB29:AC29" si="16">+AB27*100/(AB31+100)</f>
        <v>2624.8376907662469</v>
      </c>
      <c r="AC29" s="24">
        <f t="shared" si="16"/>
        <v>2788.2676660103207</v>
      </c>
      <c r="AD29" s="187"/>
      <c r="AE29" s="49">
        <v>1</v>
      </c>
      <c r="AF29" s="39"/>
      <c r="AG29" s="40"/>
      <c r="AH29" s="40"/>
    </row>
    <row r="30" spans="1:16383" s="22" customFormat="1" ht="15">
      <c r="B30" s="24" t="s">
        <v>51</v>
      </c>
      <c r="C30" s="24"/>
      <c r="D30" s="24"/>
      <c r="E30" s="41"/>
      <c r="F30" s="41"/>
      <c r="G30" s="41"/>
      <c r="H30" s="41"/>
      <c r="I30" s="41"/>
      <c r="J30" s="41"/>
      <c r="K30" s="41"/>
      <c r="L30" s="41"/>
      <c r="M30" s="41"/>
      <c r="N30" s="41"/>
      <c r="O30" s="41"/>
      <c r="P30" s="41"/>
      <c r="Q30" s="24">
        <f t="shared" ref="Q30:AA30" si="17">+Q27*100/(Q32+100)</f>
        <v>499.4570438903736</v>
      </c>
      <c r="R30" s="24">
        <f t="shared" si="17"/>
        <v>666.72423621026985</v>
      </c>
      <c r="S30" s="24">
        <f t="shared" si="17"/>
        <v>1003.1150499774755</v>
      </c>
      <c r="T30" s="24">
        <f t="shared" si="17"/>
        <v>1114.359680199329</v>
      </c>
      <c r="U30" s="24">
        <f t="shared" si="17"/>
        <v>1265.3927714999179</v>
      </c>
      <c r="V30" s="24">
        <f t="shared" si="17"/>
        <v>1414.4590119733793</v>
      </c>
      <c r="W30" s="24">
        <f t="shared" si="17"/>
        <v>1653.1687382034427</v>
      </c>
      <c r="X30" s="24">
        <f t="shared" si="17"/>
        <v>1734.7590149957373</v>
      </c>
      <c r="Y30" s="24">
        <f t="shared" si="17"/>
        <v>1997.0543515930301</v>
      </c>
      <c r="Z30" s="24">
        <f t="shared" si="17"/>
        <v>2235.7288462393158</v>
      </c>
      <c r="AA30" s="24">
        <f t="shared" si="17"/>
        <v>2382.7090278713849</v>
      </c>
      <c r="AB30" s="24">
        <f t="shared" ref="AB30:AC30" si="18">+AB27*100/(AB32+100)</f>
        <v>2582.1405442587829</v>
      </c>
      <c r="AC30" s="24">
        <f t="shared" si="18"/>
        <v>2786.4936022947772</v>
      </c>
      <c r="AD30" s="187"/>
      <c r="AF30" s="39"/>
      <c r="AG30" s="40"/>
      <c r="AH30" s="40"/>
    </row>
    <row r="31" spans="1:16383" s="22" customFormat="1" ht="15">
      <c r="B31" s="24" t="s">
        <v>52</v>
      </c>
      <c r="C31" s="24"/>
      <c r="D31" s="24"/>
      <c r="E31" s="50">
        <v>-3.3713000000000002</v>
      </c>
      <c r="F31" s="50">
        <v>-5.6951000000000001</v>
      </c>
      <c r="G31" s="50">
        <v>-4.1397700000000004</v>
      </c>
      <c r="H31" s="50">
        <v>-1.4298899999999999</v>
      </c>
      <c r="I31" s="50">
        <v>-3.6424499999999997</v>
      </c>
      <c r="J31" s="50">
        <v>-3.1669399999999999</v>
      </c>
      <c r="K31" s="50">
        <v>-1.3994500000000001</v>
      </c>
      <c r="L31" s="50">
        <v>1.1030599999999999</v>
      </c>
      <c r="M31" s="50">
        <v>2.6609500000000001</v>
      </c>
      <c r="N31" s="50">
        <v>4.0142700000000007</v>
      </c>
      <c r="O31" s="50">
        <v>4.43675</v>
      </c>
      <c r="P31" s="50">
        <v>1.1121700000000001</v>
      </c>
      <c r="Q31" s="50">
        <v>1.7577400000000001</v>
      </c>
      <c r="R31" s="50">
        <v>-3.4446699999999995</v>
      </c>
      <c r="S31" s="50">
        <v>-7.019400000000001</v>
      </c>
      <c r="T31" s="50">
        <v>-3.5442399999999998</v>
      </c>
      <c r="U31" s="50">
        <v>1.34673</v>
      </c>
      <c r="V31" s="50">
        <v>4.44245</v>
      </c>
      <c r="W31" s="50">
        <v>2.4411900000000002</v>
      </c>
      <c r="X31" s="50">
        <v>-1.5719799999999999</v>
      </c>
      <c r="Y31" s="50">
        <v>1.5558700000000001</v>
      </c>
      <c r="Z31" s="50">
        <v>-0.44369999999999998</v>
      </c>
      <c r="AA31" s="50">
        <v>-2.52799</v>
      </c>
      <c r="AB31" s="50">
        <v>-2.5240300000000002</v>
      </c>
      <c r="AC31" s="50">
        <v>-7.3079999999999992E-2</v>
      </c>
      <c r="AD31" s="163"/>
      <c r="AE31" s="23"/>
      <c r="AF31" s="39"/>
      <c r="AG31" s="40"/>
      <c r="AH31" s="40"/>
      <c r="AI31" s="23"/>
      <c r="AJ31" s="23"/>
      <c r="AK31" s="23"/>
      <c r="AL31" s="23"/>
      <c r="AM31" s="23"/>
      <c r="AN31" s="23"/>
      <c r="AO31" s="23"/>
      <c r="AP31" s="23"/>
      <c r="AQ31" s="23"/>
    </row>
    <row r="32" spans="1:16383" s="22" customFormat="1" ht="15">
      <c r="B32" s="24" t="s">
        <v>53</v>
      </c>
      <c r="C32" s="24"/>
      <c r="D32" s="24"/>
      <c r="E32" s="50"/>
      <c r="F32" s="50"/>
      <c r="G32" s="50"/>
      <c r="H32" s="50"/>
      <c r="I32" s="50"/>
      <c r="J32" s="50"/>
      <c r="K32" s="50"/>
      <c r="L32" s="50"/>
      <c r="M32" s="50"/>
      <c r="N32" s="50"/>
      <c r="O32" s="50"/>
      <c r="P32" s="50"/>
      <c r="Q32" s="50">
        <v>-0.92201</v>
      </c>
      <c r="R32" s="50">
        <v>-1.3367199999999999</v>
      </c>
      <c r="S32" s="50">
        <v>-3.1283599999999998</v>
      </c>
      <c r="T32" s="50">
        <v>-2.36043</v>
      </c>
      <c r="U32" s="50">
        <v>0.35603400000000002</v>
      </c>
      <c r="V32" s="50">
        <v>2.8840699999999999</v>
      </c>
      <c r="W32" s="50">
        <v>0.22945399999999999</v>
      </c>
      <c r="X32" s="50">
        <v>-0.30499999999999999</v>
      </c>
      <c r="Y32" s="50">
        <v>-0.91146000000000005</v>
      </c>
      <c r="Z32" s="50">
        <v>-0.77378999999999998</v>
      </c>
      <c r="AA32" s="50">
        <v>-0.21845000000000001</v>
      </c>
      <c r="AB32" s="50">
        <v>-0.91220999999999997</v>
      </c>
      <c r="AC32" s="50">
        <v>-9.4599999999999997E-3</v>
      </c>
      <c r="AD32" s="163"/>
      <c r="AE32" s="23"/>
      <c r="AF32" s="39"/>
      <c r="AG32" s="40"/>
      <c r="AH32" s="40"/>
      <c r="AI32" s="23"/>
      <c r="AJ32" s="23"/>
      <c r="AK32" s="23"/>
      <c r="AL32" s="23"/>
      <c r="AM32" s="23"/>
      <c r="AN32" s="23"/>
      <c r="AO32" s="23"/>
      <c r="AP32" s="23"/>
      <c r="AQ32" s="23"/>
    </row>
    <row r="33" spans="1:43" s="22" customFormat="1" ht="15" hidden="1">
      <c r="B33" s="24"/>
      <c r="C33" s="24"/>
      <c r="D33" s="24"/>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163"/>
      <c r="AE33" s="23"/>
      <c r="AF33" s="39"/>
      <c r="AG33" s="40"/>
      <c r="AH33" s="40"/>
      <c r="AI33" s="23"/>
      <c r="AJ33" s="23"/>
      <c r="AK33" s="23"/>
      <c r="AL33" s="23"/>
      <c r="AM33" s="23"/>
      <c r="AN33" s="23"/>
      <c r="AO33" s="23"/>
      <c r="AP33" s="23"/>
      <c r="AQ33" s="23"/>
    </row>
    <row r="34" spans="1:43" s="22" customFormat="1" ht="15" hidden="1">
      <c r="B34" s="24"/>
      <c r="C34" s="24"/>
      <c r="D34" s="24"/>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163"/>
      <c r="AE34" s="23"/>
      <c r="AF34" s="39"/>
      <c r="AG34" s="40"/>
      <c r="AH34" s="40"/>
      <c r="AI34" s="23"/>
      <c r="AJ34" s="23"/>
      <c r="AK34" s="23"/>
      <c r="AL34" s="23"/>
      <c r="AM34" s="23"/>
      <c r="AN34" s="23"/>
      <c r="AO34" s="23"/>
      <c r="AP34" s="23"/>
      <c r="AQ34" s="23"/>
    </row>
    <row r="35" spans="1:43" s="22" customFormat="1" ht="15" hidden="1">
      <c r="B35" s="24"/>
      <c r="C35" s="24"/>
      <c r="D35" s="24"/>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163"/>
      <c r="AE35" s="23"/>
      <c r="AF35" s="39"/>
      <c r="AG35" s="40"/>
      <c r="AH35" s="40"/>
      <c r="AI35" s="23"/>
      <c r="AJ35" s="23"/>
      <c r="AK35" s="23"/>
      <c r="AL35" s="23"/>
      <c r="AM35" s="23"/>
      <c r="AN35" s="23"/>
      <c r="AO35" s="23"/>
      <c r="AP35" s="23"/>
      <c r="AQ35" s="23"/>
    </row>
    <row r="36" spans="1:43" s="22" customFormat="1" ht="15" hidden="1">
      <c r="B36" s="24"/>
      <c r="C36" s="24"/>
      <c r="D36" s="24"/>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163"/>
      <c r="AE36" s="23"/>
      <c r="AF36" s="39"/>
      <c r="AG36" s="40"/>
      <c r="AH36" s="40"/>
      <c r="AI36" s="23"/>
      <c r="AJ36" s="23"/>
      <c r="AK36" s="23"/>
      <c r="AL36" s="23"/>
      <c r="AM36" s="23"/>
      <c r="AN36" s="23"/>
      <c r="AO36" s="23"/>
      <c r="AP36" s="23"/>
      <c r="AQ36" s="23"/>
    </row>
    <row r="37" spans="1:43" s="22" customFormat="1" ht="15" hidden="1">
      <c r="B37" s="24"/>
      <c r="C37" s="24"/>
      <c r="D37" s="24"/>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163"/>
      <c r="AE37" s="23"/>
      <c r="AF37" s="39"/>
      <c r="AG37" s="40"/>
      <c r="AH37" s="40"/>
      <c r="AI37" s="23"/>
      <c r="AJ37" s="23"/>
      <c r="AK37" s="23"/>
      <c r="AL37" s="23"/>
      <c r="AM37" s="23"/>
      <c r="AN37" s="23"/>
      <c r="AO37" s="23"/>
      <c r="AP37" s="23"/>
      <c r="AQ37" s="23"/>
    </row>
    <row r="38" spans="1:43" s="22" customFormat="1" ht="15" hidden="1">
      <c r="B38" s="24"/>
      <c r="C38" s="24"/>
      <c r="D38" s="24"/>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163"/>
      <c r="AE38" s="23"/>
      <c r="AF38" s="39"/>
      <c r="AG38" s="40"/>
      <c r="AH38" s="40"/>
      <c r="AI38" s="23"/>
      <c r="AJ38" s="23"/>
      <c r="AK38" s="23"/>
      <c r="AL38" s="23"/>
      <c r="AM38" s="23"/>
      <c r="AN38" s="23"/>
      <c r="AO38" s="23"/>
      <c r="AP38" s="23"/>
      <c r="AQ38" s="23"/>
    </row>
    <row r="39" spans="1:43" s="22" customFormat="1" ht="15" hidden="1">
      <c r="B39" s="24"/>
      <c r="C39" s="24"/>
      <c r="D39" s="24"/>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163"/>
      <c r="AE39" s="23"/>
      <c r="AF39" s="39"/>
      <c r="AG39" s="40"/>
      <c r="AH39" s="40"/>
      <c r="AI39" s="23"/>
      <c r="AJ39" s="23"/>
      <c r="AK39" s="23"/>
      <c r="AL39" s="23"/>
      <c r="AM39" s="23"/>
      <c r="AN39" s="23"/>
      <c r="AO39" s="23"/>
      <c r="AP39" s="23"/>
      <c r="AQ39" s="23"/>
    </row>
    <row r="40" spans="1:43" s="22" customFormat="1" ht="15" hidden="1">
      <c r="B40" s="24"/>
      <c r="C40" s="24"/>
      <c r="D40" s="24"/>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163"/>
      <c r="AE40" s="23"/>
      <c r="AF40" s="39"/>
      <c r="AG40" s="40"/>
      <c r="AH40" s="40"/>
      <c r="AI40" s="23"/>
      <c r="AJ40" s="23"/>
      <c r="AK40" s="23"/>
      <c r="AL40" s="23"/>
      <c r="AM40" s="23"/>
      <c r="AN40" s="23"/>
      <c r="AO40" s="23"/>
      <c r="AP40" s="23"/>
      <c r="AQ40" s="23"/>
    </row>
    <row r="41" spans="1:43" s="22" customFormat="1" ht="15" hidden="1">
      <c r="B41" s="24"/>
      <c r="C41" s="24"/>
      <c r="D41" s="24"/>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163"/>
      <c r="AE41" s="23"/>
      <c r="AF41" s="39"/>
      <c r="AG41" s="40"/>
      <c r="AH41" s="40"/>
      <c r="AI41" s="23"/>
      <c r="AJ41" s="23"/>
      <c r="AK41" s="23"/>
      <c r="AL41" s="23"/>
      <c r="AM41" s="23"/>
      <c r="AN41" s="23"/>
      <c r="AO41" s="23"/>
      <c r="AP41" s="23"/>
      <c r="AQ41" s="23"/>
    </row>
    <row r="42" spans="1:43" s="22" customFormat="1" ht="15" hidden="1">
      <c r="B42" s="24"/>
      <c r="C42" s="24"/>
      <c r="D42" s="24"/>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163"/>
      <c r="AE42" s="23"/>
      <c r="AF42" s="39"/>
      <c r="AG42" s="40"/>
      <c r="AH42" s="40"/>
      <c r="AI42" s="23"/>
      <c r="AJ42" s="23"/>
      <c r="AK42" s="23"/>
      <c r="AL42" s="23"/>
      <c r="AM42" s="23"/>
      <c r="AN42" s="23"/>
      <c r="AO42" s="23"/>
      <c r="AP42" s="23"/>
      <c r="AQ42" s="23"/>
    </row>
    <row r="43" spans="1:43" s="22" customFormat="1" ht="15" hidden="1">
      <c r="B43" s="24"/>
      <c r="C43" s="24"/>
      <c r="D43" s="24"/>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163"/>
      <c r="AE43" s="23"/>
      <c r="AF43" s="39"/>
      <c r="AG43" s="40"/>
      <c r="AH43" s="40"/>
      <c r="AI43" s="23"/>
      <c r="AJ43" s="23"/>
      <c r="AK43" s="23"/>
      <c r="AL43" s="23"/>
      <c r="AM43" s="23"/>
      <c r="AN43" s="23"/>
      <c r="AO43" s="23"/>
      <c r="AP43" s="23"/>
      <c r="AQ43" s="23"/>
    </row>
    <row r="44" spans="1:43" s="22" customFormat="1" ht="15" hidden="1">
      <c r="B44" s="24"/>
      <c r="C44" s="24"/>
      <c r="D44" s="24"/>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163"/>
      <c r="AE44" s="23"/>
      <c r="AF44" s="39"/>
      <c r="AG44" s="40"/>
      <c r="AH44" s="40"/>
      <c r="AI44" s="23"/>
      <c r="AJ44" s="23"/>
      <c r="AK44" s="23"/>
      <c r="AL44" s="23"/>
      <c r="AM44" s="23"/>
      <c r="AN44" s="23"/>
      <c r="AO44" s="23"/>
      <c r="AP44" s="23"/>
      <c r="AQ44" s="23"/>
    </row>
    <row r="45" spans="1:43" s="22" customFormat="1" ht="15" hidden="1">
      <c r="B45" s="24"/>
      <c r="C45" s="24"/>
      <c r="D45" s="24"/>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163"/>
      <c r="AE45" s="23"/>
      <c r="AF45" s="39"/>
      <c r="AG45" s="40"/>
      <c r="AH45" s="40"/>
      <c r="AI45" s="23"/>
      <c r="AJ45" s="23"/>
      <c r="AK45" s="23"/>
      <c r="AL45" s="23"/>
      <c r="AM45" s="23"/>
      <c r="AN45" s="23"/>
      <c r="AO45" s="23"/>
      <c r="AP45" s="23"/>
      <c r="AQ45" s="23"/>
    </row>
    <row r="46" spans="1:43" s="22" customFormat="1" ht="15" hidden="1">
      <c r="B46" s="24"/>
      <c r="C46" s="24"/>
      <c r="D46" s="24"/>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163"/>
      <c r="AE46" s="23"/>
      <c r="AF46" s="39"/>
      <c r="AG46" s="40"/>
      <c r="AH46" s="40"/>
      <c r="AI46" s="23"/>
      <c r="AJ46" s="23"/>
      <c r="AK46" s="23"/>
      <c r="AL46" s="23"/>
      <c r="AM46" s="23"/>
      <c r="AN46" s="23"/>
      <c r="AO46" s="23"/>
      <c r="AP46" s="23"/>
      <c r="AQ46" s="23"/>
    </row>
    <row r="47" spans="1:43" ht="15">
      <c r="AF47" s="39"/>
      <c r="AG47" s="40"/>
      <c r="AH47" s="40"/>
    </row>
    <row r="48" spans="1:43" ht="15" customHeight="1">
      <c r="A48" s="214" t="s">
        <v>54</v>
      </c>
      <c r="B48" s="17" t="s">
        <v>32</v>
      </c>
      <c r="C48" s="17"/>
      <c r="D48" s="17"/>
      <c r="E48" s="90">
        <f t="shared" ref="E48:K48" ca="1" si="19">+E49+E55+E56</f>
        <v>7.7680703003022202</v>
      </c>
      <c r="F48" s="90">
        <f t="shared" ca="1" si="19"/>
        <v>13.83460424551161</v>
      </c>
      <c r="G48" s="90">
        <f t="shared" ca="1" si="19"/>
        <v>17.876133414324059</v>
      </c>
      <c r="H48" s="90">
        <f t="shared" ca="1" si="19"/>
        <v>19.636324043204755</v>
      </c>
      <c r="I48" s="90">
        <f t="shared" ca="1" si="19"/>
        <v>21.61662213451061</v>
      </c>
      <c r="J48" s="90">
        <f t="shared" ca="1" si="19"/>
        <v>25.501018406026454</v>
      </c>
      <c r="K48" s="90">
        <f t="shared" ca="1" si="19"/>
        <v>26.365062184967179</v>
      </c>
      <c r="L48" s="90">
        <f t="shared" ref="L48:AA48" ca="1" si="20">+L49+L55+L56</f>
        <v>33.809929100321945</v>
      </c>
      <c r="M48" s="90">
        <f t="shared" ca="1" si="20"/>
        <v>37.380876974819905</v>
      </c>
      <c r="N48" s="90">
        <f t="shared" ca="1" si="20"/>
        <v>41.767530842442753</v>
      </c>
      <c r="O48" s="90">
        <f t="shared" ca="1" si="20"/>
        <v>49.254946002843411</v>
      </c>
      <c r="P48" s="90">
        <f t="shared" ca="1" si="20"/>
        <v>58.904215732937217</v>
      </c>
      <c r="Q48" s="90">
        <f t="shared" ca="1" si="20"/>
        <v>65.030401029036369</v>
      </c>
      <c r="R48" s="90">
        <f t="shared" ca="1" si="20"/>
        <v>82.715446835060462</v>
      </c>
      <c r="S48" s="90">
        <f t="shared" ca="1" si="20"/>
        <v>135.35833529997637</v>
      </c>
      <c r="T48" s="90">
        <f t="shared" ca="1" si="20"/>
        <v>163.54322922097055</v>
      </c>
      <c r="U48" s="90">
        <f t="shared" ca="1" si="20"/>
        <v>185.96435300479675</v>
      </c>
      <c r="V48" s="90">
        <f t="shared" ca="1" si="20"/>
        <v>224.27527243785826</v>
      </c>
      <c r="W48" s="90">
        <f t="shared" ca="1" si="20"/>
        <v>239.78170238281692</v>
      </c>
      <c r="X48" s="90">
        <f t="shared" ca="1" si="20"/>
        <v>230.74495249422716</v>
      </c>
      <c r="Y48" s="90">
        <f t="shared" ca="1" si="20"/>
        <v>250.33067352299446</v>
      </c>
      <c r="Z48" s="90">
        <f t="shared" ca="1" si="20"/>
        <v>282.02557890597137</v>
      </c>
      <c r="AA48" s="90">
        <f t="shared" ca="1" si="20"/>
        <v>329.31325486696664</v>
      </c>
      <c r="AB48" s="90">
        <f t="shared" ref="AB48:AC48" ca="1" si="21">+AB49+AB55+AB56</f>
        <v>381.76589970372936</v>
      </c>
      <c r="AC48" s="90">
        <f t="shared" ca="1" si="21"/>
        <v>414.71951335041905</v>
      </c>
      <c r="AD48" s="190"/>
      <c r="AF48" s="39"/>
      <c r="AG48" s="40"/>
      <c r="AH48" s="40"/>
    </row>
    <row r="49" spans="1:34" ht="15">
      <c r="A49" s="214"/>
      <c r="B49" s="12"/>
      <c r="C49" s="12" t="s">
        <v>33</v>
      </c>
      <c r="D49" s="12"/>
      <c r="E49" s="63">
        <f t="shared" ref="E49:K49" ca="1" si="22">+SUM(E50:E54)</f>
        <v>6.5417887583718199</v>
      </c>
      <c r="F49" s="63">
        <f t="shared" ca="1" si="22"/>
        <v>12.140691011701611</v>
      </c>
      <c r="G49" s="63">
        <f t="shared" ca="1" si="22"/>
        <v>16.24117517656406</v>
      </c>
      <c r="H49" s="63">
        <f t="shared" ca="1" si="22"/>
        <v>18.354706641569756</v>
      </c>
      <c r="I49" s="63">
        <f t="shared" ca="1" si="22"/>
        <v>20.04578961132021</v>
      </c>
      <c r="J49" s="63">
        <f t="shared" ca="1" si="22"/>
        <v>23.655064214357651</v>
      </c>
      <c r="K49" s="63">
        <f t="shared" ca="1" si="22"/>
        <v>24.95374528322041</v>
      </c>
      <c r="L49" s="63">
        <f t="shared" ref="L49:AA49" ca="1" si="23">+SUM(L50:L54)</f>
        <v>31.989284396112097</v>
      </c>
      <c r="M49" s="63">
        <f t="shared" ca="1" si="23"/>
        <v>35.809627952623153</v>
      </c>
      <c r="N49" s="63">
        <f t="shared" ca="1" si="23"/>
        <v>39.960436813344728</v>
      </c>
      <c r="O49" s="63">
        <f t="shared" ca="1" si="23"/>
        <v>46.321336507832569</v>
      </c>
      <c r="P49" s="63">
        <f t="shared" ca="1" si="23"/>
        <v>56.753495637708852</v>
      </c>
      <c r="Q49" s="63">
        <f t="shared" ca="1" si="23"/>
        <v>61.975655956346216</v>
      </c>
      <c r="R49" s="63">
        <f t="shared" ca="1" si="23"/>
        <v>76.879050139826248</v>
      </c>
      <c r="S49" s="63">
        <f t="shared" ca="1" si="23"/>
        <v>126.30739884959289</v>
      </c>
      <c r="T49" s="63">
        <f t="shared" ca="1" si="23"/>
        <v>154.36867158216364</v>
      </c>
      <c r="U49" s="63">
        <f t="shared" ca="1" si="23"/>
        <v>173.75423658245322</v>
      </c>
      <c r="V49" s="63">
        <f t="shared" ca="1" si="23"/>
        <v>205.42721856399348</v>
      </c>
      <c r="W49" s="63">
        <f t="shared" ca="1" si="23"/>
        <v>228.20788907312166</v>
      </c>
      <c r="X49" s="63">
        <f t="shared" ca="1" si="23"/>
        <v>223.88183771293492</v>
      </c>
      <c r="Y49" s="63">
        <f t="shared" ca="1" si="23"/>
        <v>237.39914910336782</v>
      </c>
      <c r="Z49" s="63">
        <f t="shared" ca="1" si="23"/>
        <v>273.37036283637582</v>
      </c>
      <c r="AA49" s="63">
        <f t="shared" ca="1" si="23"/>
        <v>321.53382153099176</v>
      </c>
      <c r="AB49" s="63">
        <f t="shared" ref="AB49:AC49" ca="1" si="24">+SUM(AB50:AB54)</f>
        <v>366.05505891358649</v>
      </c>
      <c r="AC49" s="63">
        <f t="shared" ca="1" si="24"/>
        <v>392.032180199359</v>
      </c>
      <c r="AD49" s="85"/>
      <c r="AF49" s="39"/>
      <c r="AG49" s="40"/>
      <c r="AH49" s="40"/>
    </row>
    <row r="50" spans="1:34" ht="15">
      <c r="A50" s="214"/>
      <c r="B50" s="12"/>
      <c r="C50" s="12"/>
      <c r="D50" s="21" t="s">
        <v>34</v>
      </c>
      <c r="E50" s="87">
        <f t="shared" ref="E50:AC50" ca="1" si="25">IF(OFFSET(E31,$AE$29-1,0)=0,ERROR.TYPE(6),E6*(OFFSET(E$28,$AE$29,0)/E$27)^($AE6))</f>
        <v>1.3380057234787976</v>
      </c>
      <c r="F50" s="87">
        <f t="shared" ca="1" si="25"/>
        <v>2.1850133502398728</v>
      </c>
      <c r="G50" s="87">
        <f t="shared" ca="1" si="25"/>
        <v>2.7837158034994505</v>
      </c>
      <c r="H50" s="87">
        <f t="shared" ca="1" si="25"/>
        <v>3.017036598883629</v>
      </c>
      <c r="I50" s="87">
        <f t="shared" ca="1" si="25"/>
        <v>3.2907211190136847</v>
      </c>
      <c r="J50" s="87">
        <f t="shared" ca="1" si="25"/>
        <v>3.6608215676329174</v>
      </c>
      <c r="K50" s="87">
        <f t="shared" ca="1" si="25"/>
        <v>4.2806367699714087</v>
      </c>
      <c r="L50" s="87">
        <f t="shared" ca="1" si="25"/>
        <v>5.4079418242875272</v>
      </c>
      <c r="M50" s="87">
        <f t="shared" ca="1" si="25"/>
        <v>6.0019150054202317</v>
      </c>
      <c r="N50" s="87">
        <f t="shared" ca="1" si="25"/>
        <v>7.3185719769913185</v>
      </c>
      <c r="O50" s="87">
        <f t="shared" ca="1" si="25"/>
        <v>7.4745688299010453</v>
      </c>
      <c r="P50" s="87">
        <f t="shared" ca="1" si="25"/>
        <v>10.959894718938052</v>
      </c>
      <c r="Q50" s="87">
        <f t="shared" ca="1" si="25"/>
        <v>11.012927650969935</v>
      </c>
      <c r="R50" s="87">
        <f t="shared" ca="1" si="25"/>
        <v>15.664700094800905</v>
      </c>
      <c r="S50" s="87">
        <f t="shared" ca="1" si="25"/>
        <v>20.106913727065688</v>
      </c>
      <c r="T50" s="87">
        <f t="shared" ca="1" si="25"/>
        <v>23.567099843971064</v>
      </c>
      <c r="U50" s="87">
        <f t="shared" ca="1" si="25"/>
        <v>27.819870767087053</v>
      </c>
      <c r="V50" s="87">
        <f t="shared" ca="1" si="25"/>
        <v>37.85477058734557</v>
      </c>
      <c r="W50" s="87">
        <f t="shared" ca="1" si="25"/>
        <v>40.718793529415471</v>
      </c>
      <c r="X50" s="87">
        <f t="shared" ca="1" si="25"/>
        <v>40.425774066867291</v>
      </c>
      <c r="Y50" s="87">
        <f t="shared" ca="1" si="25"/>
        <v>36.290564854323108</v>
      </c>
      <c r="Z50" s="87">
        <f t="shared" ca="1" si="25"/>
        <v>45.740991734339893</v>
      </c>
      <c r="AA50" s="87">
        <f t="shared" ca="1" si="25"/>
        <v>74.559032070884655</v>
      </c>
      <c r="AB50" s="87">
        <f t="shared" ca="1" si="25"/>
        <v>87.980241851951277</v>
      </c>
      <c r="AC50" s="87">
        <f t="shared" ca="1" si="25"/>
        <v>91.841976998129525</v>
      </c>
      <c r="AD50" s="191"/>
      <c r="AF50" s="39"/>
      <c r="AG50" s="40"/>
      <c r="AH50" s="40"/>
    </row>
    <row r="51" spans="1:34" ht="15">
      <c r="A51" s="214"/>
      <c r="B51" s="12"/>
      <c r="C51" s="12"/>
      <c r="D51" s="21" t="s">
        <v>35</v>
      </c>
      <c r="E51" s="87">
        <f t="shared" ref="E51:AC51" ca="1" si="26">IF(OFFSET(E31,$AE$29-1,0)=0,ERROR.TYPE(6),E7*(OFFSET(E$28,$AE$29,0)/E$27)^($AE7))</f>
        <v>0.49707153175669411</v>
      </c>
      <c r="F51" s="87">
        <f t="shared" ca="1" si="26"/>
        <v>0.68335772417060736</v>
      </c>
      <c r="G51" s="87">
        <f t="shared" ca="1" si="26"/>
        <v>0.46421767509282097</v>
      </c>
      <c r="H51" s="87">
        <f t="shared" ca="1" si="26"/>
        <v>0.50293726693778362</v>
      </c>
      <c r="I51" s="87">
        <f t="shared" ca="1" si="26"/>
        <v>0.77467549738060026</v>
      </c>
      <c r="J51" s="87">
        <f t="shared" ca="1" si="26"/>
        <v>1.3931578594294529</v>
      </c>
      <c r="K51" s="87">
        <f t="shared" ca="1" si="26"/>
        <v>0.71357529414578025</v>
      </c>
      <c r="L51" s="87">
        <f t="shared" ca="1" si="26"/>
        <v>1.0814281009640385</v>
      </c>
      <c r="M51" s="87">
        <f t="shared" ca="1" si="26"/>
        <v>1.142816428859053</v>
      </c>
      <c r="N51" s="87">
        <f t="shared" ca="1" si="26"/>
        <v>1.2721186289243693</v>
      </c>
      <c r="O51" s="87">
        <f t="shared" ca="1" si="26"/>
        <v>2.4900623382579945</v>
      </c>
      <c r="P51" s="87">
        <f t="shared" ca="1" si="26"/>
        <v>4.0586138533121794</v>
      </c>
      <c r="Q51" s="87">
        <f t="shared" ca="1" si="26"/>
        <v>4.5291388671229189</v>
      </c>
      <c r="R51" s="87">
        <f t="shared" ca="1" si="26"/>
        <v>6.0353808115672196</v>
      </c>
      <c r="S51" s="87">
        <f t="shared" ca="1" si="26"/>
        <v>7.6456994922203805</v>
      </c>
      <c r="T51" s="87">
        <f t="shared" ca="1" si="26"/>
        <v>7.9680742966055433</v>
      </c>
      <c r="U51" s="87">
        <f t="shared" ca="1" si="26"/>
        <v>10.242936003596741</v>
      </c>
      <c r="V51" s="87">
        <f t="shared" ca="1" si="26"/>
        <v>13.257267795644676</v>
      </c>
      <c r="W51" s="87">
        <f t="shared" ca="1" si="26"/>
        <v>15.351076602468462</v>
      </c>
      <c r="X51" s="87">
        <f t="shared" ca="1" si="26"/>
        <v>15.253533338106024</v>
      </c>
      <c r="Y51" s="87">
        <f t="shared" ca="1" si="26"/>
        <v>15.89554113475752</v>
      </c>
      <c r="Z51" s="87">
        <f t="shared" ca="1" si="26"/>
        <v>19.983288483214462</v>
      </c>
      <c r="AA51" s="87">
        <f t="shared" ca="1" si="26"/>
        <v>22.025882097739043</v>
      </c>
      <c r="AB51" s="87">
        <f t="shared" ca="1" si="26"/>
        <v>25.316626396767425</v>
      </c>
      <c r="AC51" s="87">
        <f t="shared" ca="1" si="26"/>
        <v>33.418916438629395</v>
      </c>
      <c r="AD51" s="191"/>
      <c r="AF51" s="39"/>
      <c r="AG51" s="40"/>
      <c r="AH51" s="40"/>
    </row>
    <row r="52" spans="1:34" ht="15">
      <c r="A52" s="214"/>
      <c r="B52" s="12"/>
      <c r="C52" s="12"/>
      <c r="D52" s="21" t="s">
        <v>36</v>
      </c>
      <c r="E52" s="87">
        <f t="shared" ref="E52:AC52" ca="1" si="27">IF(OFFSET(E31,$AE$29-1,0)=0,ERROR.TYPE(6),E8*(OFFSET(E$28,$AE$29,0)/E$27)^($AE8))</f>
        <v>2.027257146542329</v>
      </c>
      <c r="F52" s="87">
        <f t="shared" ca="1" si="27"/>
        <v>5.1146292408311309</v>
      </c>
      <c r="G52" s="87">
        <f t="shared" ca="1" si="27"/>
        <v>6.2600953962067871</v>
      </c>
      <c r="H52" s="87">
        <f t="shared" ca="1" si="27"/>
        <v>7.6647558497733428</v>
      </c>
      <c r="I52" s="87">
        <f t="shared" ca="1" si="27"/>
        <v>9.3640845700322242</v>
      </c>
      <c r="J52" s="87">
        <f t="shared" ca="1" si="27"/>
        <v>11.27958502117048</v>
      </c>
      <c r="K52" s="87">
        <f t="shared" ca="1" si="27"/>
        <v>12.103378583076621</v>
      </c>
      <c r="L52" s="87">
        <f t="shared" ca="1" si="27"/>
        <v>15.412723390568123</v>
      </c>
      <c r="M52" s="87">
        <f t="shared" ca="1" si="27"/>
        <v>17.464604552433872</v>
      </c>
      <c r="N52" s="87">
        <f t="shared" ca="1" si="27"/>
        <v>16.968969200307143</v>
      </c>
      <c r="O52" s="87">
        <f t="shared" ca="1" si="27"/>
        <v>17.830493319193529</v>
      </c>
      <c r="P52" s="87">
        <f t="shared" ca="1" si="27"/>
        <v>27.535768551038615</v>
      </c>
      <c r="Q52" s="87">
        <f t="shared" ca="1" si="27"/>
        <v>30.726921679533366</v>
      </c>
      <c r="R52" s="87">
        <f t="shared" ca="1" si="27"/>
        <v>36.230818932808234</v>
      </c>
      <c r="S52" s="87">
        <f t="shared" ca="1" si="27"/>
        <v>59.194078103267543</v>
      </c>
      <c r="T52" s="87">
        <f t="shared" ca="1" si="27"/>
        <v>81.13394512404048</v>
      </c>
      <c r="U52" s="87">
        <f t="shared" ca="1" si="27"/>
        <v>101.61221362873943</v>
      </c>
      <c r="V52" s="87">
        <f t="shared" ca="1" si="27"/>
        <v>120.64998800820022</v>
      </c>
      <c r="W52" s="87">
        <f t="shared" ca="1" si="27"/>
        <v>135.13322636508769</v>
      </c>
      <c r="X52" s="87">
        <f t="shared" ca="1" si="27"/>
        <v>135.37718983658164</v>
      </c>
      <c r="Y52" s="87">
        <f t="shared" ca="1" si="27"/>
        <v>148.56151613252723</v>
      </c>
      <c r="Z52" s="87">
        <f t="shared" ca="1" si="27"/>
        <v>168.98854016220147</v>
      </c>
      <c r="AA52" s="87">
        <f t="shared" ca="1" si="27"/>
        <v>182.30181712922803</v>
      </c>
      <c r="AB52" s="87">
        <f t="shared" ca="1" si="27"/>
        <v>206.39738587100791</v>
      </c>
      <c r="AC52" s="87">
        <f t="shared" ca="1" si="27"/>
        <v>221.60902819610007</v>
      </c>
      <c r="AD52" s="191"/>
      <c r="AF52" s="39"/>
      <c r="AG52" s="40"/>
      <c r="AH52" s="40"/>
    </row>
    <row r="53" spans="1:34" ht="15">
      <c r="A53" s="214"/>
      <c r="B53" s="12"/>
      <c r="C53" s="12"/>
      <c r="D53" s="21" t="s">
        <v>37</v>
      </c>
      <c r="E53" s="87">
        <f t="shared" ref="E53:AC53" ca="1" si="28">IF(OFFSET(E31,$AE$29-1,0)=0,ERROR.TYPE(6),E9)</f>
        <v>2.6794543565939994</v>
      </c>
      <c r="F53" s="87">
        <f t="shared" ca="1" si="28"/>
        <v>4.1576906964599996</v>
      </c>
      <c r="G53" s="87">
        <f t="shared" ca="1" si="28"/>
        <v>6.7331463017650002</v>
      </c>
      <c r="H53" s="87">
        <f t="shared" ca="1" si="28"/>
        <v>7.1699769259750017</v>
      </c>
      <c r="I53" s="87">
        <f t="shared" ca="1" si="28"/>
        <v>6.6163084248937025</v>
      </c>
      <c r="J53" s="87">
        <f t="shared" ca="1" si="28"/>
        <v>7.3214997661248038</v>
      </c>
      <c r="K53" s="87">
        <f t="shared" ca="1" si="28"/>
        <v>7.8561546360265986</v>
      </c>
      <c r="L53" s="87">
        <f t="shared" ca="1" si="28"/>
        <v>10.087191080292405</v>
      </c>
      <c r="M53" s="87">
        <f t="shared" ca="1" si="28"/>
        <v>11.200291965909997</v>
      </c>
      <c r="N53" s="87">
        <f t="shared" ca="1" si="28"/>
        <v>14.400777007121896</v>
      </c>
      <c r="O53" s="87">
        <f t="shared" ca="1" si="28"/>
        <v>18.526212020480006</v>
      </c>
      <c r="P53" s="87">
        <f t="shared" ca="1" si="28"/>
        <v>14.19921851442</v>
      </c>
      <c r="Q53" s="87">
        <f t="shared" ca="1" si="28"/>
        <v>15.706667758719998</v>
      </c>
      <c r="R53" s="87">
        <f t="shared" ca="1" si="28"/>
        <v>18.948150300649885</v>
      </c>
      <c r="S53" s="87">
        <f t="shared" ca="1" si="28"/>
        <v>39.360707527039267</v>
      </c>
      <c r="T53" s="87">
        <f t="shared" ca="1" si="28"/>
        <v>41.699552317546548</v>
      </c>
      <c r="U53" s="87">
        <f t="shared" ca="1" si="28"/>
        <v>34.079216183030013</v>
      </c>
      <c r="V53" s="87">
        <f t="shared" ca="1" si="28"/>
        <v>33.665192172802989</v>
      </c>
      <c r="W53" s="87">
        <f t="shared" ca="1" si="28"/>
        <v>37.004792576150038</v>
      </c>
      <c r="X53" s="87">
        <f t="shared" ca="1" si="28"/>
        <v>32.825340471379974</v>
      </c>
      <c r="Y53" s="87">
        <f t="shared" ca="1" si="28"/>
        <v>36.651526981759957</v>
      </c>
      <c r="Z53" s="87">
        <f t="shared" ca="1" si="28"/>
        <v>38.657542456619979</v>
      </c>
      <c r="AA53" s="87">
        <f t="shared" ca="1" si="28"/>
        <v>42.647090233140005</v>
      </c>
      <c r="AB53" s="87">
        <f t="shared" ca="1" si="28"/>
        <v>46.36080479385987</v>
      </c>
      <c r="AC53" s="87">
        <f t="shared" ca="1" si="28"/>
        <v>45.162258566500014</v>
      </c>
      <c r="AD53" s="191"/>
      <c r="AF53" s="39"/>
      <c r="AG53" s="40"/>
      <c r="AH53" s="40"/>
    </row>
    <row r="54" spans="1:34" ht="15">
      <c r="A54" s="214"/>
      <c r="B54" s="12"/>
      <c r="C54" s="12"/>
      <c r="D54" s="19" t="s">
        <v>38</v>
      </c>
      <c r="E54" s="89">
        <f t="shared" ref="E54:AB54" si="29">+E10</f>
        <v>0</v>
      </c>
      <c r="F54" s="89">
        <f t="shared" si="29"/>
        <v>0</v>
      </c>
      <c r="G54" s="89">
        <f t="shared" si="29"/>
        <v>0</v>
      </c>
      <c r="H54" s="89">
        <f t="shared" si="29"/>
        <v>0</v>
      </c>
      <c r="I54" s="89">
        <f t="shared" si="29"/>
        <v>0</v>
      </c>
      <c r="J54" s="89">
        <f t="shared" si="29"/>
        <v>0</v>
      </c>
      <c r="K54" s="89">
        <f t="shared" si="29"/>
        <v>0</v>
      </c>
      <c r="L54" s="89">
        <f t="shared" si="29"/>
        <v>0</v>
      </c>
      <c r="M54" s="89">
        <f t="shared" si="29"/>
        <v>0</v>
      </c>
      <c r="N54" s="89">
        <f t="shared" si="29"/>
        <v>0</v>
      </c>
      <c r="O54" s="89">
        <f t="shared" si="29"/>
        <v>0</v>
      </c>
      <c r="P54" s="89">
        <f t="shared" si="29"/>
        <v>0</v>
      </c>
      <c r="Q54" s="89">
        <f t="shared" si="29"/>
        <v>0</v>
      </c>
      <c r="R54" s="89">
        <f t="shared" si="29"/>
        <v>0</v>
      </c>
      <c r="S54" s="89">
        <f t="shared" si="29"/>
        <v>0</v>
      </c>
      <c r="T54" s="89">
        <f t="shared" si="29"/>
        <v>0</v>
      </c>
      <c r="U54" s="89">
        <f t="shared" si="29"/>
        <v>0</v>
      </c>
      <c r="V54" s="89">
        <f t="shared" si="29"/>
        <v>0</v>
      </c>
      <c r="W54" s="89">
        <f t="shared" si="29"/>
        <v>0</v>
      </c>
      <c r="X54" s="89">
        <f t="shared" si="29"/>
        <v>0</v>
      </c>
      <c r="Y54" s="89">
        <f t="shared" si="29"/>
        <v>0</v>
      </c>
      <c r="Z54" s="89">
        <f t="shared" si="29"/>
        <v>0</v>
      </c>
      <c r="AA54" s="89">
        <f t="shared" si="29"/>
        <v>0</v>
      </c>
      <c r="AB54" s="89">
        <f t="shared" si="29"/>
        <v>0</v>
      </c>
      <c r="AC54" s="89">
        <f t="shared" ref="AC54" si="30">+AC10</f>
        <v>0</v>
      </c>
      <c r="AD54" s="192"/>
      <c r="AF54" s="39"/>
      <c r="AG54" s="40"/>
      <c r="AH54" s="40"/>
    </row>
    <row r="55" spans="1:34" ht="15">
      <c r="A55" s="214"/>
      <c r="B55" s="12"/>
      <c r="C55" s="12" t="s">
        <v>39</v>
      </c>
      <c r="D55" s="12"/>
      <c r="E55" s="87">
        <f t="shared" ref="E55:AC55" ca="1" si="31">IF(OFFSET(E31,$AE$29-1,0)=0,ERROR.TYPE(6),E11*(OFFSET(E$28,$AE$29,0)/E$27)^($AE11))</f>
        <v>0</v>
      </c>
      <c r="F55" s="87">
        <f t="shared" ca="1" si="31"/>
        <v>0</v>
      </c>
      <c r="G55" s="87">
        <f t="shared" ca="1" si="31"/>
        <v>0</v>
      </c>
      <c r="H55" s="87">
        <f t="shared" ca="1" si="31"/>
        <v>0</v>
      </c>
      <c r="I55" s="87">
        <f t="shared" ca="1" si="31"/>
        <v>0</v>
      </c>
      <c r="J55" s="87">
        <f t="shared" ca="1" si="31"/>
        <v>0.16895420954520252</v>
      </c>
      <c r="K55" s="87">
        <f t="shared" ca="1" si="31"/>
        <v>0.16521666951656849</v>
      </c>
      <c r="L55" s="87">
        <f t="shared" ca="1" si="31"/>
        <v>0.2943668712593473</v>
      </c>
      <c r="M55" s="87">
        <f t="shared" ca="1" si="31"/>
        <v>0.34234707632215716</v>
      </c>
      <c r="N55" s="87">
        <f t="shared" ca="1" si="31"/>
        <v>0.40054035980382446</v>
      </c>
      <c r="O55" s="87">
        <f t="shared" ca="1" si="31"/>
        <v>0.45960099802083854</v>
      </c>
      <c r="P55" s="87">
        <f t="shared" ca="1" si="31"/>
        <v>0.56717120845836932</v>
      </c>
      <c r="Q55" s="87">
        <f t="shared" ca="1" si="31"/>
        <v>0.62626636370014965</v>
      </c>
      <c r="R55" s="87">
        <f t="shared" ca="1" si="31"/>
        <v>0.43880977125421489</v>
      </c>
      <c r="S55" s="87">
        <f t="shared" ca="1" si="31"/>
        <v>0.10602960024349466</v>
      </c>
      <c r="T55" s="87">
        <f t="shared" ca="1" si="31"/>
        <v>4.0032885856896447E-2</v>
      </c>
      <c r="U55" s="87">
        <f t="shared" ca="1" si="31"/>
        <v>1.1967174107135257</v>
      </c>
      <c r="V55" s="87">
        <f t="shared" ca="1" si="31"/>
        <v>0.80630171489879088</v>
      </c>
      <c r="W55" s="87">
        <f t="shared" ca="1" si="31"/>
        <v>0.82959079457526042</v>
      </c>
      <c r="X55" s="87">
        <f t="shared" ca="1" si="31"/>
        <v>1.0328121754222301</v>
      </c>
      <c r="Y55" s="87">
        <f t="shared" ca="1" si="31"/>
        <v>1.8034410040366555</v>
      </c>
      <c r="Z55" s="87">
        <f t="shared" ca="1" si="31"/>
        <v>1.3370228414855729</v>
      </c>
      <c r="AA55" s="87">
        <f t="shared" ca="1" si="31"/>
        <v>1.2987353504548651</v>
      </c>
      <c r="AB55" s="87">
        <f t="shared" ca="1" si="31"/>
        <v>1.6126836458428684</v>
      </c>
      <c r="AC55" s="87">
        <f t="shared" ca="1" si="31"/>
        <v>1.5166476795300012</v>
      </c>
      <c r="AD55" s="191"/>
      <c r="AF55" s="39"/>
      <c r="AG55" s="40"/>
      <c r="AH55" s="40"/>
    </row>
    <row r="56" spans="1:34" ht="15">
      <c r="A56" s="214"/>
      <c r="B56" s="12"/>
      <c r="C56" s="12" t="s">
        <v>40</v>
      </c>
      <c r="D56" s="12"/>
      <c r="E56" s="63">
        <f t="shared" ref="E56:K56" ca="1" si="32">+E57+E58</f>
        <v>1.2262815419303998</v>
      </c>
      <c r="F56" s="63">
        <f t="shared" ca="1" si="32"/>
        <v>1.69391323381</v>
      </c>
      <c r="G56" s="63">
        <f t="shared" ca="1" si="32"/>
        <v>1.6349582377599998</v>
      </c>
      <c r="H56" s="63">
        <f t="shared" ca="1" si="32"/>
        <v>1.2816174016350002</v>
      </c>
      <c r="I56" s="63">
        <f t="shared" ca="1" si="32"/>
        <v>1.5708325231903999</v>
      </c>
      <c r="J56" s="63">
        <f t="shared" ca="1" si="32"/>
        <v>1.6769999821235999</v>
      </c>
      <c r="K56" s="63">
        <f t="shared" ca="1" si="32"/>
        <v>1.2461002322301999</v>
      </c>
      <c r="L56" s="63">
        <f t="shared" ref="L56:AA56" ca="1" si="33">+L57+L58</f>
        <v>1.5262778329505002</v>
      </c>
      <c r="M56" s="63">
        <f t="shared" ca="1" si="33"/>
        <v>1.2289019458746</v>
      </c>
      <c r="N56" s="63">
        <f t="shared" ca="1" si="33"/>
        <v>1.4065536692941998</v>
      </c>
      <c r="O56" s="63">
        <f t="shared" ca="1" si="33"/>
        <v>2.4740084969899998</v>
      </c>
      <c r="P56" s="63">
        <f t="shared" ca="1" si="33"/>
        <v>1.5835488867699996</v>
      </c>
      <c r="Q56" s="63">
        <f t="shared" ca="1" si="33"/>
        <v>2.4284787089900002</v>
      </c>
      <c r="R56" s="63">
        <f t="shared" ca="1" si="33"/>
        <v>5.3975869239800005</v>
      </c>
      <c r="S56" s="63">
        <f t="shared" ca="1" si="33"/>
        <v>8.9449068501399989</v>
      </c>
      <c r="T56" s="63">
        <f t="shared" ca="1" si="33"/>
        <v>9.1345247529500018</v>
      </c>
      <c r="U56" s="63">
        <f t="shared" ca="1" si="33"/>
        <v>11.01339901163</v>
      </c>
      <c r="V56" s="63">
        <f t="shared" ca="1" si="33"/>
        <v>18.041752158965998</v>
      </c>
      <c r="W56" s="63">
        <f t="shared" ca="1" si="33"/>
        <v>10.744222515119999</v>
      </c>
      <c r="X56" s="63">
        <f t="shared" ca="1" si="33"/>
        <v>5.83030260587</v>
      </c>
      <c r="Y56" s="63">
        <f t="shared" ca="1" si="33"/>
        <v>11.12808341559</v>
      </c>
      <c r="Z56" s="63">
        <f t="shared" ca="1" si="33"/>
        <v>7.3181932281100002</v>
      </c>
      <c r="AA56" s="63">
        <f t="shared" ca="1" si="33"/>
        <v>6.48069798552</v>
      </c>
      <c r="AB56" s="63">
        <f t="shared" ref="AB56:AC56" ca="1" si="34">+AB57+AB58</f>
        <v>14.098157144300002</v>
      </c>
      <c r="AC56" s="63">
        <f t="shared" ca="1" si="34"/>
        <v>21.170685471530003</v>
      </c>
      <c r="AD56" s="85"/>
      <c r="AF56" s="39"/>
      <c r="AG56" s="40"/>
      <c r="AH56" s="40"/>
    </row>
    <row r="57" spans="1:34">
      <c r="A57" s="214"/>
      <c r="B57" s="21"/>
      <c r="C57" s="21"/>
      <c r="D57" s="21" t="s">
        <v>55</v>
      </c>
      <c r="E57" s="87">
        <f t="shared" ref="E57:AB57" ca="1" si="35">IF(OFFSET(E31,$AE$29-1,0)=0,ERROR.TYPE(6),E13)</f>
        <v>1.2262815419303998</v>
      </c>
      <c r="F57" s="87">
        <f t="shared" ca="1" si="35"/>
        <v>1.69391323381</v>
      </c>
      <c r="G57" s="87">
        <f t="shared" ca="1" si="35"/>
        <v>1.6349582377599998</v>
      </c>
      <c r="H57" s="87">
        <f t="shared" ca="1" si="35"/>
        <v>1.2816174016350002</v>
      </c>
      <c r="I57" s="87">
        <f t="shared" ca="1" si="35"/>
        <v>1.5708325231903999</v>
      </c>
      <c r="J57" s="87">
        <f t="shared" ca="1" si="35"/>
        <v>1.6769999821235999</v>
      </c>
      <c r="K57" s="87">
        <f t="shared" ca="1" si="35"/>
        <v>1.2461002322301999</v>
      </c>
      <c r="L57" s="87">
        <f t="shared" ca="1" si="35"/>
        <v>1.5262778329505002</v>
      </c>
      <c r="M57" s="87">
        <f t="shared" ca="1" si="35"/>
        <v>1.2289019458746</v>
      </c>
      <c r="N57" s="87">
        <f t="shared" ca="1" si="35"/>
        <v>1.4065536692941998</v>
      </c>
      <c r="O57" s="87">
        <f t="shared" ca="1" si="35"/>
        <v>2.4740084969899998</v>
      </c>
      <c r="P57" s="87">
        <f t="shared" ca="1" si="35"/>
        <v>1.5835488867699996</v>
      </c>
      <c r="Q57" s="87">
        <f t="shared" ca="1" si="35"/>
        <v>2.4284787089900002</v>
      </c>
      <c r="R57" s="87">
        <f t="shared" ca="1" si="35"/>
        <v>5.3975869239800005</v>
      </c>
      <c r="S57" s="87">
        <f t="shared" ca="1" si="35"/>
        <v>8.9449068501399989</v>
      </c>
      <c r="T57" s="87">
        <f t="shared" ca="1" si="35"/>
        <v>9.1345247529500018</v>
      </c>
      <c r="U57" s="87">
        <f t="shared" ca="1" si="35"/>
        <v>11.01339901163</v>
      </c>
      <c r="V57" s="87">
        <f t="shared" ca="1" si="35"/>
        <v>18.041752158965998</v>
      </c>
      <c r="W57" s="87">
        <f t="shared" ca="1" si="35"/>
        <v>10.744222515119999</v>
      </c>
      <c r="X57" s="87">
        <f t="shared" ca="1" si="35"/>
        <v>5.83030260587</v>
      </c>
      <c r="Y57" s="87">
        <f t="shared" ca="1" si="35"/>
        <v>11.12808341559</v>
      </c>
      <c r="Z57" s="87">
        <f t="shared" ca="1" si="35"/>
        <v>7.3181932281100002</v>
      </c>
      <c r="AA57" s="87">
        <f t="shared" ca="1" si="35"/>
        <v>6.48069798552</v>
      </c>
      <c r="AB57" s="87">
        <f t="shared" ca="1" si="35"/>
        <v>14.098157144300002</v>
      </c>
      <c r="AC57" s="87">
        <f t="shared" ref="AC57" ca="1" si="36">IF(OFFSET(AC31,$AE$29-1,0)=0,ERROR.TYPE(6),AC13)</f>
        <v>21.170685471530003</v>
      </c>
      <c r="AD57" s="191"/>
    </row>
    <row r="58" spans="1:34">
      <c r="A58" s="214"/>
      <c r="B58" s="19"/>
      <c r="C58" s="19"/>
      <c r="D58" s="19" t="s">
        <v>38</v>
      </c>
      <c r="E58" s="89">
        <f t="shared" ref="E58:AB58" si="37">+E14</f>
        <v>0</v>
      </c>
      <c r="F58" s="89">
        <f t="shared" si="37"/>
        <v>0</v>
      </c>
      <c r="G58" s="89">
        <f t="shared" si="37"/>
        <v>0</v>
      </c>
      <c r="H58" s="89">
        <f t="shared" si="37"/>
        <v>0</v>
      </c>
      <c r="I58" s="89">
        <f t="shared" si="37"/>
        <v>0</v>
      </c>
      <c r="J58" s="89">
        <f t="shared" si="37"/>
        <v>0</v>
      </c>
      <c r="K58" s="89">
        <f t="shared" si="37"/>
        <v>0</v>
      </c>
      <c r="L58" s="89">
        <f t="shared" si="37"/>
        <v>0</v>
      </c>
      <c r="M58" s="89">
        <f t="shared" si="37"/>
        <v>0</v>
      </c>
      <c r="N58" s="89">
        <f t="shared" si="37"/>
        <v>0</v>
      </c>
      <c r="O58" s="89">
        <f t="shared" si="37"/>
        <v>0</v>
      </c>
      <c r="P58" s="89">
        <f t="shared" si="37"/>
        <v>0</v>
      </c>
      <c r="Q58" s="89">
        <f t="shared" si="37"/>
        <v>0</v>
      </c>
      <c r="R58" s="89">
        <f t="shared" si="37"/>
        <v>0</v>
      </c>
      <c r="S58" s="89">
        <f t="shared" si="37"/>
        <v>0</v>
      </c>
      <c r="T58" s="89">
        <f t="shared" si="37"/>
        <v>0</v>
      </c>
      <c r="U58" s="89">
        <f t="shared" si="37"/>
        <v>0</v>
      </c>
      <c r="V58" s="89">
        <f t="shared" si="37"/>
        <v>0</v>
      </c>
      <c r="W58" s="89">
        <f t="shared" si="37"/>
        <v>0</v>
      </c>
      <c r="X58" s="89">
        <f t="shared" si="37"/>
        <v>0</v>
      </c>
      <c r="Y58" s="89">
        <f t="shared" si="37"/>
        <v>0</v>
      </c>
      <c r="Z58" s="89">
        <f t="shared" si="37"/>
        <v>0</v>
      </c>
      <c r="AA58" s="89">
        <f t="shared" si="37"/>
        <v>0</v>
      </c>
      <c r="AB58" s="89">
        <f t="shared" si="37"/>
        <v>0</v>
      </c>
      <c r="AC58" s="89">
        <f t="shared" ref="AC58" si="38">+AC14</f>
        <v>0</v>
      </c>
      <c r="AD58" s="192"/>
    </row>
    <row r="59" spans="1:34" ht="15">
      <c r="A59" s="214"/>
      <c r="B59" s="17" t="s">
        <v>42</v>
      </c>
      <c r="C59" s="17"/>
      <c r="D59" s="17"/>
      <c r="E59" s="90">
        <f t="shared" ref="E59:AB59" ca="1" si="39">IF(OFFSET(E31,$AE$29-1,0)=0,ERROR.TYPE(6),E15)</f>
        <v>0.24355008831379998</v>
      </c>
      <c r="F59" s="90">
        <f t="shared" ca="1" si="39"/>
        <v>0.50124690797000016</v>
      </c>
      <c r="G59" s="90">
        <f t="shared" ca="1" si="39"/>
        <v>0.56103528585000007</v>
      </c>
      <c r="H59" s="90">
        <f t="shared" ca="1" si="39"/>
        <v>0.70728993755999991</v>
      </c>
      <c r="I59" s="90">
        <f t="shared" ca="1" si="39"/>
        <v>0.52099205847999996</v>
      </c>
      <c r="J59" s="90">
        <f t="shared" ca="1" si="39"/>
        <v>0.33153735984499993</v>
      </c>
      <c r="K59" s="90">
        <f t="shared" ca="1" si="39"/>
        <v>0.60931543574890024</v>
      </c>
      <c r="L59" s="90">
        <f t="shared" ca="1" si="39"/>
        <v>1.0026251792002001</v>
      </c>
      <c r="M59" s="90">
        <f t="shared" ca="1" si="39"/>
        <v>0.55952398417540017</v>
      </c>
      <c r="N59" s="90">
        <f t="shared" ca="1" si="39"/>
        <v>0.53290000000000015</v>
      </c>
      <c r="O59" s="90">
        <f t="shared" ca="1" si="39"/>
        <v>0.50443380150999995</v>
      </c>
      <c r="P59" s="90">
        <f t="shared" ca="1" si="39"/>
        <v>0.6303127698600004</v>
      </c>
      <c r="Q59" s="90">
        <f t="shared" ca="1" si="39"/>
        <v>1.2985448771833334</v>
      </c>
      <c r="R59" s="90">
        <f t="shared" ca="1" si="39"/>
        <v>0.96515302442585948</v>
      </c>
      <c r="S59" s="90">
        <f t="shared" ca="1" si="39"/>
        <v>1.9929962607704783</v>
      </c>
      <c r="T59" s="90">
        <f t="shared" ca="1" si="39"/>
        <v>2.9176898613516329</v>
      </c>
      <c r="U59" s="90">
        <f t="shared" ca="1" si="39"/>
        <v>3.6643879655234786</v>
      </c>
      <c r="V59" s="90">
        <f t="shared" ca="1" si="39"/>
        <v>5.799940801755004</v>
      </c>
      <c r="W59" s="90">
        <f t="shared" ca="1" si="39"/>
        <v>2.9431967965833365</v>
      </c>
      <c r="X59" s="90">
        <f t="shared" ca="1" si="39"/>
        <v>4.592312541616991</v>
      </c>
      <c r="Y59" s="90">
        <f t="shared" ca="1" si="39"/>
        <v>9.8710486519734921</v>
      </c>
      <c r="Z59" s="90">
        <f t="shared" ca="1" si="39"/>
        <v>7.7178982014782633</v>
      </c>
      <c r="AA59" s="90">
        <f t="shared" ca="1" si="39"/>
        <v>7.2456894127772529</v>
      </c>
      <c r="AB59" s="90">
        <f t="shared" ca="1" si="39"/>
        <v>5.3700576484399818</v>
      </c>
      <c r="AC59" s="90">
        <f t="shared" ref="AC59" ca="1" si="40">IF(OFFSET(AC31,$AE$29-1,0)=0,ERROR.TYPE(6),AC15)</f>
        <v>5.7369008847900034</v>
      </c>
      <c r="AD59" s="190"/>
    </row>
    <row r="60" spans="1:34" ht="6" customHeight="1">
      <c r="A60" s="214"/>
      <c r="B60" s="12"/>
      <c r="C60" s="12"/>
      <c r="D60" s="12"/>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85"/>
    </row>
    <row r="61" spans="1:34" s="9" customFormat="1" ht="15">
      <c r="A61" s="214"/>
      <c r="B61" s="15" t="s">
        <v>43</v>
      </c>
      <c r="C61" s="15"/>
      <c r="D61" s="15"/>
      <c r="E61" s="84">
        <f t="shared" ref="E61:AB61" ca="1" si="41">IF(OFFSET(E31,$AE$29-1,0)=0,ERROR.TYPE(6),E17)</f>
        <v>3.6798968187006</v>
      </c>
      <c r="F61" s="84">
        <f t="shared" ca="1" si="41"/>
        <v>4.582700460469999</v>
      </c>
      <c r="G61" s="84">
        <f t="shared" ca="1" si="41"/>
        <v>6.8679721531200002</v>
      </c>
      <c r="H61" s="84">
        <f t="shared" ca="1" si="41"/>
        <v>8.4190939486900014</v>
      </c>
      <c r="I61" s="84">
        <f t="shared" ca="1" si="41"/>
        <v>9.2793415802399988</v>
      </c>
      <c r="J61" s="84">
        <f t="shared" ca="1" si="41"/>
        <v>11.188170833840001</v>
      </c>
      <c r="K61" s="84">
        <f t="shared" ca="1" si="41"/>
        <v>13.887094581773598</v>
      </c>
      <c r="L61" s="84">
        <f t="shared" ca="1" si="41"/>
        <v>22.500446448580131</v>
      </c>
      <c r="M61" s="84">
        <f t="shared" ca="1" si="41"/>
        <v>25.83207937936891</v>
      </c>
      <c r="N61" s="84">
        <f t="shared" ca="1" si="41"/>
        <v>30.983318507250672</v>
      </c>
      <c r="O61" s="84">
        <f t="shared" ca="1" si="41"/>
        <v>35.814525972099993</v>
      </c>
      <c r="P61" s="84">
        <f t="shared" ca="1" si="41"/>
        <v>42.914253835472003</v>
      </c>
      <c r="Q61" s="84">
        <f t="shared" ca="1" si="41"/>
        <v>47.337489338570002</v>
      </c>
      <c r="R61" s="84">
        <f t="shared" ca="1" si="41"/>
        <v>58.177079178470002</v>
      </c>
      <c r="S61" s="84">
        <f t="shared" ca="1" si="41"/>
        <v>107.88584109385</v>
      </c>
      <c r="T61" s="84">
        <f t="shared" ca="1" si="41"/>
        <v>123.062352038029</v>
      </c>
      <c r="U61" s="84">
        <f t="shared" ca="1" si="41"/>
        <v>155.06996106091333</v>
      </c>
      <c r="V61" s="84">
        <f t="shared" ca="1" si="41"/>
        <v>176.27738088762999</v>
      </c>
      <c r="W61" s="84">
        <f t="shared" ca="1" si="41"/>
        <v>228.47821377510002</v>
      </c>
      <c r="X61" s="84">
        <f t="shared" ca="1" si="41"/>
        <v>222.33632038274274</v>
      </c>
      <c r="Y61" s="84">
        <f t="shared" ca="1" si="41"/>
        <v>239.98833839879268</v>
      </c>
      <c r="Z61" s="84">
        <f t="shared" ca="1" si="41"/>
        <v>263.96340651399237</v>
      </c>
      <c r="AA61" s="84">
        <f t="shared" ca="1" si="41"/>
        <v>314.18447429928</v>
      </c>
      <c r="AB61" s="84">
        <f t="shared" ca="1" si="41"/>
        <v>357.69534813264994</v>
      </c>
      <c r="AC61" s="84">
        <f t="shared" ref="AC61" ca="1" si="42">IF(OFFSET(AC31,$AE$29-1,0)=0,ERROR.TYPE(6),AC17)</f>
        <v>416.10554499413001</v>
      </c>
      <c r="AD61" s="190"/>
    </row>
    <row r="62" spans="1:34" s="9" customFormat="1" ht="6" customHeight="1">
      <c r="A62" s="214"/>
      <c r="B62" s="12"/>
      <c r="C62" s="12"/>
      <c r="D62" s="12"/>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85"/>
      <c r="AE62" s="1"/>
    </row>
    <row r="63" spans="1:34" s="9" customFormat="1" ht="15">
      <c r="A63" s="214"/>
      <c r="B63" s="51"/>
      <c r="C63" s="51" t="s">
        <v>44</v>
      </c>
      <c r="D63" s="51"/>
      <c r="E63" s="84">
        <f t="shared" ref="E63:AB63" ca="1" si="43">IF(OFFSET(E31,$AE$29-1,0)=0,ERROR.TYPE(6),E19)</f>
        <v>0</v>
      </c>
      <c r="F63" s="84">
        <f t="shared" ca="1" si="43"/>
        <v>0</v>
      </c>
      <c r="G63" s="84">
        <f t="shared" ca="1" si="43"/>
        <v>0.66</v>
      </c>
      <c r="H63" s="84">
        <f t="shared" ca="1" si="43"/>
        <v>5.2750000000000003E-6</v>
      </c>
      <c r="I63" s="84">
        <f t="shared" ca="1" si="43"/>
        <v>0</v>
      </c>
      <c r="J63" s="84">
        <f t="shared" ca="1" si="43"/>
        <v>0</v>
      </c>
      <c r="K63" s="84">
        <f t="shared" ca="1" si="43"/>
        <v>0</v>
      </c>
      <c r="L63" s="84">
        <f t="shared" ca="1" si="43"/>
        <v>1.9863633109999997E-2</v>
      </c>
      <c r="M63" s="84">
        <f t="shared" ca="1" si="43"/>
        <v>0.15326482620000001</v>
      </c>
      <c r="N63" s="84">
        <f t="shared" ca="1" si="43"/>
        <v>1.1864643699141</v>
      </c>
      <c r="O63" s="84">
        <f t="shared" ca="1" si="43"/>
        <v>1.4787443869300001</v>
      </c>
      <c r="P63" s="84">
        <f t="shared" ca="1" si="43"/>
        <v>2.4848623612900003</v>
      </c>
      <c r="Q63" s="84">
        <f t="shared" ca="1" si="43"/>
        <v>3.3404080709099997</v>
      </c>
      <c r="R63" s="84">
        <f t="shared" ca="1" si="43"/>
        <v>8.3543116799200003</v>
      </c>
      <c r="S63" s="84">
        <f t="shared" ca="1" si="43"/>
        <v>13.711634177609998</v>
      </c>
      <c r="T63" s="84">
        <f t="shared" ca="1" si="43"/>
        <v>10.794551483680001</v>
      </c>
      <c r="U63" s="84">
        <f t="shared" ca="1" si="43"/>
        <v>15.77810740556</v>
      </c>
      <c r="V63" s="84">
        <f t="shared" ca="1" si="43"/>
        <v>21.63344987967</v>
      </c>
      <c r="W63" s="84">
        <f t="shared" ca="1" si="43"/>
        <v>26.178950047690002</v>
      </c>
      <c r="X63" s="84">
        <f t="shared" ca="1" si="43"/>
        <v>30.546934887050003</v>
      </c>
      <c r="Y63" s="84">
        <f t="shared" ca="1" si="43"/>
        <v>37.23247778607</v>
      </c>
      <c r="Z63" s="84">
        <f t="shared" ca="1" si="43"/>
        <v>45.15653814625</v>
      </c>
      <c r="AA63" s="84">
        <f t="shared" ca="1" si="43"/>
        <v>56.406455501629999</v>
      </c>
      <c r="AB63" s="84">
        <f t="shared" ca="1" si="43"/>
        <v>59.667253768670001</v>
      </c>
      <c r="AC63" s="84">
        <f t="shared" ref="AC63" ca="1" si="44">IF(OFFSET(AC31,$AE$29-1,0)=0,ERROR.TYPE(6),AC19)</f>
        <v>70.349188809160012</v>
      </c>
      <c r="AD63" s="190"/>
    </row>
    <row r="64" spans="1:34" s="9" customFormat="1" ht="6" customHeight="1">
      <c r="A64" s="214"/>
      <c r="B64" s="12"/>
      <c r="C64" s="12"/>
      <c r="D64" s="12"/>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85"/>
      <c r="AE64" s="1"/>
    </row>
    <row r="65" spans="1:39" s="9" customFormat="1" ht="15">
      <c r="A65" s="214"/>
      <c r="B65" s="15" t="s">
        <v>45</v>
      </c>
      <c r="C65" s="15"/>
      <c r="D65" s="15"/>
      <c r="E65" s="84">
        <f t="shared" ref="E65:AB65" ca="1" si="45">IF(OFFSET(E31,$AE$29-1,0)=0,ERROR.TYPE(6),E21)</f>
        <v>4.3078072405171994</v>
      </c>
      <c r="F65" s="84">
        <f t="shared" ca="1" si="45"/>
        <v>5.7915338055200012</v>
      </c>
      <c r="G65" s="84">
        <f t="shared" ca="1" si="45"/>
        <v>9.5577400501299987</v>
      </c>
      <c r="H65" s="84">
        <f t="shared" ca="1" si="45"/>
        <v>11.86750771881</v>
      </c>
      <c r="I65" s="84">
        <f t="shared" ca="1" si="45"/>
        <v>13.65377579948</v>
      </c>
      <c r="J65" s="84">
        <f t="shared" ca="1" si="45"/>
        <v>12.919274721679997</v>
      </c>
      <c r="K65" s="84">
        <f t="shared" ca="1" si="45"/>
        <v>13.803996316145398</v>
      </c>
      <c r="L65" s="84">
        <f t="shared" ca="1" si="45"/>
        <v>14.1273</v>
      </c>
      <c r="M65" s="84">
        <f t="shared" ca="1" si="45"/>
        <v>14.12310521391109</v>
      </c>
      <c r="N65" s="84">
        <f t="shared" ca="1" si="45"/>
        <v>17.775428259883412</v>
      </c>
      <c r="O65" s="84">
        <f t="shared" ca="1" si="45"/>
        <v>17.751159984440001</v>
      </c>
      <c r="P65" s="84">
        <f t="shared" ca="1" si="45"/>
        <v>24.346762239028003</v>
      </c>
      <c r="Q65" s="84">
        <f t="shared" ca="1" si="45"/>
        <v>29.26026478555</v>
      </c>
      <c r="R65" s="84">
        <f t="shared" ca="1" si="45"/>
        <v>32.942893553040001</v>
      </c>
      <c r="S65" s="84">
        <f t="shared" ca="1" si="45"/>
        <v>54.715488742190345</v>
      </c>
      <c r="T65" s="84">
        <f t="shared" ca="1" si="45"/>
        <v>69.597958048400002</v>
      </c>
      <c r="U65" s="84">
        <f t="shared" ca="1" si="45"/>
        <v>79.88049736616</v>
      </c>
      <c r="V65" s="84">
        <f t="shared" ca="1" si="45"/>
        <v>96.460718755880009</v>
      </c>
      <c r="W65" s="84">
        <f t="shared" ca="1" si="45"/>
        <v>125.64388966697001</v>
      </c>
      <c r="X65" s="84">
        <f t="shared" ca="1" si="45"/>
        <v>104.89324250758</v>
      </c>
      <c r="Y65" s="84">
        <f t="shared" ca="1" si="45"/>
        <v>127.62611924999001</v>
      </c>
      <c r="Z65" s="84">
        <f t="shared" ca="1" si="45"/>
        <v>130.44689169020998</v>
      </c>
      <c r="AA65" s="84">
        <f t="shared" ca="1" si="45"/>
        <v>195.87363127651</v>
      </c>
      <c r="AB65" s="84">
        <f t="shared" ca="1" si="45"/>
        <v>161.87753313169998</v>
      </c>
      <c r="AC65" s="84">
        <f t="shared" ref="AC65" ca="1" si="46">IF(OFFSET(AC31,$AE$29-1,0)=0,ERROR.TYPE(6),AC21)</f>
        <v>187.45688509193999</v>
      </c>
      <c r="AD65" s="190"/>
    </row>
    <row r="66" spans="1:39" ht="6" customHeight="1">
      <c r="A66" s="214"/>
      <c r="B66" s="12"/>
      <c r="C66" s="12"/>
      <c r="D66" s="12"/>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85"/>
    </row>
    <row r="67" spans="1:39" ht="15">
      <c r="A67" s="214"/>
      <c r="B67" s="10" t="s">
        <v>46</v>
      </c>
      <c r="C67" s="10"/>
      <c r="D67" s="10"/>
      <c r="E67" s="65">
        <f t="shared" ref="E67:K67" ca="1" si="47">+E48+E59-E61-E65+E63</f>
        <v>2.3916329398220526E-2</v>
      </c>
      <c r="F67" s="65">
        <f t="shared" ca="1" si="47"/>
        <v>3.9616168874916093</v>
      </c>
      <c r="G67" s="65">
        <f t="shared" ca="1" si="47"/>
        <v>2.6714564969240602</v>
      </c>
      <c r="H67" s="65">
        <f t="shared" ca="1" si="47"/>
        <v>5.7017588264753089E-2</v>
      </c>
      <c r="I67" s="65">
        <f t="shared" ca="1" si="47"/>
        <v>-0.79550318672938758</v>
      </c>
      <c r="J67" s="65">
        <f t="shared" ca="1" si="47"/>
        <v>1.7251102103514562</v>
      </c>
      <c r="K67" s="65">
        <f t="shared" ca="1" si="47"/>
        <v>-0.71671327720291522</v>
      </c>
      <c r="L67" s="65">
        <f t="shared" ref="L67:AA67" ca="1" si="48">+L48+L59-L61-L65+L63</f>
        <v>-1.7953285359479851</v>
      </c>
      <c r="M67" s="65">
        <f t="shared" ca="1" si="48"/>
        <v>-1.8615188080846954</v>
      </c>
      <c r="N67" s="65">
        <f t="shared" ca="1" si="48"/>
        <v>-5.2718515547772338</v>
      </c>
      <c r="O67" s="65">
        <f t="shared" ca="1" si="48"/>
        <v>-2.3275617652565863</v>
      </c>
      <c r="P67" s="65">
        <f t="shared" ca="1" si="48"/>
        <v>-5.2416252104127903</v>
      </c>
      <c r="Q67" s="65">
        <f t="shared" ca="1" si="48"/>
        <v>-6.9284001469903007</v>
      </c>
      <c r="R67" s="65">
        <f t="shared" ca="1" si="48"/>
        <v>0.9149388078963181</v>
      </c>
      <c r="S67" s="65">
        <f t="shared" ca="1" si="48"/>
        <v>-11.538364097683509</v>
      </c>
      <c r="T67" s="65">
        <f t="shared" ca="1" si="48"/>
        <v>-15.404839520426842</v>
      </c>
      <c r="U67" s="65">
        <f t="shared" ca="1" si="48"/>
        <v>-29.543610051193106</v>
      </c>
      <c r="V67" s="65">
        <f t="shared" ca="1" si="48"/>
        <v>-21.029436524226721</v>
      </c>
      <c r="W67" s="65">
        <f t="shared" ca="1" si="48"/>
        <v>-85.218254214979765</v>
      </c>
      <c r="X67" s="65">
        <f t="shared" ca="1" si="48"/>
        <v>-61.345362967428585</v>
      </c>
      <c r="Y67" s="65">
        <f t="shared" ca="1" si="48"/>
        <v>-70.180257687744756</v>
      </c>
      <c r="Z67" s="65">
        <f t="shared" ca="1" si="48"/>
        <v>-59.510282950502727</v>
      </c>
      <c r="AA67" s="65">
        <f t="shared" ca="1" si="48"/>
        <v>-117.09270579441608</v>
      </c>
      <c r="AB67" s="65">
        <f t="shared" ref="AB67:AC67" ca="1" si="49">+AB48+AB59-AB61-AB65+AB63</f>
        <v>-72.769670143510581</v>
      </c>
      <c r="AC67" s="65">
        <f t="shared" ca="1" si="49"/>
        <v>-112.75682704170092</v>
      </c>
      <c r="AD67" s="190"/>
    </row>
    <row r="68" spans="1:39" ht="6" customHeight="1">
      <c r="A68" s="214"/>
      <c r="B68" s="12"/>
      <c r="C68" s="12"/>
      <c r="D68" s="12"/>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85"/>
    </row>
    <row r="69" spans="1:39" ht="15">
      <c r="A69" s="214"/>
      <c r="B69" s="10" t="s">
        <v>47</v>
      </c>
      <c r="C69" s="11"/>
      <c r="D69" s="11"/>
      <c r="E69" s="65">
        <f t="shared" ref="E69:K69" ca="1" si="50">+E67-E$19</f>
        <v>2.3916329398220526E-2</v>
      </c>
      <c r="F69" s="65">
        <f t="shared" ca="1" si="50"/>
        <v>3.9616168874916093</v>
      </c>
      <c r="G69" s="65">
        <f t="shared" ca="1" si="50"/>
        <v>2.01145649692406</v>
      </c>
      <c r="H69" s="65">
        <f t="shared" ca="1" si="50"/>
        <v>5.7012313264753089E-2</v>
      </c>
      <c r="I69" s="65">
        <f t="shared" ca="1" si="50"/>
        <v>-0.79550318672938758</v>
      </c>
      <c r="J69" s="65">
        <f t="shared" ca="1" si="50"/>
        <v>1.7251102103514562</v>
      </c>
      <c r="K69" s="65">
        <f t="shared" ca="1" si="50"/>
        <v>-0.71671327720291522</v>
      </c>
      <c r="L69" s="65">
        <f t="shared" ref="L69:AA69" ca="1" si="51">+L67-L$19</f>
        <v>-1.8151921690579851</v>
      </c>
      <c r="M69" s="65">
        <f t="shared" ca="1" si="51"/>
        <v>-2.0147836342846954</v>
      </c>
      <c r="N69" s="65">
        <f t="shared" ca="1" si="51"/>
        <v>-6.458315924691334</v>
      </c>
      <c r="O69" s="65">
        <f t="shared" ca="1" si="51"/>
        <v>-3.8063061521865862</v>
      </c>
      <c r="P69" s="65">
        <f t="shared" ca="1" si="51"/>
        <v>-7.7264875717027905</v>
      </c>
      <c r="Q69" s="65">
        <f t="shared" ca="1" si="51"/>
        <v>-10.2688082179003</v>
      </c>
      <c r="R69" s="65">
        <f t="shared" ca="1" si="51"/>
        <v>-7.4393728720236822</v>
      </c>
      <c r="S69" s="65">
        <f t="shared" ca="1" si="51"/>
        <v>-25.249998275293507</v>
      </c>
      <c r="T69" s="65">
        <f t="shared" ca="1" si="51"/>
        <v>-26.199391004106843</v>
      </c>
      <c r="U69" s="65">
        <f t="shared" ca="1" si="51"/>
        <v>-45.321717456753106</v>
      </c>
      <c r="V69" s="65">
        <f t="shared" ca="1" si="51"/>
        <v>-42.662886403896721</v>
      </c>
      <c r="W69" s="65">
        <f t="shared" ca="1" si="51"/>
        <v>-111.39720426266976</v>
      </c>
      <c r="X69" s="65">
        <f t="shared" ca="1" si="51"/>
        <v>-91.892297854478585</v>
      </c>
      <c r="Y69" s="65">
        <f t="shared" ca="1" si="51"/>
        <v>-107.41273547381476</v>
      </c>
      <c r="Z69" s="65">
        <f t="shared" ca="1" si="51"/>
        <v>-104.66682109675273</v>
      </c>
      <c r="AA69" s="65">
        <f t="shared" ca="1" si="51"/>
        <v>-173.49916129604608</v>
      </c>
      <c r="AB69" s="65">
        <f t="shared" ref="AB69:AC69" ca="1" si="52">+AB67-AB$19</f>
        <v>-132.43692391218059</v>
      </c>
      <c r="AC69" s="65">
        <f t="shared" ca="1" si="52"/>
        <v>-183.10601585086093</v>
      </c>
      <c r="AD69" s="190"/>
    </row>
    <row r="70" spans="1:39" ht="6" hidden="1" customHeight="1">
      <c r="A70" s="214"/>
      <c r="B70" s="12"/>
      <c r="C70" s="12"/>
      <c r="D70" s="12"/>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85"/>
    </row>
    <row r="71" spans="1:39" ht="15" hidden="1">
      <c r="A71" s="214"/>
      <c r="B71" s="10"/>
      <c r="C71" s="10" t="s">
        <v>90</v>
      </c>
      <c r="D71" s="11"/>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190"/>
      <c r="AH71" s="42"/>
      <c r="AI71" s="43"/>
      <c r="AJ71" s="43"/>
      <c r="AK71" s="43"/>
      <c r="AL71" s="43"/>
      <c r="AM71" s="43"/>
    </row>
    <row r="72" spans="1:39" ht="15" hidden="1">
      <c r="A72" s="214"/>
      <c r="B72" s="10" t="s">
        <v>91</v>
      </c>
      <c r="C72" s="10"/>
      <c r="D72" s="11"/>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190"/>
      <c r="AH72" s="42"/>
      <c r="AI72" s="43"/>
      <c r="AJ72" s="43"/>
      <c r="AK72" s="43"/>
      <c r="AL72" s="43"/>
      <c r="AM72" s="43"/>
    </row>
    <row r="73" spans="1:39" ht="5.25" hidden="1" customHeight="1">
      <c r="A73" s="214"/>
      <c r="B73" s="12"/>
      <c r="C73" s="12"/>
      <c r="D73" s="12"/>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85"/>
      <c r="AH73" s="42"/>
      <c r="AI73" s="43"/>
      <c r="AJ73" s="43"/>
      <c r="AK73" s="43"/>
      <c r="AL73" s="43"/>
      <c r="AM73" s="43"/>
    </row>
    <row r="74" spans="1:39" ht="15" hidden="1">
      <c r="A74" s="214"/>
      <c r="B74" s="10"/>
      <c r="C74" s="10" t="s">
        <v>90</v>
      </c>
      <c r="D74" s="11"/>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190"/>
      <c r="AH74" s="42"/>
      <c r="AI74" s="43"/>
      <c r="AJ74" s="43"/>
      <c r="AK74" s="43"/>
      <c r="AL74" s="43"/>
      <c r="AM74" s="43"/>
    </row>
    <row r="75" spans="1:39" ht="15" hidden="1">
      <c r="A75" s="214"/>
      <c r="B75" s="10" t="s">
        <v>92</v>
      </c>
      <c r="C75" s="10"/>
      <c r="D75" s="11"/>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190"/>
      <c r="AH75" s="42"/>
      <c r="AI75" s="43"/>
      <c r="AJ75" s="43"/>
      <c r="AK75" s="43"/>
      <c r="AL75" s="43"/>
      <c r="AM75" s="43"/>
    </row>
    <row r="77" spans="1:39" s="3" customFormat="1" ht="15">
      <c r="A77" s="8" t="s">
        <v>56</v>
      </c>
      <c r="B77" s="8"/>
      <c r="C77" s="8"/>
      <c r="D77" s="8"/>
      <c r="E77" s="7" t="s">
        <v>5</v>
      </c>
      <c r="F77" s="7" t="s">
        <v>6</v>
      </c>
      <c r="G77" s="7" t="s">
        <v>7</v>
      </c>
      <c r="H77" s="7" t="s">
        <v>8</v>
      </c>
      <c r="I77" s="7" t="s">
        <v>9</v>
      </c>
      <c r="J77" s="6" t="s">
        <v>10</v>
      </c>
      <c r="K77" s="6" t="s">
        <v>11</v>
      </c>
      <c r="L77" s="6" t="s">
        <v>12</v>
      </c>
      <c r="M77" s="5" t="s">
        <v>13</v>
      </c>
      <c r="N77" s="5" t="s">
        <v>14</v>
      </c>
      <c r="O77" s="5" t="s">
        <v>15</v>
      </c>
      <c r="P77" s="5" t="s">
        <v>16</v>
      </c>
      <c r="Q77" s="5" t="s">
        <v>17</v>
      </c>
      <c r="R77" s="5" t="s">
        <v>18</v>
      </c>
      <c r="S77" s="5" t="s">
        <v>19</v>
      </c>
      <c r="T77" s="5" t="s">
        <v>20</v>
      </c>
      <c r="U77" s="5" t="s">
        <v>21</v>
      </c>
      <c r="V77" s="5" t="s">
        <v>22</v>
      </c>
      <c r="W77" s="5" t="s">
        <v>23</v>
      </c>
      <c r="X77" s="5" t="s">
        <v>24</v>
      </c>
      <c r="Y77" s="5" t="s">
        <v>25</v>
      </c>
      <c r="Z77" s="5" t="s">
        <v>26</v>
      </c>
      <c r="AA77" s="5" t="s">
        <v>27</v>
      </c>
      <c r="AB77" s="5" t="s">
        <v>28</v>
      </c>
      <c r="AC77" s="5" t="s">
        <v>29</v>
      </c>
      <c r="AD77" s="186"/>
      <c r="AE77" s="4">
        <v>1</v>
      </c>
    </row>
    <row r="78" spans="1:39" ht="15">
      <c r="A78" s="35"/>
      <c r="B78" s="35"/>
      <c r="C78" s="35" t="s">
        <v>57</v>
      </c>
      <c r="D78" s="35"/>
      <c r="E78" s="36"/>
      <c r="F78" s="36"/>
      <c r="G78" s="36"/>
      <c r="H78" s="36"/>
      <c r="I78" s="36"/>
      <c r="J78" s="37"/>
      <c r="K78" s="37"/>
      <c r="L78" s="37"/>
      <c r="M78" s="38"/>
      <c r="N78" s="38"/>
      <c r="O78" s="38"/>
      <c r="P78" s="38"/>
      <c r="Q78" s="38"/>
      <c r="R78" s="38"/>
      <c r="S78" s="38"/>
      <c r="T78" s="38"/>
      <c r="U78" s="38"/>
      <c r="V78" s="38"/>
      <c r="W78" s="38"/>
      <c r="X78" s="38"/>
      <c r="Y78" s="38"/>
      <c r="Z78" s="38"/>
      <c r="AA78" s="38"/>
      <c r="AB78" s="38"/>
      <c r="AC78" s="38"/>
      <c r="AD78" s="189"/>
    </row>
    <row r="79" spans="1:39" ht="15">
      <c r="A79" s="31"/>
      <c r="B79" s="31"/>
      <c r="C79" s="31"/>
      <c r="D79" s="2" t="s">
        <v>58</v>
      </c>
      <c r="E79" s="32">
        <f t="shared" ref="E79:AA80" ca="1" si="53">+OFFSET(E82,1+($AE$77-1)*3,0)</f>
        <v>-0.21805258493829152</v>
      </c>
      <c r="F79" s="32">
        <f t="shared" ca="1" si="53"/>
        <v>2.4850657859988901</v>
      </c>
      <c r="G79" s="32">
        <f t="shared" ca="1" si="53"/>
        <v>1.3502089189294635</v>
      </c>
      <c r="H79" s="32">
        <f t="shared" ca="1" si="53"/>
        <v>-0.10681144558292555</v>
      </c>
      <c r="I79" s="32">
        <f t="shared" ca="1" si="53"/>
        <v>-0.78328665237667638</v>
      </c>
      <c r="J79" s="32">
        <f t="shared" ca="1" si="53"/>
        <v>0.41687245651251442</v>
      </c>
      <c r="K79" s="32">
        <f t="shared" ca="1" si="53"/>
        <v>-0.43248448411433194</v>
      </c>
      <c r="L79" s="32">
        <f t="shared" ca="1" si="53"/>
        <v>-0.48620166783987967</v>
      </c>
      <c r="M79" s="32">
        <f t="shared" ca="1" si="53"/>
        <v>-0.25645338361434999</v>
      </c>
      <c r="N79" s="32">
        <f t="shared" ca="1" si="53"/>
        <v>-0.99887276935579983</v>
      </c>
      <c r="O79" s="32">
        <f t="shared" ca="1" si="53"/>
        <v>-9.1519462429091231E-2</v>
      </c>
      <c r="P79" s="32">
        <f t="shared" ca="1" si="53"/>
        <v>-1.0148970338924637</v>
      </c>
      <c r="Q79" s="32">
        <f t="shared" ca="1" si="53"/>
        <v>-1.144514319028046</v>
      </c>
      <c r="R79" s="32">
        <f t="shared" ca="1" si="53"/>
        <v>-0.32762458523776705</v>
      </c>
      <c r="S79" s="32">
        <f t="shared" ca="1" si="53"/>
        <v>-2.1254500409814425</v>
      </c>
      <c r="T79" s="32">
        <f t="shared" ca="1" si="53"/>
        <v>-1.9634521331071921</v>
      </c>
      <c r="U79" s="32">
        <f t="shared" ca="1" si="53"/>
        <v>-2.1011523009139204</v>
      </c>
      <c r="V79" s="32">
        <f t="shared" ca="1" si="53"/>
        <v>-0.6389256090354023</v>
      </c>
      <c r="W79" s="32">
        <f t="shared" ca="1" si="53"/>
        <v>-4.7128223192966212</v>
      </c>
      <c r="X79" s="32">
        <f t="shared" ca="1" si="53"/>
        <v>-3.8096327271285575</v>
      </c>
      <c r="Y79" s="32">
        <f t="shared" ca="1" si="53"/>
        <v>-3.3069677075116899</v>
      </c>
      <c r="Z79" s="32">
        <f t="shared" ca="1" si="53"/>
        <v>-2.7535536801017368</v>
      </c>
      <c r="AA79" s="32">
        <f t="shared" ca="1" si="53"/>
        <v>-5.3779563173484775</v>
      </c>
      <c r="AB79" s="32">
        <f t="shared" ref="AB79:AC79" ca="1" si="54">+OFFSET(AB82,1+($AE$77-1)*3,0)</f>
        <v>-3.326970641531303</v>
      </c>
      <c r="AC79" s="32">
        <f t="shared" ca="1" si="54"/>
        <v>-4.0609729760400244</v>
      </c>
      <c r="AD79" s="32"/>
      <c r="AE79" s="31"/>
    </row>
    <row r="80" spans="1:39" ht="15">
      <c r="A80" s="31"/>
      <c r="B80" s="31"/>
      <c r="C80" s="31"/>
      <c r="D80" s="2" t="s">
        <v>54</v>
      </c>
      <c r="E80" s="32">
        <f t="shared" ca="1" si="53"/>
        <v>2.8995113474395675E-2</v>
      </c>
      <c r="F80" s="32">
        <f t="shared" ca="1" si="53"/>
        <v>3.0066688075315229</v>
      </c>
      <c r="G80" s="32">
        <f t="shared" ca="1" si="53"/>
        <v>1.7370581674755903</v>
      </c>
      <c r="H80" s="32">
        <f t="shared" ca="1" si="53"/>
        <v>3.2932444777054377E-2</v>
      </c>
      <c r="I80" s="32">
        <f t="shared" ca="1" si="53"/>
        <v>-0.40753028249311607</v>
      </c>
      <c r="J80" s="32">
        <f t="shared" ca="1" si="53"/>
        <v>0.76578309540890488</v>
      </c>
      <c r="K80" s="32">
        <f t="shared" ca="1" si="53"/>
        <v>-0.2869791775589865</v>
      </c>
      <c r="L80" s="32">
        <f t="shared" ca="1" si="53"/>
        <v>-0.61290327662244048</v>
      </c>
      <c r="M80" s="32">
        <f t="shared" ca="1" si="53"/>
        <v>-0.55998159226432898</v>
      </c>
      <c r="N80" s="32">
        <f t="shared" ca="1" si="53"/>
        <v>-1.4372668137354541</v>
      </c>
      <c r="O80" s="32">
        <f t="shared" ca="1" si="53"/>
        <v>-0.56159035399317814</v>
      </c>
      <c r="P80" s="32">
        <f t="shared" ca="1" si="53"/>
        <v>-1.1811154949486442</v>
      </c>
      <c r="Q80" s="32">
        <f t="shared" ca="1" si="53"/>
        <v>-1.4000954117575155</v>
      </c>
      <c r="R80" s="32">
        <f t="shared" ca="1" si="53"/>
        <v>0.13908819053108154</v>
      </c>
      <c r="S80" s="32">
        <f t="shared" ca="1" si="53"/>
        <v>-1.1873994424074397</v>
      </c>
      <c r="T80" s="32">
        <f t="shared" ca="1" si="53"/>
        <v>-1.4158131125996125</v>
      </c>
      <c r="U80" s="32">
        <f t="shared" ca="1" si="53"/>
        <v>-2.3264553571383773</v>
      </c>
      <c r="V80" s="32">
        <f t="shared" ca="1" si="53"/>
        <v>-1.4450708244014425</v>
      </c>
      <c r="W80" s="32">
        <f t="shared" ca="1" si="53"/>
        <v>-5.1430421587809354</v>
      </c>
      <c r="X80" s="32">
        <f t="shared" ca="1" si="53"/>
        <v>-3.5470655119047354</v>
      </c>
      <c r="Y80" s="32">
        <f t="shared" ca="1" si="53"/>
        <v>-3.5465137204674604</v>
      </c>
      <c r="Z80" s="32">
        <f t="shared" ca="1" si="53"/>
        <v>-2.682541697322868</v>
      </c>
      <c r="AA80" s="32">
        <f t="shared" ca="1" si="53"/>
        <v>-4.9250266579747537</v>
      </c>
      <c r="AB80" s="32">
        <f t="shared" ref="AB80:AC80" ca="1" si="55">+OFFSET(AB83,1+($AE$77-1)*3,0)</f>
        <v>-2.8441361808245094</v>
      </c>
      <c r="AC80" s="32">
        <f t="shared" ca="1" si="55"/>
        <v>-4.046931769512959</v>
      </c>
      <c r="AD80" s="32"/>
      <c r="AE80" s="31"/>
    </row>
    <row r="81" spans="1:43" ht="15">
      <c r="A81" s="31"/>
      <c r="B81" s="31"/>
      <c r="C81" s="31"/>
      <c r="D81" s="31"/>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1"/>
    </row>
    <row r="82" spans="1:43" ht="15">
      <c r="A82" s="31"/>
      <c r="B82" s="31"/>
      <c r="C82" s="2" t="s">
        <v>46</v>
      </c>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43" ht="15">
      <c r="A83" s="31"/>
      <c r="B83" s="31"/>
      <c r="C83" s="31"/>
      <c r="D83" s="2" t="s">
        <v>58</v>
      </c>
      <c r="E83" s="32">
        <f t="shared" ref="E83:AB83" ca="1" si="56">IF(OFFSET(E31,$AE$29-1,0)=0,ERROR.TYPE(6),E23/E27*100)</f>
        <v>-0.21805258493829152</v>
      </c>
      <c r="F83" s="32">
        <f t="shared" ca="1" si="56"/>
        <v>2.4850657859988901</v>
      </c>
      <c r="G83" s="32">
        <f t="shared" ca="1" si="56"/>
        <v>1.3502089189294635</v>
      </c>
      <c r="H83" s="32">
        <f t="shared" ca="1" si="56"/>
        <v>-0.10681144558292555</v>
      </c>
      <c r="I83" s="32">
        <f t="shared" ca="1" si="56"/>
        <v>-0.78328665237667638</v>
      </c>
      <c r="J83" s="32">
        <f t="shared" ca="1" si="56"/>
        <v>0.41687245651251442</v>
      </c>
      <c r="K83" s="32">
        <f t="shared" ca="1" si="56"/>
        <v>-0.43248448411433194</v>
      </c>
      <c r="L83" s="32">
        <f t="shared" ca="1" si="56"/>
        <v>-0.48620166783987967</v>
      </c>
      <c r="M83" s="32">
        <f t="shared" ca="1" si="56"/>
        <v>-0.25645338361434999</v>
      </c>
      <c r="N83" s="32">
        <f t="shared" ca="1" si="56"/>
        <v>-0.99887276935579983</v>
      </c>
      <c r="O83" s="32">
        <f t="shared" ca="1" si="56"/>
        <v>-9.1519462429091231E-2</v>
      </c>
      <c r="P83" s="32">
        <f t="shared" ca="1" si="56"/>
        <v>-1.0148970338924637</v>
      </c>
      <c r="Q83" s="32">
        <f t="shared" ca="1" si="56"/>
        <v>-1.144514319028046</v>
      </c>
      <c r="R83" s="32">
        <f t="shared" ca="1" si="56"/>
        <v>-0.32762458523776705</v>
      </c>
      <c r="S83" s="32">
        <f t="shared" ca="1" si="56"/>
        <v>-2.1254500409814425</v>
      </c>
      <c r="T83" s="32">
        <f t="shared" ca="1" si="56"/>
        <v>-1.9634521331071921</v>
      </c>
      <c r="U83" s="32">
        <f t="shared" ca="1" si="56"/>
        <v>-2.1011523009139204</v>
      </c>
      <c r="V83" s="32">
        <f t="shared" ca="1" si="56"/>
        <v>-0.6389256090354023</v>
      </c>
      <c r="W83" s="32">
        <f t="shared" ca="1" si="56"/>
        <v>-4.7128223192966212</v>
      </c>
      <c r="X83" s="32">
        <f t="shared" ca="1" si="56"/>
        <v>-3.8096327271285575</v>
      </c>
      <c r="Y83" s="32">
        <f t="shared" ca="1" si="56"/>
        <v>-3.3069677075116899</v>
      </c>
      <c r="Z83" s="32">
        <f t="shared" ca="1" si="56"/>
        <v>-2.7535536801017368</v>
      </c>
      <c r="AA83" s="32">
        <f t="shared" ca="1" si="56"/>
        <v>-5.3779563173484775</v>
      </c>
      <c r="AB83" s="32">
        <f t="shared" ca="1" si="56"/>
        <v>-3.326970641531303</v>
      </c>
      <c r="AC83" s="32">
        <f t="shared" ref="AC83" ca="1" si="57">IF(OFFSET(AC31,$AE$29-1,0)=0,ERROR.TYPE(6),AC23/AC27*100)</f>
        <v>-4.0609729760400244</v>
      </c>
      <c r="AD83" s="32"/>
      <c r="AE83" s="31"/>
    </row>
    <row r="84" spans="1:43" ht="15">
      <c r="A84" s="31"/>
      <c r="B84" s="31"/>
      <c r="C84" s="31"/>
      <c r="D84" s="2" t="s">
        <v>54</v>
      </c>
      <c r="E84" s="32">
        <f t="shared" ref="E84:AA84" ca="1" si="58">IF(OFFSET(E31,$AE$29-1,0)=0,ERROR.TYPE(6),E67/E27*100)</f>
        <v>2.8995113474395675E-2</v>
      </c>
      <c r="F84" s="32">
        <f t="shared" ca="1" si="58"/>
        <v>3.0066688075315229</v>
      </c>
      <c r="G84" s="32">
        <f t="shared" ca="1" si="58"/>
        <v>1.7370581674755903</v>
      </c>
      <c r="H84" s="32">
        <f t="shared" ca="1" si="58"/>
        <v>3.2932444777054377E-2</v>
      </c>
      <c r="I84" s="32">
        <f t="shared" ca="1" si="58"/>
        <v>-0.40753028249311607</v>
      </c>
      <c r="J84" s="32">
        <f t="shared" ca="1" si="58"/>
        <v>0.76578309540890488</v>
      </c>
      <c r="K84" s="32">
        <f t="shared" ca="1" si="58"/>
        <v>-0.2869791775589865</v>
      </c>
      <c r="L84" s="32">
        <f t="shared" ca="1" si="58"/>
        <v>-0.61290327662244048</v>
      </c>
      <c r="M84" s="32">
        <f t="shared" ca="1" si="58"/>
        <v>-0.55998159226432898</v>
      </c>
      <c r="N84" s="32">
        <f t="shared" ca="1" si="58"/>
        <v>-1.4372668137354541</v>
      </c>
      <c r="O84" s="32">
        <f t="shared" ca="1" si="58"/>
        <v>-0.56159035399317814</v>
      </c>
      <c r="P84" s="32">
        <f t="shared" ca="1" si="58"/>
        <v>-1.1811154949486442</v>
      </c>
      <c r="Q84" s="32">
        <f ca="1">IF(OFFSET(Q31,$AE$29-1,0)=0,ERROR.TYPE(6),Q67/Q27*100)</f>
        <v>-1.4000954117575155</v>
      </c>
      <c r="R84" s="32">
        <f t="shared" ca="1" si="58"/>
        <v>0.13908819053108154</v>
      </c>
      <c r="S84" s="32">
        <f t="shared" ca="1" si="58"/>
        <v>-1.1873994424074397</v>
      </c>
      <c r="T84" s="32">
        <f t="shared" ca="1" si="58"/>
        <v>-1.4158131125996125</v>
      </c>
      <c r="U84" s="32">
        <f t="shared" ca="1" si="58"/>
        <v>-2.3264553571383773</v>
      </c>
      <c r="V84" s="32">
        <f t="shared" ca="1" si="58"/>
        <v>-1.4450708244014425</v>
      </c>
      <c r="W84" s="32">
        <f t="shared" ca="1" si="58"/>
        <v>-5.1430421587809354</v>
      </c>
      <c r="X84" s="32">
        <f t="shared" ca="1" si="58"/>
        <v>-3.5470655119047354</v>
      </c>
      <c r="Y84" s="32">
        <f t="shared" ca="1" si="58"/>
        <v>-3.5465137204674604</v>
      </c>
      <c r="Z84" s="32">
        <f t="shared" ca="1" si="58"/>
        <v>-2.682541697322868</v>
      </c>
      <c r="AA84" s="32">
        <f t="shared" ca="1" si="58"/>
        <v>-4.9250266579747537</v>
      </c>
      <c r="AB84" s="32">
        <f t="shared" ref="AB84:AC84" ca="1" si="59">IF(OFFSET(AB31,$AE$29-1,0)=0,ERROR.TYPE(6),AB67/AB27*100)</f>
        <v>-2.8441361808245094</v>
      </c>
      <c r="AC84" s="32">
        <f t="shared" ca="1" si="59"/>
        <v>-4.046931769512959</v>
      </c>
      <c r="AD84" s="32"/>
      <c r="AE84" s="31"/>
    </row>
    <row r="85" spans="1:43" ht="15">
      <c r="A85" s="31"/>
      <c r="B85" s="31"/>
      <c r="C85" s="2" t="s">
        <v>47</v>
      </c>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43" ht="15">
      <c r="A86" s="31"/>
      <c r="B86" s="31"/>
      <c r="C86" s="31"/>
      <c r="D86" s="2" t="s">
        <v>58</v>
      </c>
      <c r="E86" s="32">
        <f t="shared" ref="E86:AB86" ca="1" si="60">IF(OFFSET(E31,$AE$29-1,0)=0,ERROR.TYPE(6),E25/E27*100)</f>
        <v>-0.21805258493829152</v>
      </c>
      <c r="F86" s="32">
        <f t="shared" ca="1" si="60"/>
        <v>2.4850657859988901</v>
      </c>
      <c r="G86" s="32">
        <f t="shared" ca="1" si="60"/>
        <v>0.92105785775593008</v>
      </c>
      <c r="H86" s="32">
        <f t="shared" ca="1" si="60"/>
        <v>-0.10681449233834761</v>
      </c>
      <c r="I86" s="32">
        <f t="shared" ca="1" si="60"/>
        <v>-0.78328665237667638</v>
      </c>
      <c r="J86" s="32">
        <f t="shared" ca="1" si="60"/>
        <v>0.41687245651251442</v>
      </c>
      <c r="K86" s="32">
        <f t="shared" ca="1" si="60"/>
        <v>-0.43248448411433194</v>
      </c>
      <c r="L86" s="32">
        <f t="shared" ca="1" si="60"/>
        <v>-0.49298287004046548</v>
      </c>
      <c r="M86" s="32">
        <f t="shared" ca="1" si="60"/>
        <v>-0.3025584678288345</v>
      </c>
      <c r="N86" s="32">
        <f t="shared" ca="1" si="60"/>
        <v>-1.3223389836143953</v>
      </c>
      <c r="O86" s="32">
        <f t="shared" ca="1" si="60"/>
        <v>-0.44830852646920133</v>
      </c>
      <c r="P86" s="32">
        <f t="shared" ca="1" si="60"/>
        <v>-1.5748205919339522</v>
      </c>
      <c r="Q86" s="32">
        <f t="shared" ca="1" si="60"/>
        <v>-1.8195460600152504</v>
      </c>
      <c r="R86" s="32">
        <f t="shared" ca="1" si="60"/>
        <v>-1.5976396776836332</v>
      </c>
      <c r="S86" s="32">
        <f t="shared" ca="1" si="60"/>
        <v>-3.5364981444346499</v>
      </c>
      <c r="T86" s="32">
        <f t="shared" ca="1" si="60"/>
        <v>-2.9555473454565568</v>
      </c>
      <c r="U86" s="32">
        <f t="shared" ca="1" si="60"/>
        <v>-3.3436227517343799</v>
      </c>
      <c r="V86" s="32">
        <f t="shared" ca="1" si="60"/>
        <v>-2.1255021616808873</v>
      </c>
      <c r="W86" s="32">
        <f t="shared" ca="1" si="60"/>
        <v>-6.2927589773304202</v>
      </c>
      <c r="X86" s="32">
        <f t="shared" ca="1" si="60"/>
        <v>-5.5758946577945192</v>
      </c>
      <c r="Y86" s="32">
        <f t="shared" ca="1" si="60"/>
        <v>-5.188486779482206</v>
      </c>
      <c r="Z86" s="32">
        <f t="shared" ca="1" si="60"/>
        <v>-4.7890724254052834</v>
      </c>
      <c r="AA86" s="32">
        <f t="shared" ca="1" si="60"/>
        <v>-7.7504635981618861</v>
      </c>
      <c r="AB86" s="32">
        <f t="shared" ca="1" si="60"/>
        <v>-5.6590108296926553</v>
      </c>
      <c r="AC86" s="32">
        <f t="shared" ref="AC86" ca="1" si="61">IF(OFFSET(AC31,$AE$29-1,0)=0,ERROR.TYPE(6),AC25/AC27*100)</f>
        <v>-6.5858610437573351</v>
      </c>
      <c r="AD86" s="32"/>
      <c r="AE86" s="31"/>
    </row>
    <row r="87" spans="1:43" ht="15">
      <c r="A87" s="31"/>
      <c r="B87" s="31"/>
      <c r="C87" s="31"/>
      <c r="D87" s="2" t="s">
        <v>54</v>
      </c>
      <c r="E87" s="32">
        <f t="shared" ref="E87:AA87" ca="1" si="62">IF(OFFSET(E31,$AE$29-1,0)=0,ERROR.TYPE(6),E69/E27*100)</f>
        <v>2.8995113474395675E-2</v>
      </c>
      <c r="F87" s="32">
        <f t="shared" ca="1" si="62"/>
        <v>3.0066688075315229</v>
      </c>
      <c r="G87" s="32">
        <f t="shared" ca="1" si="62"/>
        <v>1.3079071063020573</v>
      </c>
      <c r="H87" s="32">
        <f t="shared" ca="1" si="62"/>
        <v>3.2929398021632306E-2</v>
      </c>
      <c r="I87" s="32">
        <f t="shared" ca="1" si="62"/>
        <v>-0.40753028249311607</v>
      </c>
      <c r="J87" s="32">
        <f t="shared" ca="1" si="62"/>
        <v>0.76578309540890488</v>
      </c>
      <c r="K87" s="32">
        <f t="shared" ca="1" si="62"/>
        <v>-0.2869791775589865</v>
      </c>
      <c r="L87" s="32">
        <f t="shared" ca="1" si="62"/>
        <v>-0.61968447882302624</v>
      </c>
      <c r="M87" s="32">
        <f t="shared" ca="1" si="62"/>
        <v>-0.60608667647881331</v>
      </c>
      <c r="N87" s="32">
        <f t="shared" ca="1" si="62"/>
        <v>-1.7607330279940496</v>
      </c>
      <c r="O87" s="32">
        <f t="shared" ca="1" si="62"/>
        <v>-0.91837941803328826</v>
      </c>
      <c r="P87" s="32">
        <f t="shared" ca="1" si="62"/>
        <v>-1.741039052990133</v>
      </c>
      <c r="Q87" s="32">
        <f t="shared" ca="1" si="62"/>
        <v>-2.0751271527447197</v>
      </c>
      <c r="R87" s="32">
        <f t="shared" ca="1" si="62"/>
        <v>-1.1309269019147845</v>
      </c>
      <c r="S87" s="32">
        <f t="shared" ca="1" si="62"/>
        <v>-2.5984475458606475</v>
      </c>
      <c r="T87" s="32">
        <f t="shared" ca="1" si="62"/>
        <v>-2.407908324948977</v>
      </c>
      <c r="U87" s="32">
        <f t="shared" ca="1" si="62"/>
        <v>-3.5689258079588364</v>
      </c>
      <c r="V87" s="32">
        <f t="shared" ca="1" si="62"/>
        <v>-2.9316473770469273</v>
      </c>
      <c r="W87" s="32">
        <f t="shared" ca="1" si="62"/>
        <v>-6.7229788168147344</v>
      </c>
      <c r="X87" s="32">
        <f t="shared" ca="1" si="62"/>
        <v>-5.3133274425706967</v>
      </c>
      <c r="Y87" s="32">
        <f t="shared" ca="1" si="62"/>
        <v>-5.4280327924379774</v>
      </c>
      <c r="Z87" s="32">
        <f t="shared" ca="1" si="62"/>
        <v>-4.7180604426264132</v>
      </c>
      <c r="AA87" s="32">
        <f t="shared" ca="1" si="62"/>
        <v>-7.2975339387881615</v>
      </c>
      <c r="AB87" s="32">
        <f t="shared" ref="AB87:AC87" ca="1" si="63">IF(OFFSET(AB31,$AE$29-1,0)=0,ERROR.TYPE(6),AB69/AB27*100)</f>
        <v>-5.1761763689858613</v>
      </c>
      <c r="AC87" s="32">
        <f t="shared" ca="1" si="63"/>
        <v>-6.5718198372302696</v>
      </c>
      <c r="AD87" s="32"/>
      <c r="AE87" s="31"/>
    </row>
    <row r="88" spans="1:43" ht="15">
      <c r="A88" s="31"/>
      <c r="B88" s="31"/>
      <c r="C88" s="31"/>
      <c r="D88" s="31"/>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1"/>
    </row>
    <row r="89" spans="1:43" ht="15">
      <c r="A89" s="35"/>
      <c r="B89" s="35"/>
      <c r="C89" s="35" t="s">
        <v>59</v>
      </c>
      <c r="D89" s="35"/>
      <c r="E89" s="37"/>
      <c r="F89" s="37"/>
      <c r="G89" s="37"/>
      <c r="H89" s="37"/>
      <c r="I89" s="37"/>
      <c r="J89" s="37"/>
      <c r="K89" s="37"/>
      <c r="L89" s="37"/>
      <c r="M89" s="38"/>
      <c r="N89" s="38"/>
      <c r="O89" s="38"/>
      <c r="P89" s="38"/>
      <c r="Q89" s="38"/>
      <c r="R89" s="38"/>
      <c r="S89" s="38"/>
      <c r="T89" s="38"/>
      <c r="U89" s="38"/>
      <c r="V89" s="38"/>
      <c r="W89" s="38"/>
      <c r="X89" s="38"/>
      <c r="Y89" s="38"/>
      <c r="Z89" s="38"/>
      <c r="AA89" s="38"/>
      <c r="AB89" s="38"/>
      <c r="AC89" s="38"/>
      <c r="AD89" s="189"/>
    </row>
    <row r="90" spans="1:43" ht="15">
      <c r="A90" s="31"/>
      <c r="B90" s="31"/>
      <c r="C90" s="31"/>
      <c r="D90" s="2" t="s">
        <v>60</v>
      </c>
      <c r="E90" s="32"/>
      <c r="F90" s="32">
        <f t="shared" ref="E90:AC90" ca="1" si="64">IF(OFFSET(E31,$AE$29-1,0)=0,ERROR.TYPE(6),OFFSET(F31,$AE$29-1,0)-OFFSET(E31,$AE$29-1,0))</f>
        <v>-2.3237999999999999</v>
      </c>
      <c r="G90" s="32">
        <f t="shared" ca="1" si="64"/>
        <v>1.5553299999999997</v>
      </c>
      <c r="H90" s="32">
        <f t="shared" ca="1" si="64"/>
        <v>2.7098800000000005</v>
      </c>
      <c r="I90" s="32">
        <f t="shared" ca="1" si="64"/>
        <v>-2.2125599999999999</v>
      </c>
      <c r="J90" s="32">
        <f t="shared" ca="1" si="64"/>
        <v>0.47550999999999988</v>
      </c>
      <c r="K90" s="32">
        <f t="shared" ca="1" si="64"/>
        <v>1.7674899999999998</v>
      </c>
      <c r="L90" s="32">
        <f t="shared" ca="1" si="64"/>
        <v>2.50251</v>
      </c>
      <c r="M90" s="32">
        <f t="shared" ca="1" si="64"/>
        <v>1.5578900000000002</v>
      </c>
      <c r="N90" s="32">
        <f t="shared" ca="1" si="64"/>
        <v>1.3533200000000005</v>
      </c>
      <c r="O90" s="32">
        <f t="shared" ca="1" si="64"/>
        <v>0.4224799999999993</v>
      </c>
      <c r="P90" s="32">
        <f t="shared" ca="1" si="64"/>
        <v>-3.3245800000000001</v>
      </c>
      <c r="Q90" s="32">
        <f t="shared" ca="1" si="64"/>
        <v>0.64556999999999998</v>
      </c>
      <c r="R90" s="32">
        <f t="shared" ca="1" si="64"/>
        <v>-5.2024099999999995</v>
      </c>
      <c r="S90" s="32">
        <f t="shared" ca="1" si="64"/>
        <v>-3.5747300000000015</v>
      </c>
      <c r="T90" s="32">
        <f t="shared" ca="1" si="64"/>
        <v>3.4751600000000011</v>
      </c>
      <c r="U90" s="32">
        <f t="shared" ca="1" si="64"/>
        <v>4.8909699999999994</v>
      </c>
      <c r="V90" s="32">
        <f t="shared" ca="1" si="64"/>
        <v>3.09572</v>
      </c>
      <c r="W90" s="32">
        <f t="shared" ca="1" si="64"/>
        <v>-2.0012599999999998</v>
      </c>
      <c r="X90" s="32">
        <f t="shared" ca="1" si="64"/>
        <v>-4.0131700000000006</v>
      </c>
      <c r="Y90" s="32">
        <f t="shared" ca="1" si="64"/>
        <v>3.12785</v>
      </c>
      <c r="Z90" s="32">
        <f t="shared" ca="1" si="64"/>
        <v>-1.9995700000000001</v>
      </c>
      <c r="AA90" s="32">
        <f t="shared" ca="1" si="64"/>
        <v>-2.0842900000000002</v>
      </c>
      <c r="AB90" s="32">
        <f ca="1">IF(OFFSET(AA31,$AE$29-1,0)=0,ERROR.TYPE(6),OFFSET(AB31,$AE$29-1,0)-OFFSET(AA31,$AE$29-1,0))</f>
        <v>3.9599999999997415E-3</v>
      </c>
      <c r="AC90" s="32">
        <f t="shared" ca="1" si="64"/>
        <v>2.4509500000000002</v>
      </c>
      <c r="AD90" s="32"/>
      <c r="AE90" s="31"/>
    </row>
    <row r="91" spans="1:43" ht="15">
      <c r="A91" s="31"/>
      <c r="B91" s="31"/>
      <c r="C91" s="31"/>
      <c r="D91" s="2" t="s">
        <v>61</v>
      </c>
      <c r="E91" s="32"/>
      <c r="F91" s="32">
        <f t="shared" ref="E91:AC91" ca="1" si="65">IF(OFFSET(E31,$AE$29-1,0)=0,ERROR.TYPE(6),E80-F80)</f>
        <v>-2.9776736940571271</v>
      </c>
      <c r="G91" s="32">
        <f t="shared" ca="1" si="65"/>
        <v>1.2696106400559326</v>
      </c>
      <c r="H91" s="32">
        <f t="shared" ca="1" si="65"/>
        <v>1.7041257226985358</v>
      </c>
      <c r="I91" s="32">
        <f t="shared" ca="1" si="65"/>
        <v>0.44046272727017044</v>
      </c>
      <c r="J91" s="32">
        <f t="shared" ca="1" si="65"/>
        <v>-1.1733133779020211</v>
      </c>
      <c r="K91" s="32">
        <f t="shared" ca="1" si="65"/>
        <v>1.0527622729678914</v>
      </c>
      <c r="L91" s="32">
        <f t="shared" ca="1" si="65"/>
        <v>0.32592409906345399</v>
      </c>
      <c r="M91" s="32">
        <f t="shared" ca="1" si="65"/>
        <v>-5.2921684358111509E-2</v>
      </c>
      <c r="N91" s="32">
        <f t="shared" ca="1" si="65"/>
        <v>0.87728522147112509</v>
      </c>
      <c r="O91" s="32">
        <f t="shared" ca="1" si="65"/>
        <v>-0.87567645974227593</v>
      </c>
      <c r="P91" s="32">
        <f t="shared" ca="1" si="65"/>
        <v>0.61952514095546607</v>
      </c>
      <c r="Q91" s="32">
        <f t="shared" ca="1" si="65"/>
        <v>0.2189799168088713</v>
      </c>
      <c r="R91" s="32">
        <f t="shared" ca="1" si="65"/>
        <v>-1.539183602288597</v>
      </c>
      <c r="S91" s="32">
        <f ca="1">IF(OFFSET(R31,$AE$29-1,0)=0,ERROR.TYPE(6),R80-S80)</f>
        <v>1.3264876329385211</v>
      </c>
      <c r="T91" s="32">
        <f t="shared" ca="1" si="65"/>
        <v>0.22841367019217285</v>
      </c>
      <c r="U91" s="32">
        <f t="shared" ca="1" si="65"/>
        <v>0.91064224453876474</v>
      </c>
      <c r="V91" s="32">
        <f t="shared" ca="1" si="65"/>
        <v>-0.88138453273693473</v>
      </c>
      <c r="W91" s="32">
        <f t="shared" ca="1" si="65"/>
        <v>3.6979713343794929</v>
      </c>
      <c r="X91" s="32">
        <f t="shared" ca="1" si="65"/>
        <v>-1.5959766468762</v>
      </c>
      <c r="Y91" s="32">
        <f t="shared" ca="1" si="65"/>
        <v>-5.5179143727501767E-4</v>
      </c>
      <c r="Z91" s="32">
        <f t="shared" ca="1" si="65"/>
        <v>-0.86397202314459243</v>
      </c>
      <c r="AA91" s="32">
        <f t="shared" ca="1" si="65"/>
        <v>2.2424849606518857</v>
      </c>
      <c r="AB91" s="32">
        <f t="shared" ca="1" si="65"/>
        <v>-2.0808904771502443</v>
      </c>
      <c r="AC91" s="32">
        <f t="shared" ca="1" si="65"/>
        <v>1.2027955886884496</v>
      </c>
      <c r="AD91" s="32"/>
      <c r="AE91" s="31"/>
    </row>
    <row r="92" spans="1:43" s="45" customFormat="1">
      <c r="A92" s="47"/>
      <c r="B92" s="47"/>
      <c r="C92" s="47"/>
      <c r="D92" s="47"/>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7"/>
      <c r="AF92" s="48"/>
      <c r="AG92" s="48"/>
      <c r="AH92" s="48"/>
      <c r="AI92" s="48"/>
      <c r="AJ92" s="48"/>
      <c r="AK92" s="48"/>
      <c r="AL92" s="48"/>
      <c r="AM92" s="48"/>
      <c r="AN92" s="48"/>
      <c r="AO92" s="48"/>
      <c r="AP92" s="48"/>
      <c r="AQ92" s="48"/>
    </row>
    <row r="93" spans="1:43" s="45" customFormat="1">
      <c r="A93" s="47"/>
      <c r="B93" s="47"/>
      <c r="C93" s="47"/>
      <c r="D93" s="47"/>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7"/>
      <c r="AF93" s="48"/>
      <c r="AG93" s="48"/>
      <c r="AH93" s="48"/>
      <c r="AI93" s="48"/>
      <c r="AJ93" s="48"/>
      <c r="AK93" s="48"/>
      <c r="AL93" s="48"/>
      <c r="AM93" s="48"/>
      <c r="AN93" s="48"/>
      <c r="AO93" s="48"/>
      <c r="AP93" s="48"/>
      <c r="AQ93" s="48"/>
    </row>
    <row r="94" spans="1:43" s="45" customFormat="1">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c r="AC94" s="202"/>
    </row>
    <row r="95" spans="1:43" s="45" customFormat="1">
      <c r="E95" s="202"/>
      <c r="F95" s="202"/>
      <c r="G95" s="202"/>
      <c r="H95" s="202"/>
      <c r="I95" s="202"/>
      <c r="J95" s="202"/>
      <c r="K95" s="202"/>
      <c r="L95" s="202"/>
      <c r="M95" s="202"/>
      <c r="N95" s="202"/>
      <c r="O95" s="202"/>
      <c r="P95" s="202"/>
      <c r="Q95" s="202"/>
      <c r="R95" s="202"/>
      <c r="S95" s="202"/>
      <c r="T95" s="202"/>
      <c r="U95" s="202"/>
      <c r="V95" s="202"/>
      <c r="W95" s="202"/>
      <c r="X95" s="202"/>
      <c r="Y95" s="202"/>
      <c r="Z95" s="202"/>
      <c r="AA95" s="202"/>
      <c r="AB95" s="202"/>
      <c r="AC95" s="202"/>
    </row>
    <row r="96" spans="1:43" s="45" customFormat="1">
      <c r="E96" s="202"/>
      <c r="F96" s="202"/>
      <c r="G96" s="202"/>
      <c r="H96" s="202"/>
      <c r="I96" s="202"/>
      <c r="J96" s="202"/>
      <c r="K96" s="202"/>
      <c r="L96" s="202"/>
      <c r="M96" s="202"/>
      <c r="N96" s="202"/>
      <c r="O96" s="202"/>
      <c r="P96" s="202"/>
      <c r="Q96" s="202"/>
      <c r="R96" s="202"/>
      <c r="S96" s="202"/>
      <c r="T96" s="202"/>
      <c r="U96" s="202"/>
      <c r="V96" s="202"/>
      <c r="W96" s="202"/>
      <c r="X96" s="202"/>
      <c r="Y96" s="202"/>
      <c r="Z96" s="202"/>
      <c r="AA96" s="202"/>
      <c r="AB96" s="202"/>
      <c r="AC96" s="202"/>
    </row>
    <row r="97" spans="4:29" s="45" customFormat="1">
      <c r="E97" s="202"/>
      <c r="F97" s="202"/>
      <c r="G97" s="202"/>
      <c r="H97" s="202"/>
      <c r="I97" s="202"/>
      <c r="J97" s="202"/>
      <c r="K97" s="202"/>
      <c r="L97" s="202"/>
      <c r="M97" s="202"/>
      <c r="N97" s="202"/>
      <c r="O97" s="202"/>
      <c r="P97" s="202"/>
      <c r="Q97" s="202"/>
      <c r="R97" s="202"/>
      <c r="S97" s="202"/>
      <c r="T97" s="202"/>
      <c r="U97" s="202"/>
      <c r="V97" s="202"/>
      <c r="W97" s="202"/>
      <c r="X97" s="202"/>
      <c r="Y97" s="202"/>
      <c r="Z97" s="202"/>
      <c r="AA97" s="202"/>
      <c r="AB97" s="202"/>
      <c r="AC97" s="202"/>
    </row>
    <row r="98" spans="4:29" s="45" customFormat="1">
      <c r="E98" s="202"/>
      <c r="F98" s="202"/>
      <c r="G98" s="202"/>
      <c r="H98" s="202"/>
      <c r="I98" s="202"/>
      <c r="J98" s="202"/>
      <c r="K98" s="202"/>
      <c r="L98" s="202"/>
      <c r="M98" s="202"/>
      <c r="N98" s="202"/>
      <c r="O98" s="202"/>
      <c r="P98" s="202"/>
      <c r="Q98" s="202"/>
      <c r="R98" s="202"/>
      <c r="S98" s="202"/>
      <c r="T98" s="202"/>
      <c r="U98" s="202"/>
      <c r="V98" s="202"/>
      <c r="W98" s="202"/>
      <c r="X98" s="202"/>
      <c r="Y98" s="202"/>
      <c r="Z98" s="202"/>
      <c r="AA98" s="202"/>
      <c r="AB98" s="202"/>
      <c r="AC98" s="202"/>
    </row>
    <row r="99" spans="4:29" s="45" customFormat="1">
      <c r="D99" s="12"/>
      <c r="E99" s="202"/>
      <c r="F99" s="202"/>
      <c r="G99" s="202"/>
      <c r="H99" s="202"/>
      <c r="I99" s="202"/>
      <c r="J99" s="202"/>
      <c r="K99" s="202"/>
      <c r="L99" s="202"/>
      <c r="M99" s="202"/>
      <c r="N99" s="202"/>
      <c r="O99" s="202"/>
      <c r="P99" s="202"/>
      <c r="Q99" s="202"/>
      <c r="R99" s="202"/>
      <c r="S99" s="202"/>
      <c r="T99" s="202"/>
      <c r="U99" s="202"/>
      <c r="V99" s="202"/>
      <c r="W99" s="202"/>
      <c r="X99" s="202"/>
      <c r="Y99" s="202"/>
      <c r="Z99" s="202"/>
      <c r="AA99" s="202"/>
      <c r="AB99" s="202"/>
      <c r="AC99" s="202"/>
    </row>
    <row r="100" spans="4:29" s="45" customFormat="1">
      <c r="D100" s="1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c r="AA100" s="202"/>
      <c r="AB100" s="202"/>
      <c r="AC100" s="202"/>
    </row>
    <row r="101" spans="4:29" s="45" customFormat="1"/>
    <row r="102" spans="4:29" s="45" customFormat="1"/>
    <row r="103" spans="4:29" s="45" customFormat="1"/>
    <row r="104" spans="4:29" s="45" customFormat="1"/>
    <row r="105" spans="4:29" s="45" customFormat="1"/>
    <row r="106" spans="4:29" s="45" customFormat="1"/>
    <row r="107" spans="4:29" s="45" customFormat="1"/>
    <row r="108" spans="4:29" s="45" customFormat="1"/>
    <row r="109" spans="4:29" s="45" customFormat="1"/>
    <row r="110" spans="4:29" s="45" customFormat="1"/>
    <row r="111" spans="4:29" s="45" customFormat="1"/>
    <row r="112" spans="4:29" s="45" customFormat="1"/>
    <row r="113" s="45" customFormat="1"/>
    <row r="114" s="45" customFormat="1"/>
    <row r="115" s="45" customFormat="1"/>
    <row r="116" s="45" customFormat="1"/>
    <row r="117" s="45" customFormat="1"/>
    <row r="118" s="45" customFormat="1"/>
    <row r="119" s="45" customFormat="1"/>
    <row r="120" s="45" customFormat="1"/>
    <row r="121" s="45" customFormat="1"/>
    <row r="122" s="45" customFormat="1"/>
    <row r="123" s="45" customFormat="1"/>
    <row r="124" s="45" customFormat="1"/>
    <row r="125" s="45" customFormat="1"/>
    <row r="126" s="45" customFormat="1"/>
    <row r="127" s="45" customFormat="1"/>
    <row r="128" s="45" customFormat="1"/>
    <row r="129" s="45" customFormat="1"/>
    <row r="130" s="45" customFormat="1"/>
    <row r="131" s="45" customFormat="1"/>
    <row r="132" s="45" customFormat="1"/>
    <row r="133" s="45" customFormat="1"/>
    <row r="134" s="45" customFormat="1"/>
    <row r="135" s="45" customFormat="1"/>
    <row r="136" s="45" customFormat="1"/>
    <row r="137" s="45" customFormat="1"/>
    <row r="138" s="45" customFormat="1"/>
    <row r="139" s="45" customFormat="1"/>
    <row r="140" s="45" customFormat="1"/>
    <row r="141" s="45" customFormat="1"/>
    <row r="142" s="45" customFormat="1"/>
    <row r="143" s="45" customFormat="1"/>
    <row r="144" s="45" customFormat="1"/>
    <row r="145" s="45" customFormat="1"/>
    <row r="146" s="45" customFormat="1"/>
    <row r="147" s="45" customFormat="1"/>
    <row r="148" s="45" customFormat="1"/>
    <row r="149" s="45" customFormat="1"/>
    <row r="150" s="45" customFormat="1"/>
    <row r="151" s="45" customFormat="1"/>
    <row r="152" s="45" customFormat="1"/>
    <row r="153" s="45" customFormat="1"/>
    <row r="154" s="45" customFormat="1"/>
    <row r="155" s="45" customFormat="1"/>
    <row r="156" s="45" customFormat="1"/>
    <row r="157" s="45" customFormat="1"/>
    <row r="158" s="45" customFormat="1"/>
    <row r="159" s="45" customFormat="1"/>
    <row r="160" s="45" customFormat="1"/>
    <row r="161" s="45" customFormat="1"/>
    <row r="162" s="45" customFormat="1"/>
    <row r="163" s="45" customFormat="1"/>
    <row r="164" s="45" customFormat="1"/>
    <row r="165" s="45" customFormat="1"/>
    <row r="166" s="45" customFormat="1"/>
    <row r="167" s="45" customFormat="1"/>
    <row r="168" s="45" customFormat="1"/>
    <row r="169" s="45" customFormat="1"/>
    <row r="170" s="45" customFormat="1"/>
    <row r="171" s="45" customFormat="1"/>
    <row r="172" s="45" customFormat="1"/>
    <row r="173" s="45" customFormat="1"/>
    <row r="174" s="45" customFormat="1"/>
    <row r="175" s="45" customFormat="1"/>
    <row r="176" s="45" customFormat="1"/>
    <row r="177" s="45" customFormat="1"/>
    <row r="178" s="45" customFormat="1"/>
    <row r="179" s="45" customFormat="1"/>
    <row r="180" s="45" customFormat="1"/>
    <row r="181" s="45" customFormat="1"/>
    <row r="182" s="45" customFormat="1"/>
    <row r="183" s="45" customFormat="1"/>
    <row r="184" s="45" customFormat="1"/>
    <row r="185" s="45" customFormat="1"/>
    <row r="186" s="45" customFormat="1"/>
    <row r="187" s="45" customFormat="1"/>
    <row r="188" s="45" customFormat="1"/>
    <row r="189" s="45" customFormat="1"/>
    <row r="190" s="45" customFormat="1"/>
    <row r="191" s="45" customFormat="1"/>
    <row r="192" s="45" customFormat="1"/>
    <row r="193" s="45" customFormat="1"/>
    <row r="194" s="45" customFormat="1"/>
    <row r="195" s="45" customFormat="1"/>
    <row r="196" s="45" customFormat="1"/>
    <row r="197" s="45" customFormat="1"/>
    <row r="198" s="45" customFormat="1"/>
    <row r="199" s="45" customFormat="1"/>
    <row r="200" s="45" customFormat="1"/>
    <row r="201" s="45" customFormat="1"/>
    <row r="202" s="45" customFormat="1"/>
    <row r="203" s="45" customFormat="1"/>
    <row r="204" s="45" customFormat="1"/>
    <row r="205" s="45" customFormat="1"/>
    <row r="206" s="45" customFormat="1"/>
    <row r="207" s="45" customFormat="1"/>
    <row r="208" s="45" customFormat="1"/>
    <row r="209" s="45" customFormat="1"/>
    <row r="210" s="45" customFormat="1"/>
    <row r="211" s="45" customFormat="1"/>
    <row r="212" s="45" customFormat="1"/>
    <row r="213" s="45" customFormat="1"/>
    <row r="214" s="45" customFormat="1"/>
    <row r="215" s="45" customFormat="1"/>
    <row r="216" s="45" customFormat="1"/>
    <row r="217" s="45" customFormat="1"/>
    <row r="218" s="45" customFormat="1"/>
    <row r="219" s="45" customFormat="1"/>
    <row r="220" s="45" customFormat="1"/>
    <row r="221" s="45" customFormat="1"/>
    <row r="222" s="45" customFormat="1"/>
    <row r="223" s="45" customFormat="1"/>
    <row r="224" s="45" customFormat="1"/>
    <row r="225" s="45" customFormat="1"/>
    <row r="226" s="45" customFormat="1"/>
    <row r="227" s="45" customFormat="1"/>
    <row r="228" s="45" customFormat="1"/>
    <row r="229" s="45" customFormat="1"/>
    <row r="230" s="45" customFormat="1"/>
    <row r="231" s="45" customFormat="1"/>
    <row r="232" s="45" customFormat="1"/>
    <row r="233" s="45" customFormat="1"/>
    <row r="234" s="45" customFormat="1"/>
    <row r="235" s="45" customFormat="1"/>
    <row r="236" s="45" customFormat="1"/>
    <row r="237" s="45" customFormat="1"/>
    <row r="238" s="45" customFormat="1"/>
    <row r="239" s="45" customFormat="1"/>
    <row r="240" s="45" customFormat="1"/>
    <row r="241" s="45" customFormat="1"/>
    <row r="242" s="45" customFormat="1"/>
    <row r="243" s="45" customFormat="1"/>
    <row r="244" s="45" customFormat="1"/>
    <row r="245" s="45" customFormat="1"/>
    <row r="246" s="45" customFormat="1"/>
    <row r="247" s="45" customFormat="1"/>
    <row r="248" s="45" customFormat="1"/>
    <row r="249" s="45" customFormat="1"/>
    <row r="250" s="45" customFormat="1"/>
    <row r="251" s="45" customFormat="1"/>
    <row r="252" s="45" customFormat="1"/>
    <row r="253" s="45" customFormat="1"/>
    <row r="254" s="45" customFormat="1"/>
    <row r="255" s="45" customFormat="1"/>
    <row r="256" s="45" customFormat="1"/>
    <row r="257" s="45" customFormat="1"/>
    <row r="258" s="45" customFormat="1"/>
    <row r="259" s="45" customFormat="1"/>
    <row r="260" s="45" customFormat="1"/>
    <row r="261" s="45" customFormat="1"/>
    <row r="262" s="45" customFormat="1"/>
    <row r="263" s="45" customFormat="1"/>
    <row r="264" s="45" customFormat="1"/>
    <row r="265" s="45" customFormat="1"/>
    <row r="266" s="45" customFormat="1"/>
    <row r="267" s="45" customFormat="1"/>
    <row r="268" s="45" customFormat="1"/>
    <row r="269" s="45" customFormat="1"/>
    <row r="270" s="45" customFormat="1"/>
    <row r="271" s="45" customFormat="1"/>
    <row r="272" s="45" customFormat="1"/>
    <row r="273" s="45" customFormat="1"/>
    <row r="274" s="45" customFormat="1"/>
    <row r="275" s="45" customFormat="1"/>
    <row r="276" s="45" customFormat="1"/>
    <row r="277" s="45" customFormat="1"/>
    <row r="278" s="45" customFormat="1"/>
    <row r="279" s="45" customFormat="1"/>
    <row r="280" s="45" customFormat="1"/>
    <row r="281" s="45" customFormat="1"/>
    <row r="282" s="45" customFormat="1"/>
    <row r="283" s="45" customFormat="1"/>
    <row r="284" s="45" customFormat="1"/>
    <row r="285" s="45" customFormat="1"/>
    <row r="286" s="45" customFormat="1"/>
    <row r="287" s="45" customFormat="1"/>
    <row r="288" s="45" customFormat="1"/>
    <row r="289" s="45" customFormat="1"/>
    <row r="290" s="45" customFormat="1"/>
    <row r="291" s="45" customFormat="1"/>
    <row r="292" s="45" customFormat="1"/>
    <row r="293" s="45" customFormat="1"/>
    <row r="294" s="45" customFormat="1"/>
    <row r="295" s="45" customFormat="1"/>
    <row r="296" s="45" customFormat="1"/>
    <row r="297" s="45" customFormat="1"/>
    <row r="298" s="45" customFormat="1"/>
    <row r="299" s="45" customFormat="1"/>
    <row r="300" s="45" customFormat="1"/>
    <row r="301" s="45" customFormat="1"/>
    <row r="302" s="45" customFormat="1"/>
    <row r="303" s="45" customFormat="1"/>
    <row r="304" s="45" customFormat="1"/>
    <row r="305" s="45" customFormat="1"/>
    <row r="306" s="45" customFormat="1"/>
    <row r="307" s="45" customFormat="1"/>
    <row r="308" s="45" customFormat="1"/>
    <row r="309" s="45" customFormat="1"/>
    <row r="310" s="45" customFormat="1"/>
    <row r="311" s="45" customFormat="1"/>
    <row r="312" s="45" customFormat="1"/>
    <row r="313" s="45" customFormat="1"/>
    <row r="314" s="45" customFormat="1"/>
    <row r="315" s="45" customFormat="1"/>
    <row r="316" s="45" customFormat="1"/>
    <row r="317" s="45" customFormat="1"/>
    <row r="318" s="45" customFormat="1"/>
    <row r="319" s="45" customFormat="1"/>
    <row r="320" s="45" customFormat="1"/>
    <row r="321" s="45" customFormat="1"/>
    <row r="322" s="45" customFormat="1"/>
    <row r="323" s="45" customFormat="1"/>
    <row r="324" s="45" customFormat="1"/>
    <row r="325" s="45" customFormat="1"/>
    <row r="326" s="45" customFormat="1"/>
    <row r="327" s="45" customFormat="1"/>
    <row r="328" s="45" customFormat="1"/>
    <row r="329" s="45" customFormat="1"/>
    <row r="330" s="45" customFormat="1"/>
    <row r="331" s="45" customFormat="1"/>
    <row r="332" s="45" customFormat="1"/>
    <row r="333" s="45" customFormat="1"/>
    <row r="334" s="45" customFormat="1"/>
    <row r="335" s="45" customFormat="1"/>
    <row r="336" s="45" customFormat="1"/>
    <row r="337" s="45" customFormat="1"/>
    <row r="338" s="45" customFormat="1"/>
    <row r="339" s="45" customFormat="1"/>
    <row r="340" s="45" customFormat="1"/>
    <row r="341" s="45" customFormat="1"/>
    <row r="342" s="45" customFormat="1"/>
    <row r="343" s="45" customFormat="1"/>
    <row r="344" s="45" customFormat="1"/>
    <row r="345" s="45" customFormat="1"/>
    <row r="346" s="45" customFormat="1"/>
    <row r="347" s="45" customFormat="1"/>
    <row r="348" s="45" customFormat="1"/>
    <row r="349" s="45" customFormat="1"/>
    <row r="350" s="45" customFormat="1"/>
    <row r="351" s="45" customFormat="1"/>
    <row r="352" s="45" customFormat="1"/>
    <row r="353" s="45" customFormat="1"/>
    <row r="354" s="45" customFormat="1"/>
    <row r="355" s="45" customFormat="1"/>
    <row r="356" s="45" customFormat="1"/>
    <row r="357" s="45" customFormat="1"/>
    <row r="358" s="45" customFormat="1"/>
    <row r="359" s="45" customFormat="1"/>
    <row r="360" s="45" customFormat="1"/>
    <row r="361" s="45" customFormat="1"/>
    <row r="362" s="45" customFormat="1"/>
    <row r="363" s="45" customFormat="1"/>
    <row r="364" s="45" customFormat="1"/>
    <row r="365" s="45" customFormat="1"/>
    <row r="366" s="45" customFormat="1"/>
    <row r="367" s="45" customFormat="1"/>
    <row r="368" s="45" customFormat="1"/>
    <row r="369" s="45" customFormat="1"/>
    <row r="370" s="45" customFormat="1"/>
    <row r="371" s="45" customFormat="1"/>
    <row r="372" s="45" customFormat="1"/>
    <row r="373" s="45" customFormat="1"/>
    <row r="374" s="45" customFormat="1"/>
    <row r="375" s="45" customFormat="1"/>
    <row r="376" s="45" customFormat="1"/>
    <row r="377" s="45" customFormat="1"/>
    <row r="378" s="45" customFormat="1"/>
    <row r="379" s="45" customFormat="1"/>
    <row r="380" s="45" customFormat="1"/>
    <row r="381" s="45" customFormat="1"/>
    <row r="382" s="45" customFormat="1"/>
    <row r="383" s="45" customFormat="1"/>
    <row r="384" s="45" customFormat="1"/>
    <row r="385" s="45" customFormat="1"/>
    <row r="386" s="45" customFormat="1"/>
    <row r="387" s="45" customFormat="1"/>
    <row r="388" s="45" customFormat="1"/>
    <row r="389" s="45" customFormat="1"/>
    <row r="390" s="45" customFormat="1"/>
    <row r="391" s="45" customFormat="1"/>
    <row r="392" s="45" customFormat="1"/>
    <row r="393" s="45" customFormat="1"/>
    <row r="394" s="45" customFormat="1"/>
    <row r="395" s="45" customFormat="1"/>
    <row r="396" s="45" customFormat="1"/>
    <row r="397" s="45" customFormat="1"/>
    <row r="398" s="45" customFormat="1"/>
    <row r="399" s="45" customFormat="1"/>
    <row r="400" s="45" customFormat="1"/>
    <row r="401" s="45" customFormat="1"/>
    <row r="402" s="45" customFormat="1"/>
    <row r="403" s="45" customFormat="1"/>
    <row r="404" s="45" customFormat="1"/>
    <row r="405" s="45" customFormat="1"/>
    <row r="406" s="45" customFormat="1"/>
    <row r="407" s="45" customFormat="1"/>
    <row r="408" s="45" customFormat="1"/>
    <row r="409" s="45" customFormat="1"/>
    <row r="410" s="45" customFormat="1"/>
    <row r="411" s="45" customFormat="1"/>
    <row r="412" s="45" customFormat="1"/>
    <row r="413" s="45" customFormat="1"/>
    <row r="414" s="45" customFormat="1"/>
    <row r="415" s="45" customFormat="1"/>
    <row r="416" s="45" customFormat="1"/>
    <row r="417" s="45" customFormat="1"/>
    <row r="418" s="45" customFormat="1"/>
    <row r="419" s="45" customFormat="1"/>
    <row r="420" s="45" customFormat="1"/>
    <row r="421" s="45" customFormat="1"/>
    <row r="422" s="45" customFormat="1"/>
    <row r="423" s="45" customFormat="1"/>
    <row r="424" s="45" customFormat="1"/>
    <row r="425" s="45" customFormat="1"/>
    <row r="426" s="45" customFormat="1"/>
    <row r="427" s="45" customFormat="1"/>
    <row r="428" s="45" customFormat="1"/>
    <row r="429" s="45" customFormat="1"/>
    <row r="430" s="45" customFormat="1"/>
    <row r="431" s="45" customFormat="1"/>
    <row r="432" s="45" customFormat="1"/>
    <row r="433" s="45" customFormat="1"/>
    <row r="434" s="45" customFormat="1"/>
    <row r="435" s="45" customFormat="1"/>
    <row r="436" s="45" customFormat="1"/>
    <row r="437" s="45" customFormat="1"/>
    <row r="438" s="45" customFormat="1"/>
    <row r="439" s="45" customFormat="1"/>
    <row r="440" s="45" customFormat="1"/>
    <row r="441" s="45" customFormat="1"/>
    <row r="442" s="45" customFormat="1"/>
    <row r="443" s="45" customFormat="1"/>
    <row r="444" s="45" customFormat="1"/>
    <row r="445" s="45" customFormat="1"/>
    <row r="446" s="45" customFormat="1"/>
    <row r="447" s="45" customFormat="1"/>
    <row r="448" s="45" customFormat="1"/>
    <row r="449" s="45" customFormat="1"/>
    <row r="450" s="45" customFormat="1"/>
    <row r="451" s="45" customFormat="1"/>
    <row r="452" s="45" customFormat="1"/>
    <row r="453" s="45" customFormat="1"/>
    <row r="454" s="45" customFormat="1"/>
    <row r="455" s="45" customFormat="1"/>
    <row r="456" s="45" customFormat="1"/>
    <row r="457" s="45" customFormat="1"/>
    <row r="458" s="45" customFormat="1"/>
    <row r="459" s="45" customFormat="1"/>
    <row r="460" s="45" customFormat="1"/>
    <row r="461" s="45" customFormat="1"/>
    <row r="462" s="45" customFormat="1"/>
    <row r="463" s="45" customFormat="1"/>
    <row r="464" s="45" customFormat="1"/>
    <row r="465" s="45" customFormat="1"/>
    <row r="466" s="45" customFormat="1"/>
    <row r="467" s="45" customFormat="1"/>
    <row r="468" s="45" customFormat="1"/>
    <row r="469" s="45" customFormat="1"/>
    <row r="470" s="45" customFormat="1"/>
    <row r="471" s="45" customFormat="1"/>
    <row r="472" s="45" customFormat="1"/>
    <row r="473" s="45" customFormat="1"/>
    <row r="474" s="45" customFormat="1"/>
    <row r="475" s="45" customFormat="1"/>
    <row r="476" s="45" customFormat="1"/>
    <row r="477" s="45" customFormat="1"/>
    <row r="478" s="45" customFormat="1"/>
    <row r="479" s="45" customFormat="1"/>
    <row r="480" s="45" customFormat="1"/>
    <row r="481" s="45" customFormat="1"/>
    <row r="482" s="45" customFormat="1"/>
    <row r="483" s="45" customFormat="1"/>
    <row r="484" s="45" customFormat="1"/>
    <row r="485" s="45" customFormat="1"/>
    <row r="486" s="45" customFormat="1"/>
    <row r="487" s="45" customFormat="1"/>
    <row r="488" s="45" customFormat="1"/>
    <row r="489" s="45" customFormat="1"/>
    <row r="490" s="45" customFormat="1"/>
    <row r="491" s="45" customFormat="1"/>
    <row r="492" s="45" customFormat="1"/>
    <row r="493" s="45" customFormat="1"/>
    <row r="494" s="45" customFormat="1"/>
    <row r="495" s="45" customFormat="1"/>
    <row r="496" s="45" customFormat="1"/>
    <row r="497" s="45" customFormat="1"/>
    <row r="498" s="45" customFormat="1"/>
    <row r="499" s="45" customFormat="1"/>
    <row r="500" s="45" customFormat="1"/>
    <row r="501" s="45" customFormat="1"/>
    <row r="502" s="45" customFormat="1"/>
    <row r="503" s="45" customFormat="1"/>
    <row r="504" s="45" customFormat="1"/>
    <row r="505" s="45" customFormat="1"/>
    <row r="506" s="45" customFormat="1"/>
    <row r="507" s="45" customFormat="1"/>
    <row r="508" s="45" customFormat="1"/>
    <row r="509" s="45" customFormat="1"/>
    <row r="510" s="45" customFormat="1"/>
    <row r="511" s="45" customFormat="1"/>
    <row r="512" s="45" customFormat="1"/>
    <row r="513" s="45" customFormat="1"/>
    <row r="514" s="45" customFormat="1"/>
    <row r="515" s="45" customFormat="1"/>
    <row r="516" s="45" customFormat="1"/>
    <row r="517" s="45" customFormat="1"/>
    <row r="518" s="45" customFormat="1"/>
    <row r="519" s="45" customFormat="1"/>
    <row r="520" s="45" customFormat="1"/>
    <row r="521" s="45" customFormat="1"/>
    <row r="522" s="45" customFormat="1"/>
    <row r="523" s="45" customFormat="1"/>
    <row r="524" s="45" customFormat="1"/>
    <row r="525" s="45" customFormat="1"/>
    <row r="526" s="45" customFormat="1"/>
    <row r="527" s="45" customFormat="1"/>
    <row r="528" s="45" customFormat="1"/>
    <row r="529" s="45" customFormat="1"/>
    <row r="530" s="45" customFormat="1"/>
    <row r="531" s="45" customFormat="1"/>
    <row r="532" s="45" customFormat="1"/>
    <row r="533" s="45" customFormat="1"/>
    <row r="534" s="45" customFormat="1"/>
    <row r="535" s="45" customFormat="1"/>
    <row r="536" s="45" customFormat="1"/>
    <row r="537" s="45" customFormat="1"/>
    <row r="538" s="45" customFormat="1"/>
    <row r="539" s="45" customFormat="1"/>
    <row r="540" s="45" customFormat="1"/>
    <row r="541" s="45" customFormat="1"/>
    <row r="542" s="45" customFormat="1"/>
    <row r="543" s="45" customFormat="1"/>
    <row r="544" s="45" customFormat="1"/>
    <row r="545" s="45" customFormat="1"/>
    <row r="546" s="45" customFormat="1"/>
    <row r="547" s="45" customFormat="1"/>
    <row r="548" s="45" customFormat="1"/>
    <row r="549" s="45" customFormat="1"/>
    <row r="550" s="45" customFormat="1"/>
    <row r="551" s="45" customFormat="1"/>
    <row r="552" s="45" customFormat="1"/>
    <row r="553" s="45" customFormat="1"/>
    <row r="554" s="45" customFormat="1"/>
    <row r="555" s="45" customFormat="1"/>
    <row r="556" s="45" customFormat="1"/>
    <row r="557" s="45" customFormat="1"/>
    <row r="558" s="45" customFormat="1"/>
    <row r="559" s="45" customFormat="1"/>
    <row r="560" s="45" customFormat="1"/>
    <row r="561" s="45" customFormat="1"/>
    <row r="562" s="45" customFormat="1"/>
    <row r="563" s="45" customFormat="1"/>
    <row r="564" s="45" customFormat="1"/>
    <row r="565" s="45" customFormat="1"/>
    <row r="566" s="45" customFormat="1"/>
    <row r="567" s="45" customFormat="1"/>
    <row r="568" s="45" customFormat="1"/>
    <row r="569" s="45" customFormat="1"/>
    <row r="570" s="45" customFormat="1"/>
    <row r="571" s="45" customFormat="1"/>
    <row r="572" s="45" customFormat="1"/>
    <row r="573" s="45" customFormat="1"/>
    <row r="574" s="45" customFormat="1"/>
    <row r="575" s="45" customFormat="1"/>
    <row r="576" s="45" customFormat="1"/>
    <row r="577" s="45" customFormat="1"/>
    <row r="578" s="45" customFormat="1"/>
    <row r="579" s="45" customFormat="1"/>
    <row r="580" s="45" customFormat="1"/>
    <row r="581" s="45" customFormat="1"/>
    <row r="582" s="45" customFormat="1"/>
    <row r="583" s="45" customFormat="1"/>
    <row r="584" s="45" customFormat="1"/>
    <row r="585" s="45" customFormat="1"/>
    <row r="586" s="45" customFormat="1"/>
    <row r="587" s="45" customFormat="1"/>
    <row r="588" s="45" customFormat="1"/>
    <row r="589" s="45" customFormat="1"/>
    <row r="590" s="45" customFormat="1"/>
    <row r="591" s="45" customFormat="1"/>
    <row r="592" s="45" customFormat="1"/>
    <row r="593" s="45" customFormat="1"/>
    <row r="594" s="45" customFormat="1"/>
    <row r="595" s="45" customFormat="1"/>
    <row r="596" s="45" customFormat="1"/>
    <row r="597" s="45" customFormat="1"/>
    <row r="598" s="45" customFormat="1"/>
    <row r="599" s="45" customFormat="1"/>
    <row r="600" s="45" customFormat="1"/>
    <row r="601" s="45" customFormat="1"/>
    <row r="602" s="45" customFormat="1"/>
    <row r="603" s="45" customFormat="1"/>
    <row r="604" s="45" customFormat="1"/>
    <row r="605" s="45" customFormat="1"/>
    <row r="606" s="45" customFormat="1"/>
    <row r="607" s="45" customFormat="1"/>
    <row r="608" s="45" customFormat="1"/>
    <row r="609" s="45" customFormat="1"/>
    <row r="610" s="45" customFormat="1"/>
    <row r="611" s="45" customFormat="1"/>
    <row r="612" s="45" customFormat="1"/>
    <row r="613" s="45" customFormat="1"/>
    <row r="614" s="45" customFormat="1"/>
    <row r="615" s="45" customFormat="1"/>
    <row r="616" s="45" customFormat="1"/>
    <row r="617" s="45" customFormat="1"/>
    <row r="618" s="45" customFormat="1"/>
    <row r="619" s="45" customFormat="1"/>
    <row r="620" s="45" customFormat="1"/>
    <row r="621" s="45" customFormat="1"/>
    <row r="622" s="45" customFormat="1"/>
    <row r="623" s="45" customFormat="1"/>
    <row r="624" s="45" customFormat="1"/>
    <row r="625" s="45" customFormat="1"/>
    <row r="626" s="45" customFormat="1"/>
    <row r="627" s="45" customFormat="1"/>
    <row r="628" s="45" customFormat="1"/>
    <row r="629" s="45" customFormat="1"/>
    <row r="630" s="45" customFormat="1"/>
    <row r="631" s="45" customFormat="1"/>
    <row r="632" s="45" customFormat="1"/>
    <row r="633" s="45" customFormat="1"/>
    <row r="634" s="45" customFormat="1"/>
    <row r="635" s="45" customFormat="1"/>
    <row r="636" s="45" customFormat="1"/>
    <row r="637" s="45" customFormat="1"/>
    <row r="638" s="45" customFormat="1"/>
    <row r="639" s="45" customFormat="1"/>
    <row r="640" s="45" customFormat="1"/>
    <row r="641" s="45" customFormat="1"/>
    <row r="642" s="45" customFormat="1"/>
    <row r="643" s="45" customFormat="1"/>
    <row r="644" s="45" customFormat="1"/>
    <row r="645" s="45" customFormat="1"/>
    <row r="646" s="45" customFormat="1"/>
    <row r="647" s="45" customFormat="1"/>
    <row r="648" s="45" customFormat="1"/>
    <row r="649" s="45" customFormat="1"/>
    <row r="650" s="45" customFormat="1"/>
    <row r="651" s="45" customFormat="1"/>
    <row r="652" s="45" customFormat="1"/>
    <row r="653" s="45" customFormat="1"/>
    <row r="654" s="45" customFormat="1"/>
    <row r="655" s="45" customFormat="1"/>
    <row r="656" s="45" customFormat="1"/>
    <row r="657" s="45" customFormat="1"/>
    <row r="658" s="45" customFormat="1"/>
    <row r="659" s="45" customFormat="1"/>
    <row r="660" s="45" customFormat="1"/>
    <row r="661" s="45" customFormat="1"/>
    <row r="662" s="45" customFormat="1"/>
    <row r="663" s="45" customFormat="1"/>
    <row r="664" s="45" customFormat="1"/>
    <row r="665" s="45" customFormat="1"/>
    <row r="666" s="45" customFormat="1"/>
    <row r="667" s="45" customFormat="1"/>
    <row r="668" s="45" customFormat="1"/>
    <row r="669" s="45" customFormat="1"/>
    <row r="670" s="45" customFormat="1"/>
    <row r="671" s="45" customFormat="1"/>
    <row r="672" s="45" customFormat="1"/>
    <row r="673" s="45" customFormat="1"/>
    <row r="674" s="45" customFormat="1"/>
    <row r="675" s="45" customFormat="1"/>
    <row r="676" s="45" customFormat="1"/>
    <row r="677" s="45" customFormat="1"/>
    <row r="678" s="45" customFormat="1"/>
    <row r="679" s="45" customFormat="1"/>
    <row r="680" s="45" customFormat="1"/>
    <row r="681" s="45" customFormat="1"/>
    <row r="682" s="45" customFormat="1"/>
    <row r="683" s="45" customFormat="1"/>
    <row r="684" s="45" customFormat="1"/>
    <row r="685" s="45" customFormat="1"/>
    <row r="686" s="45" customFormat="1"/>
    <row r="687" s="45" customFormat="1"/>
    <row r="688" s="45" customFormat="1"/>
    <row r="689" s="45" customFormat="1"/>
    <row r="690" s="45" customFormat="1"/>
    <row r="691" s="45" customFormat="1"/>
    <row r="692" s="45" customFormat="1"/>
    <row r="693" s="45" customFormat="1"/>
    <row r="694" s="45" customFormat="1"/>
    <row r="695" s="45" customFormat="1"/>
    <row r="696" s="45" customFormat="1"/>
    <row r="697" s="45" customFormat="1"/>
    <row r="698" s="45" customFormat="1"/>
    <row r="699" s="45" customFormat="1"/>
    <row r="700" s="45" customFormat="1"/>
    <row r="701" s="45" customFormat="1"/>
    <row r="702" s="45" customFormat="1"/>
    <row r="703" s="45" customFormat="1"/>
    <row r="704" s="45" customFormat="1"/>
    <row r="705" s="45" customFormat="1"/>
    <row r="706" s="45" customFormat="1"/>
    <row r="707" s="45" customFormat="1"/>
    <row r="708" s="45" customFormat="1"/>
    <row r="709" s="45" customFormat="1"/>
    <row r="710" s="45" customFormat="1"/>
    <row r="711" s="45" customFormat="1"/>
    <row r="712" s="45" customFormat="1"/>
    <row r="713" s="45" customFormat="1"/>
    <row r="714" s="45" customFormat="1"/>
    <row r="715" s="45" customFormat="1"/>
    <row r="716" s="45" customFormat="1"/>
    <row r="717" s="45" customFormat="1"/>
    <row r="718" s="45" customFormat="1"/>
    <row r="719" s="45" customFormat="1"/>
    <row r="720" s="45" customFormat="1"/>
    <row r="721" s="45" customFormat="1"/>
    <row r="722" s="45" customFormat="1"/>
    <row r="723" s="45" customFormat="1"/>
    <row r="724" s="45" customFormat="1"/>
    <row r="725" s="45" customFormat="1"/>
    <row r="726" s="45" customFormat="1"/>
    <row r="727" s="45" customFormat="1"/>
    <row r="728" s="45" customFormat="1"/>
    <row r="729" s="45" customFormat="1"/>
    <row r="730" s="45" customFormat="1"/>
    <row r="731" s="45" customFormat="1"/>
    <row r="732" s="45" customFormat="1"/>
    <row r="733" s="45" customFormat="1"/>
    <row r="734" s="45" customFormat="1"/>
    <row r="735" s="45" customFormat="1"/>
    <row r="736" s="45" customFormat="1"/>
    <row r="737" s="45" customFormat="1"/>
    <row r="738" s="45" customFormat="1"/>
    <row r="739" s="45" customFormat="1"/>
    <row r="740" s="45" customFormat="1"/>
    <row r="741" s="45" customFormat="1"/>
    <row r="742" s="45" customFormat="1"/>
    <row r="743" s="45" customFormat="1"/>
    <row r="744" s="45" customFormat="1"/>
    <row r="745" s="45" customFormat="1"/>
    <row r="746" s="45" customFormat="1"/>
    <row r="747" s="45" customFormat="1"/>
    <row r="748" s="45" customFormat="1"/>
    <row r="749" s="45" customFormat="1"/>
    <row r="750" s="45" customFormat="1"/>
    <row r="751" s="45" customFormat="1"/>
    <row r="752" s="45" customFormat="1"/>
    <row r="753" s="45" customFormat="1"/>
    <row r="754" s="45" customFormat="1"/>
    <row r="755" s="45" customFormat="1"/>
    <row r="756" s="45" customFormat="1"/>
    <row r="757" s="45" customFormat="1"/>
    <row r="758" s="45" customFormat="1"/>
    <row r="759" s="45" customFormat="1"/>
    <row r="760" s="45" customFormat="1"/>
    <row r="761" s="45" customFormat="1"/>
    <row r="762" s="45" customFormat="1"/>
    <row r="763" s="45" customFormat="1"/>
    <row r="764" s="45" customFormat="1"/>
    <row r="765" s="45" customFormat="1"/>
    <row r="766" s="45" customFormat="1"/>
    <row r="767" s="45" customFormat="1"/>
    <row r="768" s="45" customFormat="1"/>
    <row r="769" s="45" customFormat="1"/>
    <row r="770" s="45" customFormat="1"/>
    <row r="771" s="45" customFormat="1"/>
    <row r="772" s="45" customFormat="1"/>
    <row r="773" s="45" customFormat="1"/>
    <row r="774" s="45" customFormat="1"/>
    <row r="775" s="45" customFormat="1"/>
    <row r="776" s="45" customFormat="1"/>
    <row r="777" s="45" customFormat="1"/>
    <row r="778" s="45" customFormat="1"/>
    <row r="779" s="45" customFormat="1"/>
    <row r="780" s="45" customFormat="1"/>
    <row r="781" s="45" customFormat="1"/>
    <row r="782" s="45" customFormat="1"/>
    <row r="783" s="45" customFormat="1"/>
    <row r="784" s="45" customFormat="1"/>
    <row r="785" s="45" customFormat="1"/>
    <row r="786" s="45" customFormat="1"/>
    <row r="787" s="45" customFormat="1"/>
    <row r="788" s="45" customFormat="1"/>
    <row r="789" s="45" customFormat="1"/>
    <row r="790" s="45" customFormat="1"/>
    <row r="791" s="45" customFormat="1"/>
    <row r="792" s="45" customFormat="1"/>
    <row r="793" s="45" customFormat="1"/>
    <row r="794" s="45" customFormat="1"/>
    <row r="795" s="45" customFormat="1"/>
    <row r="796" s="45" customFormat="1"/>
    <row r="797" s="45" customFormat="1"/>
    <row r="798" s="45" customFormat="1"/>
    <row r="799" s="45" customFormat="1"/>
    <row r="800" s="45" customFormat="1"/>
    <row r="801" s="45" customFormat="1"/>
    <row r="802" s="45" customFormat="1"/>
    <row r="803" s="45" customFormat="1"/>
    <row r="804" s="45" customFormat="1"/>
    <row r="805" s="45" customFormat="1"/>
    <row r="806" s="45" customFormat="1"/>
    <row r="807" s="45" customFormat="1"/>
    <row r="808" s="45" customFormat="1"/>
    <row r="809" s="45" customFormat="1"/>
    <row r="810" s="45" customFormat="1"/>
    <row r="811" s="45" customFormat="1"/>
    <row r="812" s="45" customFormat="1"/>
    <row r="813" s="45" customFormat="1"/>
    <row r="814" s="45" customFormat="1"/>
    <row r="815" s="45" customFormat="1"/>
    <row r="816" s="45" customFormat="1"/>
    <row r="817" s="45" customFormat="1"/>
    <row r="818" s="45" customFormat="1"/>
    <row r="819" s="45" customFormat="1"/>
    <row r="820" s="45" customFormat="1"/>
    <row r="821" s="45" customFormat="1"/>
    <row r="822" s="45" customFormat="1"/>
    <row r="823" s="45" customFormat="1"/>
    <row r="824" s="45" customFormat="1"/>
    <row r="825" s="45" customFormat="1"/>
    <row r="826" s="45" customFormat="1"/>
    <row r="827" s="45" customFormat="1"/>
    <row r="828" s="45" customFormat="1"/>
    <row r="829" s="45" customFormat="1"/>
    <row r="830" s="45" customFormat="1"/>
    <row r="831" s="45" customFormat="1"/>
    <row r="832" s="45" customFormat="1"/>
    <row r="833" s="45" customFormat="1"/>
    <row r="834" s="45" customFormat="1"/>
    <row r="835" s="45" customFormat="1"/>
    <row r="836" s="45" customFormat="1"/>
    <row r="837" s="45" customFormat="1"/>
    <row r="838" s="45" customFormat="1"/>
    <row r="839" s="45" customFormat="1"/>
    <row r="840" s="45" customFormat="1"/>
    <row r="841" s="45" customFormat="1"/>
    <row r="842" s="45" customFormat="1"/>
    <row r="843" s="45" customFormat="1"/>
    <row r="844" s="45" customFormat="1"/>
    <row r="845" s="45" customFormat="1"/>
    <row r="846" s="45" customFormat="1"/>
    <row r="847" s="45" customFormat="1"/>
    <row r="848" s="45" customFormat="1"/>
    <row r="849" s="45" customFormat="1"/>
    <row r="850" s="45" customFormat="1"/>
    <row r="851" s="45" customFormat="1"/>
    <row r="852" s="45" customFormat="1"/>
    <row r="853" s="45" customFormat="1"/>
    <row r="854" s="45" customFormat="1"/>
    <row r="855" s="45" customFormat="1"/>
    <row r="856" s="45" customFormat="1"/>
    <row r="857" s="45" customFormat="1"/>
    <row r="858" s="45" customFormat="1"/>
    <row r="859" s="45" customFormat="1"/>
    <row r="860" s="45" customFormat="1"/>
    <row r="861" s="45" customFormat="1"/>
    <row r="862" s="45" customFormat="1"/>
    <row r="863" s="45" customFormat="1"/>
    <row r="864" s="45" customFormat="1"/>
    <row r="865" s="45" customFormat="1"/>
    <row r="866" s="45" customFormat="1"/>
    <row r="867" s="45" customFormat="1"/>
    <row r="868" s="45" customFormat="1"/>
    <row r="869" s="45" customFormat="1"/>
    <row r="870" s="45" customFormat="1"/>
    <row r="871" s="45" customFormat="1"/>
    <row r="872" s="45" customFormat="1"/>
    <row r="873" s="45" customFormat="1"/>
    <row r="874" s="45" customFormat="1"/>
    <row r="875" s="45" customFormat="1"/>
    <row r="876" s="45" customFormat="1"/>
    <row r="877" s="45" customFormat="1"/>
    <row r="878" s="45" customFormat="1"/>
    <row r="879" s="45" customFormat="1"/>
    <row r="880" s="45" customFormat="1"/>
    <row r="881" s="45" customFormat="1"/>
    <row r="882" s="45" customFormat="1"/>
    <row r="883" s="45" customFormat="1"/>
    <row r="884" s="45" customFormat="1"/>
    <row r="885" s="45" customFormat="1"/>
    <row r="886" s="45" customFormat="1"/>
    <row r="887" s="45" customFormat="1"/>
    <row r="888" s="45" customFormat="1"/>
    <row r="889" s="45" customFormat="1"/>
    <row r="890" s="45" customFormat="1"/>
    <row r="891" s="45" customFormat="1"/>
    <row r="892" s="45" customFormat="1"/>
    <row r="893" s="45" customFormat="1"/>
    <row r="894" s="45" customFormat="1"/>
    <row r="895" s="45" customFormat="1"/>
    <row r="896" s="45" customFormat="1"/>
    <row r="897" s="45" customFormat="1"/>
    <row r="898" s="45" customFormat="1"/>
    <row r="899" s="45" customFormat="1"/>
    <row r="900" s="45" customFormat="1"/>
    <row r="901" s="45" customFormat="1"/>
    <row r="902" s="45" customFormat="1"/>
    <row r="903" s="45" customFormat="1"/>
    <row r="904" s="45" customFormat="1"/>
    <row r="905" s="45" customFormat="1"/>
    <row r="906" s="45" customFormat="1"/>
    <row r="907" s="45" customFormat="1"/>
    <row r="908" s="45" customFormat="1"/>
    <row r="909" s="45" customFormat="1"/>
    <row r="910" s="45" customFormat="1"/>
    <row r="911" s="45" customFormat="1"/>
    <row r="912" s="45" customFormat="1"/>
    <row r="913" s="45" customFormat="1"/>
    <row r="914" s="45" customFormat="1"/>
    <row r="915" s="45" customFormat="1"/>
    <row r="916" s="45" customFormat="1"/>
    <row r="917" s="45" customFormat="1"/>
    <row r="918" s="45" customFormat="1"/>
    <row r="919" s="45" customFormat="1"/>
    <row r="920" s="45" customFormat="1"/>
    <row r="921" s="45" customFormat="1"/>
    <row r="922" s="45" customFormat="1"/>
    <row r="923" s="45" customFormat="1"/>
    <row r="924" s="45" customFormat="1"/>
    <row r="925" s="45" customFormat="1"/>
    <row r="926" s="45" customFormat="1"/>
    <row r="927" s="45" customFormat="1"/>
    <row r="928" s="45" customFormat="1"/>
    <row r="929" s="45" customFormat="1"/>
    <row r="930" s="45" customFormat="1"/>
    <row r="931" s="45" customFormat="1"/>
    <row r="932" s="45" customFormat="1"/>
    <row r="933" s="45" customFormat="1"/>
    <row r="934" s="45" customFormat="1"/>
    <row r="935" s="45" customFormat="1"/>
    <row r="936" s="45" customFormat="1"/>
    <row r="937" s="45" customFormat="1"/>
    <row r="938" s="45" customFormat="1"/>
    <row r="939" s="45" customFormat="1"/>
    <row r="940" s="45" customFormat="1"/>
    <row r="941" s="45" customFormat="1"/>
    <row r="942" s="45" customFormat="1"/>
    <row r="943" s="45" customFormat="1"/>
    <row r="944" s="45" customFormat="1"/>
    <row r="945" s="45" customFormat="1"/>
    <row r="946" s="45" customFormat="1"/>
    <row r="947" s="45" customFormat="1"/>
    <row r="948" s="45" customFormat="1"/>
    <row r="949" s="45" customFormat="1"/>
    <row r="950" s="45" customFormat="1"/>
    <row r="951" s="45" customFormat="1"/>
    <row r="952" s="45" customFormat="1"/>
    <row r="953" s="45" customFormat="1"/>
    <row r="954" s="45" customFormat="1"/>
    <row r="955" s="45" customFormat="1"/>
    <row r="956" s="45" customFormat="1"/>
    <row r="957" s="45" customFormat="1"/>
    <row r="958" s="45" customFormat="1"/>
    <row r="959" s="45" customFormat="1"/>
    <row r="960" s="45" customFormat="1"/>
    <row r="961" s="45" customFormat="1"/>
    <row r="962" s="45" customFormat="1"/>
    <row r="963" s="45" customFormat="1"/>
    <row r="964" s="45" customFormat="1"/>
    <row r="965" s="45" customFormat="1"/>
    <row r="966" s="45" customFormat="1"/>
    <row r="967" s="45" customFormat="1"/>
    <row r="968" s="45" customFormat="1"/>
    <row r="969" s="45" customFormat="1"/>
    <row r="970" s="45" customFormat="1"/>
    <row r="971" s="45" customFormat="1"/>
    <row r="972" s="45" customFormat="1"/>
    <row r="973" s="45" customFormat="1"/>
    <row r="974" s="45" customFormat="1"/>
    <row r="975" s="45" customFormat="1"/>
    <row r="976" s="45" customFormat="1"/>
    <row r="977" s="45" customFormat="1"/>
    <row r="978" s="45" customFormat="1"/>
    <row r="979" s="45" customFormat="1"/>
    <row r="980" s="45" customFormat="1"/>
    <row r="981" s="45" customFormat="1"/>
    <row r="982" s="45" customFormat="1"/>
    <row r="983" s="45" customFormat="1"/>
    <row r="984" s="45" customFormat="1"/>
    <row r="985" s="45" customFormat="1"/>
    <row r="986" s="45" customFormat="1"/>
    <row r="987" s="45" customFormat="1"/>
    <row r="988" s="45" customFormat="1"/>
    <row r="989" s="45" customFormat="1"/>
    <row r="990" s="45" customFormat="1"/>
    <row r="991" s="45" customFormat="1"/>
    <row r="992" s="45" customFormat="1"/>
    <row r="993" s="45" customFormat="1"/>
    <row r="994" s="45" customFormat="1"/>
    <row r="995" s="45" customFormat="1"/>
    <row r="996" s="45" customFormat="1"/>
    <row r="997" s="45" customFormat="1"/>
    <row r="998" s="45" customFormat="1"/>
    <row r="999" s="45" customFormat="1"/>
    <row r="1000" s="45" customFormat="1"/>
    <row r="1001" s="45" customFormat="1"/>
    <row r="1002" s="45" customFormat="1"/>
    <row r="1003" s="45" customFormat="1"/>
    <row r="1004" s="45" customFormat="1"/>
    <row r="1005" s="45" customFormat="1"/>
    <row r="1006" s="45" customFormat="1"/>
    <row r="1007" s="45" customFormat="1"/>
    <row r="1008" s="45" customFormat="1"/>
    <row r="1009" s="45" customFormat="1"/>
    <row r="1010" s="45" customFormat="1"/>
    <row r="1011" s="45" customFormat="1"/>
    <row r="1012" s="45" customFormat="1"/>
    <row r="1013" s="45" customFormat="1"/>
    <row r="1014" s="45" customFormat="1"/>
    <row r="1015" s="45" customFormat="1"/>
    <row r="1016" s="45" customFormat="1"/>
    <row r="1017" s="45" customFormat="1"/>
    <row r="1018" s="45" customFormat="1"/>
    <row r="1019" s="45" customFormat="1"/>
    <row r="1020" s="45" customFormat="1"/>
    <row r="1021" s="45" customFormat="1"/>
    <row r="1022" s="45" customFormat="1"/>
    <row r="1023" s="45" customFormat="1"/>
    <row r="1024" s="45" customFormat="1"/>
    <row r="1025" s="45" customFormat="1"/>
    <row r="1026" s="45" customFormat="1"/>
    <row r="1027" s="45" customFormat="1"/>
    <row r="1028" s="45" customFormat="1"/>
    <row r="1029" s="45" customFormat="1"/>
    <row r="1030" s="45" customFormat="1"/>
    <row r="1031" s="45" customFormat="1"/>
    <row r="1032" s="45" customFormat="1"/>
    <row r="1033" s="45" customFormat="1"/>
    <row r="1034" s="45" customFormat="1"/>
    <row r="1035" s="45" customFormat="1"/>
    <row r="1036" s="45" customFormat="1"/>
    <row r="1037" s="45" customFormat="1"/>
    <row r="1038" s="45" customFormat="1"/>
    <row r="1039" s="45" customFormat="1"/>
    <row r="1040" s="45" customFormat="1"/>
    <row r="1041" s="45" customFormat="1"/>
    <row r="1042" s="45" customFormat="1"/>
    <row r="1043" s="45" customFormat="1"/>
    <row r="1044" s="45" customFormat="1"/>
    <row r="1045" s="45" customFormat="1"/>
    <row r="1046" s="45" customFormat="1"/>
    <row r="1047" s="45" customFormat="1"/>
    <row r="1048" s="45" customFormat="1"/>
    <row r="1049" s="45" customFormat="1"/>
    <row r="1050" s="45" customFormat="1"/>
    <row r="1051" s="45" customFormat="1"/>
    <row r="1052" s="45" customFormat="1"/>
    <row r="1053" s="45" customFormat="1"/>
    <row r="1054" s="45" customFormat="1"/>
    <row r="1055" s="45" customFormat="1"/>
    <row r="1056" s="45" customFormat="1"/>
    <row r="1057" s="45" customFormat="1"/>
    <row r="1058" s="45" customFormat="1"/>
    <row r="1059" s="45" customFormat="1"/>
    <row r="1060" s="45" customFormat="1"/>
    <row r="1061" s="45" customFormat="1"/>
    <row r="1062" s="45" customFormat="1"/>
    <row r="1063" s="45" customFormat="1"/>
    <row r="1064" s="45" customFormat="1"/>
    <row r="1065" s="45" customFormat="1"/>
    <row r="1066" s="45" customFormat="1"/>
    <row r="1067" s="45" customFormat="1"/>
    <row r="1068" s="45" customFormat="1"/>
    <row r="1069" s="45" customFormat="1"/>
    <row r="1070" s="45" customFormat="1"/>
    <row r="1071" s="45" customFormat="1"/>
    <row r="1072" s="45" customFormat="1"/>
    <row r="1073" s="45" customFormat="1"/>
    <row r="1074" s="45" customFormat="1"/>
    <row r="1075" s="45" customFormat="1"/>
    <row r="1076" s="45" customFormat="1"/>
    <row r="1077" s="45" customFormat="1"/>
    <row r="1078" s="45" customFormat="1"/>
    <row r="1079" s="45" customFormat="1"/>
    <row r="1080" s="45" customFormat="1"/>
    <row r="1081" s="45" customFormat="1"/>
    <row r="1082" s="45" customFormat="1"/>
    <row r="1083" s="45" customFormat="1"/>
    <row r="1084" s="45" customFormat="1"/>
    <row r="1085" s="45" customFormat="1"/>
    <row r="1086" s="45" customFormat="1"/>
    <row r="1087" s="45" customFormat="1"/>
    <row r="1088" s="45" customFormat="1"/>
    <row r="1089" s="45" customFormat="1"/>
    <row r="1090" s="45" customFormat="1"/>
    <row r="1091" s="45" customFormat="1"/>
  </sheetData>
  <mergeCells count="2">
    <mergeCell ref="A4:A25"/>
    <mergeCell ref="A48:A75"/>
  </mergeCells>
  <pageMargins left="0.25" right="0.25" top="0.75" bottom="0.75" header="0.3" footer="0.3"/>
  <pageSetup scale="4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8676" r:id="rId4" name="Drop Down 4">
              <controlPr defaultSize="0" autoLine="0" autoPict="0">
                <anchor moveWithCells="1">
                  <from>
                    <xdr:col>22</xdr:col>
                    <xdr:colOff>628650</xdr:colOff>
                    <xdr:row>0</xdr:row>
                    <xdr:rowOff>9525</xdr:rowOff>
                  </from>
                  <to>
                    <xdr:col>24</xdr:col>
                    <xdr:colOff>390525</xdr:colOff>
                    <xdr:row>1</xdr:row>
                    <xdr:rowOff>9525</xdr:rowOff>
                  </to>
                </anchor>
              </controlPr>
            </control>
          </mc:Choice>
        </mc:AlternateContent>
        <mc:AlternateContent xmlns:mc="http://schemas.openxmlformats.org/markup-compatibility/2006">
          <mc:Choice Requires="x14">
            <control shapeId="28677" r:id="rId5" name="Drop Down 5">
              <controlPr defaultSize="0" autoLine="0" autoPict="0">
                <anchor moveWithCells="1">
                  <from>
                    <xdr:col>12</xdr:col>
                    <xdr:colOff>361950</xdr:colOff>
                    <xdr:row>0</xdr:row>
                    <xdr:rowOff>0</xdr:rowOff>
                  </from>
                  <to>
                    <xdr:col>14</xdr:col>
                    <xdr:colOff>123825</xdr:colOff>
                    <xdr:row>1</xdr:row>
                    <xdr:rowOff>0</xdr:rowOff>
                  </to>
                </anchor>
              </controlPr>
            </control>
          </mc:Choice>
        </mc:AlternateContent>
        <mc:AlternateContent xmlns:mc="http://schemas.openxmlformats.org/markup-compatibility/2006">
          <mc:Choice Requires="x14">
            <control shapeId="28678" r:id="rId6" name="Drop Down 6">
              <controlPr defaultSize="0" autoLine="0" autoPict="0">
                <anchor moveWithCells="1">
                  <from>
                    <xdr:col>17</xdr:col>
                    <xdr:colOff>695325</xdr:colOff>
                    <xdr:row>0</xdr:row>
                    <xdr:rowOff>0</xdr:rowOff>
                  </from>
                  <to>
                    <xdr:col>19</xdr:col>
                    <xdr:colOff>457200</xdr:colOff>
                    <xdr:row>1</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8">
    <tabColor theme="5" tint="-0.249977111117893"/>
  </sheetPr>
  <dimension ref="A1:J3"/>
  <sheetViews>
    <sheetView showGridLines="0" zoomScaleNormal="100" workbookViewId="0">
      <pane ySplit="1" topLeftCell="A2" activePane="bottomLeft" state="frozenSplit"/>
      <selection pane="bottomLeft" activeCell="O23" sqref="O23"/>
      <selection activeCell="AI95" sqref="AI95:AI96"/>
    </sheetView>
  </sheetViews>
  <sheetFormatPr defaultRowHeight="15"/>
  <cols>
    <col min="1" max="1" width="14.28515625" style="53" customWidth="1"/>
    <col min="2" max="3" width="9.140625" style="53"/>
    <col min="4" max="4" width="2.42578125" style="53" customWidth="1"/>
    <col min="5" max="5" width="17.7109375" style="53" bestFit="1" customWidth="1"/>
    <col min="6" max="8" width="9.140625" style="53"/>
    <col min="9" max="9" width="3.140625" style="53" customWidth="1"/>
    <col min="10" max="10" width="9.85546875" style="53" bestFit="1" customWidth="1"/>
    <col min="11" max="16384" width="9.140625" style="53"/>
  </cols>
  <sheetData>
    <row r="1" spans="1:10" s="54" customFormat="1" ht="18.75" customHeight="1">
      <c r="A1" s="55" t="s">
        <v>0</v>
      </c>
      <c r="E1" s="55" t="s">
        <v>1</v>
      </c>
      <c r="J1" s="55" t="s">
        <v>2</v>
      </c>
    </row>
    <row r="2" spans="1:10" ht="18.75" customHeight="1"/>
    <row r="3" spans="1:10" ht="18.75" customHeight="1"/>
  </sheetData>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61441" r:id="rId4" name="Drop Down 1">
              <controlPr defaultSize="0" autoLine="0" autoPict="0">
                <anchor moveWithCells="1">
                  <from>
                    <xdr:col>1</xdr:col>
                    <xdr:colOff>0</xdr:colOff>
                    <xdr:row>0</xdr:row>
                    <xdr:rowOff>0</xdr:rowOff>
                  </from>
                  <to>
                    <xdr:col>3</xdr:col>
                    <xdr:colOff>0</xdr:colOff>
                    <xdr:row>0</xdr:row>
                    <xdr:rowOff>200025</xdr:rowOff>
                  </to>
                </anchor>
              </controlPr>
            </control>
          </mc:Choice>
        </mc:AlternateContent>
        <mc:AlternateContent xmlns:mc="http://schemas.openxmlformats.org/markup-compatibility/2006">
          <mc:Choice Requires="x14">
            <control shapeId="61442" r:id="rId5" name="Drop Down 2">
              <controlPr defaultSize="0" autoLine="0" autoPict="0">
                <anchor moveWithCells="1">
                  <from>
                    <xdr:col>5</xdr:col>
                    <xdr:colOff>9525</xdr:colOff>
                    <xdr:row>0</xdr:row>
                    <xdr:rowOff>28575</xdr:rowOff>
                  </from>
                  <to>
                    <xdr:col>7</xdr:col>
                    <xdr:colOff>9525</xdr:colOff>
                    <xdr:row>0</xdr:row>
                    <xdr:rowOff>228600</xdr:rowOff>
                  </to>
                </anchor>
              </controlPr>
            </control>
          </mc:Choice>
        </mc:AlternateContent>
        <mc:AlternateContent xmlns:mc="http://schemas.openxmlformats.org/markup-compatibility/2006">
          <mc:Choice Requires="x14">
            <control shapeId="61443" r:id="rId6" name="Drop Down 3">
              <controlPr defaultSize="0" autoLine="0" autoPict="0">
                <anchor moveWithCells="1">
                  <from>
                    <xdr:col>10</xdr:col>
                    <xdr:colOff>9525</xdr:colOff>
                    <xdr:row>0</xdr:row>
                    <xdr:rowOff>28575</xdr:rowOff>
                  </from>
                  <to>
                    <xdr:col>12</xdr:col>
                    <xdr:colOff>9525</xdr:colOff>
                    <xdr:row>0</xdr:row>
                    <xdr:rowOff>228600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9">
    <tabColor theme="7" tint="-0.499984740745262"/>
    <pageSetUpPr fitToPage="1"/>
  </sheetPr>
  <dimension ref="A1:AQ94"/>
  <sheetViews>
    <sheetView showGridLines="0" zoomScale="85" zoomScaleNormal="85" workbookViewId="0">
      <pane xSplit="4" ySplit="2" topLeftCell="E3" activePane="bottomRight" state="frozenSplit"/>
      <selection pane="bottomRight" activeCell="AC88" sqref="D88:AC94"/>
      <selection pane="bottomLeft" activeCell="AI95" sqref="AI95:AI96"/>
      <selection pane="topRight" activeCell="AI95" sqref="AI95:AI96"/>
    </sheetView>
  </sheetViews>
  <sheetFormatPr defaultRowHeight="14.25"/>
  <cols>
    <col min="1" max="1" width="4" style="1" customWidth="1"/>
    <col min="2" max="3" width="3.85546875" style="2" customWidth="1"/>
    <col min="4" max="4" width="30.5703125" style="2" customWidth="1"/>
    <col min="5" max="16" width="8.42578125" style="2" customWidth="1"/>
    <col min="17" max="17" width="10.42578125" style="2" customWidth="1"/>
    <col min="18" max="29" width="8.42578125" style="2" customWidth="1"/>
    <col min="30" max="30" width="2.42578125" style="1" customWidth="1"/>
    <col min="31" max="31" width="9.42578125" style="1" bestFit="1" customWidth="1"/>
    <col min="32" max="16384" width="9.140625" style="1"/>
  </cols>
  <sheetData>
    <row r="1" spans="1:31" s="3" customFormat="1" ht="17.25">
      <c r="A1" s="26" t="s">
        <v>93</v>
      </c>
      <c r="B1" s="26"/>
      <c r="C1" s="26"/>
      <c r="D1" s="26"/>
      <c r="E1" s="62"/>
      <c r="F1" s="62"/>
      <c r="G1" s="62"/>
      <c r="H1" s="62"/>
      <c r="I1" s="62"/>
      <c r="J1" s="61" t="s">
        <v>0</v>
      </c>
      <c r="K1" s="62"/>
      <c r="L1" s="62"/>
      <c r="M1" s="62"/>
      <c r="N1" s="61"/>
      <c r="O1" s="60" t="s">
        <v>1</v>
      </c>
      <c r="P1" s="59"/>
      <c r="Q1" s="59"/>
      <c r="R1" s="61"/>
      <c r="S1" s="59"/>
      <c r="T1" s="60" t="s">
        <v>2</v>
      </c>
      <c r="U1" s="60"/>
      <c r="V1" s="59"/>
      <c r="W1" s="59"/>
      <c r="X1" s="59"/>
      <c r="Y1" s="59"/>
      <c r="Z1" s="8"/>
      <c r="AA1" s="8"/>
      <c r="AB1" s="8"/>
      <c r="AC1" s="8"/>
    </row>
    <row r="2" spans="1:31" s="3" customFormat="1" ht="15">
      <c r="A2" s="27" t="s">
        <v>94</v>
      </c>
      <c r="B2" s="8"/>
      <c r="C2" s="8"/>
      <c r="D2" s="8"/>
      <c r="E2" s="7" t="s">
        <v>5</v>
      </c>
      <c r="F2" s="7" t="s">
        <v>6</v>
      </c>
      <c r="G2" s="7" t="s">
        <v>7</v>
      </c>
      <c r="H2" s="7" t="s">
        <v>8</v>
      </c>
      <c r="I2" s="7" t="s">
        <v>9</v>
      </c>
      <c r="J2" s="6" t="s">
        <v>10</v>
      </c>
      <c r="K2" s="6" t="s">
        <v>11</v>
      </c>
      <c r="L2" s="6" t="s">
        <v>12</v>
      </c>
      <c r="M2" s="5" t="s">
        <v>13</v>
      </c>
      <c r="N2" s="5" t="s">
        <v>14</v>
      </c>
      <c r="O2" s="5" t="s">
        <v>15</v>
      </c>
      <c r="P2" s="5" t="s">
        <v>16</v>
      </c>
      <c r="Q2" s="5" t="s">
        <v>17</v>
      </c>
      <c r="R2" s="5" t="s">
        <v>18</v>
      </c>
      <c r="S2" s="5" t="s">
        <v>19</v>
      </c>
      <c r="T2" s="5" t="s">
        <v>20</v>
      </c>
      <c r="U2" s="5" t="s">
        <v>21</v>
      </c>
      <c r="V2" s="5" t="s">
        <v>22</v>
      </c>
      <c r="W2" s="5" t="s">
        <v>23</v>
      </c>
      <c r="X2" s="5" t="s">
        <v>24</v>
      </c>
      <c r="Y2" s="5" t="s">
        <v>25</v>
      </c>
      <c r="Z2" s="5" t="s">
        <v>26</v>
      </c>
      <c r="AA2" s="5" t="s">
        <v>27</v>
      </c>
      <c r="AB2" s="5" t="s">
        <v>28</v>
      </c>
      <c r="AC2" s="5" t="s">
        <v>29</v>
      </c>
      <c r="AE2" s="4" t="s">
        <v>66</v>
      </c>
    </row>
    <row r="3" spans="1:31">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row>
    <row r="4" spans="1:31" ht="15" customHeight="1">
      <c r="A4" s="213" t="s">
        <v>31</v>
      </c>
      <c r="B4" s="17" t="s">
        <v>32</v>
      </c>
      <c r="C4" s="17"/>
      <c r="D4" s="17"/>
      <c r="E4" s="90">
        <f>+E5+E11+E12</f>
        <v>1.9209999999999998</v>
      </c>
      <c r="F4" s="90">
        <f t="shared" ref="F4:AA4" si="0">+F5+F11+F12</f>
        <v>1.7982999999999998</v>
      </c>
      <c r="G4" s="90">
        <f t="shared" si="0"/>
        <v>1.9537</v>
      </c>
      <c r="H4" s="90">
        <f t="shared" si="0"/>
        <v>2.2103226501114031</v>
      </c>
      <c r="I4" s="90">
        <f t="shared" si="0"/>
        <v>2.6079177980749257</v>
      </c>
      <c r="J4" s="90">
        <f t="shared" si="0"/>
        <v>3.1274772603390231</v>
      </c>
      <c r="K4" s="90">
        <f t="shared" si="0"/>
        <v>3.2177769363810733</v>
      </c>
      <c r="L4" s="90">
        <f t="shared" si="0"/>
        <v>3.4466410488704673</v>
      </c>
      <c r="M4" s="90">
        <f t="shared" si="0"/>
        <v>3.2260383430007318</v>
      </c>
      <c r="N4" s="90">
        <f t="shared" si="0"/>
        <v>2.6861984280320743</v>
      </c>
      <c r="O4" s="90">
        <f t="shared" si="0"/>
        <v>3.2436837939535685</v>
      </c>
      <c r="P4" s="90">
        <f t="shared" si="0"/>
        <v>3.8441031509363466</v>
      </c>
      <c r="Q4" s="90">
        <f t="shared" si="0"/>
        <v>4.5768862704319497</v>
      </c>
      <c r="R4" s="90">
        <f t="shared" si="0"/>
        <v>4.7663126263452504</v>
      </c>
      <c r="S4" s="90">
        <f t="shared" si="0"/>
        <v>5.1621034468660953</v>
      </c>
      <c r="T4" s="90">
        <f t="shared" si="0"/>
        <v>6.0434370965046691</v>
      </c>
      <c r="U4" s="90">
        <f t="shared" si="0"/>
        <v>6.8949946593352633</v>
      </c>
      <c r="V4" s="90">
        <f t="shared" si="0"/>
        <v>8.4901609002421363</v>
      </c>
      <c r="W4" s="90">
        <f t="shared" si="0"/>
        <v>13.798934210787083</v>
      </c>
      <c r="X4" s="90">
        <f t="shared" si="0"/>
        <v>11.514455177451326</v>
      </c>
      <c r="Y4" s="90">
        <f t="shared" si="0"/>
        <v>15.00078321798361</v>
      </c>
      <c r="Z4" s="90">
        <f t="shared" si="0"/>
        <v>17.101924052990391</v>
      </c>
      <c r="AA4" s="90">
        <f t="shared" si="0"/>
        <v>19.412484500223748</v>
      </c>
      <c r="AB4" s="90">
        <f t="shared" ref="AB4:AC4" si="1">+AB5+AB11+AB12</f>
        <v>20.40003107947809</v>
      </c>
      <c r="AC4" s="90">
        <f t="shared" si="1"/>
        <v>20.380633924948164</v>
      </c>
    </row>
    <row r="5" spans="1:31">
      <c r="A5" s="213"/>
      <c r="B5" s="12"/>
      <c r="C5" s="12" t="s">
        <v>33</v>
      </c>
      <c r="D5" s="12"/>
      <c r="E5" s="63">
        <f t="shared" ref="E5:AA5" si="2">+SUM(E6:E10)</f>
        <v>0.83320000000000005</v>
      </c>
      <c r="F5" s="63">
        <f t="shared" si="2"/>
        <v>0.88449999999999995</v>
      </c>
      <c r="G5" s="63">
        <f t="shared" si="2"/>
        <v>0.89470000000000005</v>
      </c>
      <c r="H5" s="63">
        <f t="shared" si="2"/>
        <v>1.057222650111403</v>
      </c>
      <c r="I5" s="63">
        <f t="shared" si="2"/>
        <v>1.3102177980749257</v>
      </c>
      <c r="J5" s="63">
        <f t="shared" si="2"/>
        <v>1.4319772603390228</v>
      </c>
      <c r="K5" s="63">
        <f t="shared" si="2"/>
        <v>1.4025769363810732</v>
      </c>
      <c r="L5" s="63">
        <f t="shared" si="2"/>
        <v>1.8851068558704673</v>
      </c>
      <c r="M5" s="63">
        <f t="shared" si="2"/>
        <v>1.9968916190007318</v>
      </c>
      <c r="N5" s="63">
        <f t="shared" si="2"/>
        <v>1.4803281410320743</v>
      </c>
      <c r="O5" s="63">
        <f t="shared" si="2"/>
        <v>1.6173940119535684</v>
      </c>
      <c r="P5" s="63">
        <f t="shared" si="2"/>
        <v>2.3690035109363468</v>
      </c>
      <c r="Q5" s="63">
        <f t="shared" si="2"/>
        <v>2.7545933494319499</v>
      </c>
      <c r="R5" s="63">
        <f t="shared" si="2"/>
        <v>2.7851055033452501</v>
      </c>
      <c r="S5" s="63">
        <f t="shared" si="2"/>
        <v>3.1490229978660955</v>
      </c>
      <c r="T5" s="63">
        <f t="shared" si="2"/>
        <v>3.7327820065046691</v>
      </c>
      <c r="U5" s="63">
        <f t="shared" si="2"/>
        <v>4.2438770460620301</v>
      </c>
      <c r="V5" s="63">
        <f t="shared" si="2"/>
        <v>4.7494078952303624</v>
      </c>
      <c r="W5" s="63">
        <f t="shared" si="2"/>
        <v>6.56975268390417</v>
      </c>
      <c r="X5" s="63">
        <f t="shared" si="2"/>
        <v>7.1882102232523657</v>
      </c>
      <c r="Y5" s="63">
        <f t="shared" si="2"/>
        <v>8.7188645077892879</v>
      </c>
      <c r="Z5" s="63">
        <f t="shared" si="2"/>
        <v>9.668812561060637</v>
      </c>
      <c r="AA5" s="63">
        <f t="shared" si="2"/>
        <v>12.144333167202948</v>
      </c>
      <c r="AB5" s="63">
        <f t="shared" ref="AB5:AC5" si="3">+SUM(AB6:AB10)</f>
        <v>13.667554097020002</v>
      </c>
      <c r="AC5" s="63">
        <f t="shared" si="3"/>
        <v>14.459979601440004</v>
      </c>
    </row>
    <row r="6" spans="1:31">
      <c r="A6" s="213"/>
      <c r="B6" s="12"/>
      <c r="C6" s="12"/>
      <c r="D6" s="21" t="s">
        <v>34</v>
      </c>
      <c r="E6" s="147">
        <v>0.13250468338672652</v>
      </c>
      <c r="F6" s="147">
        <v>0.16160753021057481</v>
      </c>
      <c r="G6" s="147">
        <v>0.17114786741441912</v>
      </c>
      <c r="H6" s="147">
        <v>0.1774317066928475</v>
      </c>
      <c r="I6" s="147">
        <v>0.24699101029401285</v>
      </c>
      <c r="J6" s="147">
        <v>0.3143414361941968</v>
      </c>
      <c r="K6" s="147">
        <v>0.29828890868025643</v>
      </c>
      <c r="L6" s="147">
        <v>0.32972229291280408</v>
      </c>
      <c r="M6" s="147">
        <v>0.31889960521828464</v>
      </c>
      <c r="N6" s="147">
        <v>0.11255895518824333</v>
      </c>
      <c r="O6" s="147">
        <v>0.18566399876387463</v>
      </c>
      <c r="P6" s="147">
        <v>0.47266275159223009</v>
      </c>
      <c r="Q6" s="147">
        <v>0.50167899373691693</v>
      </c>
      <c r="R6" s="147">
        <v>0.5116180675420845</v>
      </c>
      <c r="S6" s="147">
        <v>0.72308954627068189</v>
      </c>
      <c r="T6" s="147">
        <v>1.0015354888032793</v>
      </c>
      <c r="U6" s="147">
        <v>1.1922742907650232</v>
      </c>
      <c r="V6" s="147">
        <v>1.42737929673625</v>
      </c>
      <c r="W6" s="147">
        <v>1.9630902397851426</v>
      </c>
      <c r="X6" s="147">
        <v>2.1753777039976083</v>
      </c>
      <c r="Y6" s="147">
        <v>2.0144115748111986</v>
      </c>
      <c r="Z6" s="147">
        <v>2.6948848336011451</v>
      </c>
      <c r="AA6" s="147">
        <v>2.8882771781299903</v>
      </c>
      <c r="AB6" s="147">
        <v>3.2864923226044001</v>
      </c>
      <c r="AC6" s="147">
        <v>3.6187458741375256</v>
      </c>
      <c r="AE6" s="150">
        <v>3.3188680000000002</v>
      </c>
    </row>
    <row r="7" spans="1:31" ht="15">
      <c r="A7" s="213"/>
      <c r="B7" s="12"/>
      <c r="C7" s="12"/>
      <c r="D7" s="21" t="s">
        <v>35</v>
      </c>
      <c r="E7" s="147">
        <v>3.9751405016017954E-2</v>
      </c>
      <c r="F7" s="147">
        <v>4.8482259063172446E-2</v>
      </c>
      <c r="G7" s="147">
        <v>5.1344360224325744E-2</v>
      </c>
      <c r="H7" s="206">
        <v>5.3229512007854252E-2</v>
      </c>
      <c r="I7" s="206">
        <v>6.1747752573503213E-2</v>
      </c>
      <c r="J7" s="206">
        <v>8.3824382985119142E-2</v>
      </c>
      <c r="K7" s="206">
        <v>9.9429636226752133E-2</v>
      </c>
      <c r="L7" s="206">
        <v>8.7647698116061865E-2</v>
      </c>
      <c r="M7" s="206">
        <v>9.6454439204951503E-2</v>
      </c>
      <c r="N7" s="206">
        <v>0</v>
      </c>
      <c r="O7" s="206">
        <v>8.1261694570853762E-2</v>
      </c>
      <c r="P7" s="206">
        <v>0.11899762686776995</v>
      </c>
      <c r="Q7" s="206">
        <v>0.1692955828330831</v>
      </c>
      <c r="R7" s="206">
        <v>0.26345532343791517</v>
      </c>
      <c r="S7" s="206">
        <v>0.20582636729931778</v>
      </c>
      <c r="T7" s="206">
        <v>0.24148182058672055</v>
      </c>
      <c r="U7" s="206">
        <v>0.31866124988497652</v>
      </c>
      <c r="V7" s="206">
        <v>0.3293952223237499</v>
      </c>
      <c r="W7" s="206">
        <v>0.40615660133485709</v>
      </c>
      <c r="X7" s="206">
        <v>0.30788585434239207</v>
      </c>
      <c r="Y7" s="206">
        <v>0.33870345839880195</v>
      </c>
      <c r="Z7" s="206">
        <v>0.33532265497185526</v>
      </c>
      <c r="AA7" s="206">
        <v>0.41979801047001042</v>
      </c>
      <c r="AB7" s="206">
        <v>0.56091748943859998</v>
      </c>
      <c r="AC7" s="206">
        <v>0.541951265862474</v>
      </c>
      <c r="AE7" s="150">
        <v>1.2854760000000001</v>
      </c>
    </row>
    <row r="8" spans="1:31">
      <c r="A8" s="213"/>
      <c r="B8" s="12"/>
      <c r="C8" s="12"/>
      <c r="D8" s="21" t="s">
        <v>36</v>
      </c>
      <c r="E8" s="147">
        <v>0.3916</v>
      </c>
      <c r="F8" s="147">
        <v>0.43149999999999999</v>
      </c>
      <c r="G8" s="147">
        <v>0.46529999999999999</v>
      </c>
      <c r="H8" s="147">
        <v>0.57350000000000001</v>
      </c>
      <c r="I8" s="147">
        <v>0.67520000000000002</v>
      </c>
      <c r="J8" s="147">
        <v>0.7026</v>
      </c>
      <c r="K8" s="147">
        <v>0.7298</v>
      </c>
      <c r="L8" s="147">
        <v>0.92737510000000001</v>
      </c>
      <c r="M8" s="147">
        <v>0.95541500000000001</v>
      </c>
      <c r="N8" s="147">
        <v>0.62543923000000001</v>
      </c>
      <c r="O8" s="147">
        <v>0.91039914999999993</v>
      </c>
      <c r="P8" s="147">
        <v>1.4773479999999999</v>
      </c>
      <c r="Q8" s="147">
        <v>1.7490913000000001</v>
      </c>
      <c r="R8" s="147">
        <v>1.7636629400000001</v>
      </c>
      <c r="S8" s="147">
        <v>1.9217443708176496</v>
      </c>
      <c r="T8" s="147">
        <v>2.1955069699999998</v>
      </c>
      <c r="U8" s="147">
        <v>2.4855851000000002</v>
      </c>
      <c r="V8" s="147">
        <v>2.7285756266666668</v>
      </c>
      <c r="W8" s="147">
        <v>3.2985202580399995</v>
      </c>
      <c r="X8" s="147">
        <v>3.4666739850365635</v>
      </c>
      <c r="Y8" s="147">
        <v>4.4163666281419367</v>
      </c>
      <c r="Z8" s="147">
        <v>4.8182606883999997</v>
      </c>
      <c r="AA8" s="147">
        <v>6.0994807999999994</v>
      </c>
      <c r="AB8" s="147">
        <v>6.7997068800000005</v>
      </c>
      <c r="AC8" s="147">
        <v>7.1788515899999998</v>
      </c>
      <c r="AE8" s="150">
        <v>2.0156320000000001</v>
      </c>
    </row>
    <row r="9" spans="1:31">
      <c r="A9" s="213"/>
      <c r="B9" s="12"/>
      <c r="C9" s="12"/>
      <c r="D9" s="21" t="s">
        <v>37</v>
      </c>
      <c r="E9" s="147">
        <v>0.25089721673334797</v>
      </c>
      <c r="F9" s="147">
        <v>0.22433251775384222</v>
      </c>
      <c r="G9" s="147">
        <v>0.18822490279847437</v>
      </c>
      <c r="H9" s="147">
        <v>0.23498190935417007</v>
      </c>
      <c r="I9" s="147">
        <v>0.30730834790949002</v>
      </c>
      <c r="J9" s="147">
        <v>0.31221304182581533</v>
      </c>
      <c r="K9" s="147">
        <v>0.25394880039178735</v>
      </c>
      <c r="L9" s="147">
        <v>0.51365259658220808</v>
      </c>
      <c r="M9" s="147">
        <v>0.60639805160705196</v>
      </c>
      <c r="N9" s="147">
        <v>0.72782519568368798</v>
      </c>
      <c r="O9" s="147">
        <v>0.42961774064121649</v>
      </c>
      <c r="P9" s="147">
        <v>0.28807215747634674</v>
      </c>
      <c r="Q9" s="147">
        <v>0.29549042386194957</v>
      </c>
      <c r="R9" s="147">
        <v>0.21651017236525005</v>
      </c>
      <c r="S9" s="147">
        <v>0.28881071347844633</v>
      </c>
      <c r="T9" s="147">
        <v>0.28232772711466936</v>
      </c>
      <c r="U9" s="147">
        <v>0.22830540541202993</v>
      </c>
      <c r="V9" s="147">
        <v>0.25123854950369573</v>
      </c>
      <c r="W9" s="147">
        <v>0.89194658474417121</v>
      </c>
      <c r="X9" s="147">
        <v>1.2382726798758021</v>
      </c>
      <c r="Y9" s="147">
        <v>1.9493828464373504</v>
      </c>
      <c r="Z9" s="147">
        <v>1.8203443840876368</v>
      </c>
      <c r="AA9" s="147">
        <v>2.7367771786029476</v>
      </c>
      <c r="AB9" s="147">
        <v>3.0204374049770024</v>
      </c>
      <c r="AC9" s="147">
        <v>3.1204308714400026</v>
      </c>
      <c r="AE9" s="151"/>
    </row>
    <row r="10" spans="1:31">
      <c r="A10" s="213"/>
      <c r="B10" s="12"/>
      <c r="C10" s="12"/>
      <c r="D10" s="19" t="s">
        <v>38</v>
      </c>
      <c r="E10" s="147">
        <v>1.8446694863907567E-2</v>
      </c>
      <c r="F10" s="147">
        <v>1.8577692972410558E-2</v>
      </c>
      <c r="G10" s="147">
        <v>1.8682869562780813E-2</v>
      </c>
      <c r="H10" s="147">
        <v>1.8079522056531322E-2</v>
      </c>
      <c r="I10" s="147">
        <v>1.8970687297919533E-2</v>
      </c>
      <c r="J10" s="147">
        <v>1.8998399333891584E-2</v>
      </c>
      <c r="K10" s="147">
        <v>2.1109591082277272E-2</v>
      </c>
      <c r="L10" s="147">
        <v>2.6709168259393314E-2</v>
      </c>
      <c r="M10" s="147">
        <v>1.9724522970443727E-2</v>
      </c>
      <c r="N10" s="147">
        <v>1.4504760160143229E-2</v>
      </c>
      <c r="O10" s="147">
        <v>1.0451427977623445E-2</v>
      </c>
      <c r="P10" s="147">
        <v>1.1922975000000001E-2</v>
      </c>
      <c r="Q10" s="147">
        <v>3.9037049000000004E-2</v>
      </c>
      <c r="R10" s="147">
        <v>2.9859E-2</v>
      </c>
      <c r="S10" s="147">
        <v>9.5519999999999997E-3</v>
      </c>
      <c r="T10" s="147">
        <v>1.193E-2</v>
      </c>
      <c r="U10" s="147">
        <v>1.9051000000000002E-2</v>
      </c>
      <c r="V10" s="147">
        <v>1.2819199999999999E-2</v>
      </c>
      <c r="W10" s="147">
        <v>1.0038999999999999E-2</v>
      </c>
      <c r="X10" s="147">
        <v>0</v>
      </c>
      <c r="Y10" s="147">
        <v>0</v>
      </c>
      <c r="Z10" s="147">
        <v>0</v>
      </c>
      <c r="AA10" s="147">
        <v>0</v>
      </c>
      <c r="AB10" s="147">
        <v>0</v>
      </c>
      <c r="AC10" s="147">
        <v>0</v>
      </c>
      <c r="AE10" s="151"/>
    </row>
    <row r="11" spans="1:31">
      <c r="A11" s="213"/>
      <c r="B11" s="12"/>
      <c r="C11" s="12" t="s">
        <v>39</v>
      </c>
      <c r="D11" s="12"/>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E11" s="150">
        <v>1.604212</v>
      </c>
    </row>
    <row r="12" spans="1:31">
      <c r="A12" s="213"/>
      <c r="B12" s="12"/>
      <c r="C12" s="12" t="s">
        <v>40</v>
      </c>
      <c r="D12" s="12"/>
      <c r="E12" s="63">
        <f t="shared" ref="E12:AC12" si="4">+E14+E13</f>
        <v>1.0877999999999999</v>
      </c>
      <c r="F12" s="63">
        <f t="shared" si="4"/>
        <v>0.91379999999999995</v>
      </c>
      <c r="G12" s="63">
        <f t="shared" si="4"/>
        <v>1.0589999999999999</v>
      </c>
      <c r="H12" s="63">
        <f t="shared" si="4"/>
        <v>1.1531</v>
      </c>
      <c r="I12" s="63">
        <f t="shared" si="4"/>
        <v>1.2977000000000001</v>
      </c>
      <c r="J12" s="63">
        <f t="shared" si="4"/>
        <v>1.6955</v>
      </c>
      <c r="K12" s="63">
        <f t="shared" si="4"/>
        <v>1.8152000000000001</v>
      </c>
      <c r="L12" s="63">
        <f t="shared" si="4"/>
        <v>1.561534193</v>
      </c>
      <c r="M12" s="63">
        <f t="shared" si="4"/>
        <v>1.229146724</v>
      </c>
      <c r="N12" s="63">
        <f t="shared" si="4"/>
        <v>1.205870287</v>
      </c>
      <c r="O12" s="63">
        <f t="shared" si="4"/>
        <v>1.626289782</v>
      </c>
      <c r="P12" s="63">
        <f t="shared" si="4"/>
        <v>1.4750996399999998</v>
      </c>
      <c r="Q12" s="63">
        <f t="shared" si="4"/>
        <v>1.8222929210000001</v>
      </c>
      <c r="R12" s="63">
        <f t="shared" si="4"/>
        <v>1.9812071229999999</v>
      </c>
      <c r="S12" s="63">
        <f t="shared" si="4"/>
        <v>2.0130804489999998</v>
      </c>
      <c r="T12" s="63">
        <f t="shared" si="4"/>
        <v>2.31065509</v>
      </c>
      <c r="U12" s="63">
        <f t="shared" si="4"/>
        <v>2.6511176132732333</v>
      </c>
      <c r="V12" s="63">
        <f t="shared" si="4"/>
        <v>3.7407530050117739</v>
      </c>
      <c r="W12" s="63">
        <f t="shared" si="4"/>
        <v>7.2291815268829129</v>
      </c>
      <c r="X12" s="63">
        <f t="shared" si="4"/>
        <v>4.3262449541989607</v>
      </c>
      <c r="Y12" s="63">
        <f t="shared" si="4"/>
        <v>6.2819187101943221</v>
      </c>
      <c r="Z12" s="63">
        <f t="shared" si="4"/>
        <v>7.4331114919297523</v>
      </c>
      <c r="AA12" s="63">
        <f t="shared" si="4"/>
        <v>7.2681513330207981</v>
      </c>
      <c r="AB12" s="63">
        <f t="shared" si="4"/>
        <v>6.7324769824580883</v>
      </c>
      <c r="AC12" s="63">
        <f t="shared" si="4"/>
        <v>5.9206543235081579</v>
      </c>
    </row>
    <row r="13" spans="1:31">
      <c r="A13" s="213"/>
      <c r="B13" s="21"/>
      <c r="C13" s="21"/>
      <c r="D13" s="21" t="s">
        <v>55</v>
      </c>
      <c r="E13" s="145">
        <v>9.8653630268000336E-2</v>
      </c>
      <c r="F13" s="145">
        <v>8.4601828195363438E-2</v>
      </c>
      <c r="G13" s="145">
        <v>0.1552927879280992</v>
      </c>
      <c r="H13" s="145">
        <v>3.7878742664444243E-2</v>
      </c>
      <c r="I13" s="145">
        <v>0.12750790782228827</v>
      </c>
      <c r="J13" s="145">
        <v>0.52359851243542743</v>
      </c>
      <c r="K13" s="145">
        <v>0.51307129134245733</v>
      </c>
      <c r="L13" s="145">
        <v>-8.6000078950897896E-2</v>
      </c>
      <c r="M13" s="145">
        <v>1.2454864632197138E-2</v>
      </c>
      <c r="N13" s="145">
        <v>0.31115543709599291</v>
      </c>
      <c r="O13" s="145">
        <v>0.63599162997104219</v>
      </c>
      <c r="P13" s="145">
        <v>0.2381981999999998</v>
      </c>
      <c r="Q13" s="145">
        <v>0.87856402953000001</v>
      </c>
      <c r="R13" s="145">
        <v>0.98809267855555549</v>
      </c>
      <c r="S13" s="145">
        <v>0.9327470256599999</v>
      </c>
      <c r="T13" s="145">
        <v>0.82173570077999991</v>
      </c>
      <c r="U13" s="145">
        <v>0.93247042519323331</v>
      </c>
      <c r="V13" s="145">
        <v>1.9764786157517735</v>
      </c>
      <c r="W13" s="145">
        <v>2.587469307332912</v>
      </c>
      <c r="X13" s="145">
        <v>2.0280548574789612</v>
      </c>
      <c r="Y13" s="145">
        <v>1.8709335011421167</v>
      </c>
      <c r="Z13" s="145">
        <v>1.4617466019265495</v>
      </c>
      <c r="AA13" s="145">
        <v>1.1825895161154718</v>
      </c>
      <c r="AB13" s="145">
        <v>2.055634123190329</v>
      </c>
      <c r="AC13" s="145">
        <v>2.1557652775081584</v>
      </c>
    </row>
    <row r="14" spans="1:31">
      <c r="A14" s="213"/>
      <c r="B14" s="19"/>
      <c r="C14" s="19"/>
      <c r="D14" s="19" t="s">
        <v>38</v>
      </c>
      <c r="E14" s="145">
        <v>0.98914636973199954</v>
      </c>
      <c r="F14" s="145">
        <v>0.82919817180463651</v>
      </c>
      <c r="G14" s="145">
        <v>0.90370721207190075</v>
      </c>
      <c r="H14" s="145">
        <v>1.1152212573355558</v>
      </c>
      <c r="I14" s="145">
        <v>1.1701920921777118</v>
      </c>
      <c r="J14" s="145">
        <v>1.1719014875645726</v>
      </c>
      <c r="K14" s="145">
        <v>1.3021287086575428</v>
      </c>
      <c r="L14" s="145">
        <v>1.6475342719508979</v>
      </c>
      <c r="M14" s="145">
        <v>1.2166918593678029</v>
      </c>
      <c r="N14" s="145">
        <v>0.89471484990400707</v>
      </c>
      <c r="O14" s="145">
        <v>0.99029815202895777</v>
      </c>
      <c r="P14" s="145">
        <v>1.23690144</v>
      </c>
      <c r="Q14" s="145">
        <v>0.94372889147000005</v>
      </c>
      <c r="R14" s="145">
        <v>0.99311444444444441</v>
      </c>
      <c r="S14" s="145">
        <v>1.0803334233399999</v>
      </c>
      <c r="T14" s="145">
        <v>1.4889193892200001</v>
      </c>
      <c r="U14" s="145">
        <v>1.7186471880800001</v>
      </c>
      <c r="V14" s="145">
        <v>1.7642743892600001</v>
      </c>
      <c r="W14" s="145">
        <v>4.6417122195500005</v>
      </c>
      <c r="X14" s="145">
        <v>2.29819009672</v>
      </c>
      <c r="Y14" s="145">
        <v>4.410985209052205</v>
      </c>
      <c r="Z14" s="145">
        <v>5.971364890003203</v>
      </c>
      <c r="AA14" s="145">
        <v>6.0855618169053267</v>
      </c>
      <c r="AB14" s="145">
        <v>4.6768428592677598</v>
      </c>
      <c r="AC14" s="145">
        <v>3.7648890459999995</v>
      </c>
      <c r="AE14" s="150">
        <v>1.21</v>
      </c>
    </row>
    <row r="15" spans="1:31" ht="15">
      <c r="A15" s="213"/>
      <c r="B15" s="17" t="s">
        <v>42</v>
      </c>
      <c r="C15" s="17"/>
      <c r="D15" s="17"/>
      <c r="E15" s="149">
        <v>0</v>
      </c>
      <c r="F15" s="149">
        <v>0</v>
      </c>
      <c r="G15" s="149">
        <v>0</v>
      </c>
      <c r="H15" s="149">
        <v>0</v>
      </c>
      <c r="I15" s="149">
        <v>0</v>
      </c>
      <c r="J15" s="149">
        <v>0</v>
      </c>
      <c r="K15" s="149">
        <v>0</v>
      </c>
      <c r="L15" s="149">
        <v>0</v>
      </c>
      <c r="M15" s="149">
        <v>0</v>
      </c>
      <c r="N15" s="149">
        <v>0</v>
      </c>
      <c r="O15" s="149">
        <v>0</v>
      </c>
      <c r="P15" s="149">
        <v>0</v>
      </c>
      <c r="Q15" s="149">
        <v>0</v>
      </c>
      <c r="R15" s="149">
        <v>0</v>
      </c>
      <c r="S15" s="149">
        <v>0</v>
      </c>
      <c r="T15" s="149">
        <v>0</v>
      </c>
      <c r="U15" s="149">
        <v>0</v>
      </c>
      <c r="V15" s="149">
        <v>0</v>
      </c>
      <c r="W15" s="149">
        <v>0</v>
      </c>
      <c r="X15" s="149">
        <v>0</v>
      </c>
      <c r="Y15" s="149">
        <v>0</v>
      </c>
      <c r="Z15" s="149">
        <v>0</v>
      </c>
      <c r="AA15" s="149">
        <v>0</v>
      </c>
      <c r="AB15" s="149">
        <v>0</v>
      </c>
      <c r="AC15" s="149">
        <v>0</v>
      </c>
    </row>
    <row r="16" spans="1:31" ht="6" customHeight="1">
      <c r="A16" s="213"/>
      <c r="B16" s="12"/>
      <c r="C16" s="12"/>
      <c r="D16" s="12"/>
      <c r="E16" s="148"/>
      <c r="F16" s="148"/>
      <c r="G16" s="148"/>
      <c r="H16" s="148"/>
      <c r="I16" s="148"/>
      <c r="J16" s="148"/>
      <c r="K16" s="148"/>
      <c r="L16" s="148"/>
      <c r="M16" s="148"/>
      <c r="N16" s="148"/>
      <c r="O16" s="148"/>
      <c r="P16" s="148"/>
      <c r="Q16" s="148"/>
      <c r="R16" s="148"/>
      <c r="S16" s="148"/>
      <c r="T16" s="148"/>
      <c r="U16" s="148"/>
      <c r="V16" s="148"/>
      <c r="W16" s="148"/>
      <c r="X16" s="148"/>
      <c r="Y16" s="148"/>
      <c r="Z16" s="148"/>
      <c r="AA16" s="148"/>
      <c r="AB16" s="148"/>
      <c r="AC16" s="148"/>
    </row>
    <row r="17" spans="1:31" s="9" customFormat="1" ht="15">
      <c r="A17" s="213"/>
      <c r="B17" s="15" t="s">
        <v>43</v>
      </c>
      <c r="C17" s="15"/>
      <c r="D17" s="15"/>
      <c r="E17" s="146">
        <v>1.2539</v>
      </c>
      <c r="F17" s="146">
        <v>1.4234</v>
      </c>
      <c r="G17" s="146">
        <v>1.6591</v>
      </c>
      <c r="H17" s="146">
        <v>1.7715000000000001</v>
      </c>
      <c r="I17" s="146">
        <v>2.0536999999999996</v>
      </c>
      <c r="J17" s="146">
        <v>2.6958000000000002</v>
      </c>
      <c r="K17" s="146">
        <v>2.8430999999999997</v>
      </c>
      <c r="L17" s="146">
        <v>2.947173914</v>
      </c>
      <c r="M17" s="146">
        <v>3.140492584</v>
      </c>
      <c r="N17" s="146">
        <v>2.4272295810000002</v>
      </c>
      <c r="O17" s="146">
        <v>2.5716635559999999</v>
      </c>
      <c r="P17" s="146">
        <v>2.6282588959999997</v>
      </c>
      <c r="Q17" s="146">
        <v>3.5307600000000003</v>
      </c>
      <c r="R17" s="146">
        <v>3.5621172799999998</v>
      </c>
      <c r="S17" s="146">
        <v>4.1032617780000002</v>
      </c>
      <c r="T17" s="146">
        <v>4.7204934300000003</v>
      </c>
      <c r="U17" s="146">
        <v>5.3419576368886519</v>
      </c>
      <c r="V17" s="146">
        <v>5.9998908867091805</v>
      </c>
      <c r="W17" s="146">
        <v>8.4852703571846657</v>
      </c>
      <c r="X17" s="146">
        <v>8.9340366941177294</v>
      </c>
      <c r="Y17" s="146">
        <v>9.7754281781860879</v>
      </c>
      <c r="Z17" s="146">
        <v>10.399274732414419</v>
      </c>
      <c r="AA17" s="146">
        <v>11.996079671726573</v>
      </c>
      <c r="AB17" s="146">
        <v>14.2755825170791</v>
      </c>
      <c r="AC17" s="146">
        <v>14.981481998698071</v>
      </c>
    </row>
    <row r="18" spans="1:31" ht="6" customHeight="1">
      <c r="A18" s="213"/>
      <c r="B18" s="12"/>
      <c r="C18" s="12"/>
      <c r="D18" s="12"/>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row>
    <row r="19" spans="1:31" ht="15">
      <c r="A19" s="213"/>
      <c r="B19" s="51"/>
      <c r="C19" s="51" t="s">
        <v>44</v>
      </c>
      <c r="D19" s="51"/>
      <c r="E19" s="146">
        <v>0.35589999999999999</v>
      </c>
      <c r="F19" s="146">
        <v>0.37639999999999996</v>
      </c>
      <c r="G19" s="146">
        <v>0.4541</v>
      </c>
      <c r="H19" s="146">
        <v>0.50160000000000005</v>
      </c>
      <c r="I19" s="146">
        <v>0.5697000000000001</v>
      </c>
      <c r="J19" s="146">
        <v>0.62160000000000004</v>
      </c>
      <c r="K19" s="146">
        <v>0.77239999999999998</v>
      </c>
      <c r="L19" s="146">
        <v>0.93942612110000001</v>
      </c>
      <c r="M19" s="146">
        <v>0.94130973140000007</v>
      </c>
      <c r="N19" s="146">
        <v>1.121381092</v>
      </c>
      <c r="O19" s="146">
        <v>1.009310615</v>
      </c>
      <c r="P19" s="146">
        <v>0.93750560629999991</v>
      </c>
      <c r="Q19" s="146">
        <v>0.82255</v>
      </c>
      <c r="R19" s="146">
        <v>0.82688138479999995</v>
      </c>
      <c r="S19" s="146">
        <v>0.81352135160000005</v>
      </c>
      <c r="T19" s="146">
        <v>0.85524442199999995</v>
      </c>
      <c r="U19" s="146">
        <v>0.94176442309892416</v>
      </c>
      <c r="V19" s="146">
        <v>0.91526400000000008</v>
      </c>
      <c r="W19" s="146">
        <v>0.79692600000000002</v>
      </c>
      <c r="X19" s="146">
        <v>0.47409599999999996</v>
      </c>
      <c r="Y19" s="146">
        <v>0.52978500000000006</v>
      </c>
      <c r="Z19" s="146">
        <v>0.67299531378999999</v>
      </c>
      <c r="AA19" s="146">
        <v>0.82788953468450133</v>
      </c>
      <c r="AB19" s="146">
        <v>1.1686098830134346</v>
      </c>
      <c r="AC19" s="146">
        <v>1.3970802130056619</v>
      </c>
    </row>
    <row r="20" spans="1:31" ht="6" customHeight="1">
      <c r="A20" s="213"/>
      <c r="B20" s="12"/>
      <c r="C20" s="12"/>
      <c r="D20" s="12"/>
      <c r="E20" s="148"/>
      <c r="F20" s="148"/>
      <c r="G20" s="148"/>
      <c r="H20" s="148"/>
      <c r="I20" s="148"/>
      <c r="J20" s="148"/>
      <c r="K20" s="148"/>
      <c r="L20" s="148"/>
      <c r="M20" s="148"/>
      <c r="N20" s="148"/>
      <c r="O20" s="148"/>
      <c r="P20" s="148"/>
      <c r="Q20" s="148"/>
      <c r="R20" s="148"/>
      <c r="S20" s="148"/>
      <c r="T20" s="148"/>
      <c r="U20" s="148"/>
      <c r="V20" s="148"/>
      <c r="W20" s="148"/>
      <c r="X20" s="148"/>
      <c r="Y20" s="148"/>
      <c r="Z20" s="148"/>
      <c r="AA20" s="148"/>
      <c r="AB20" s="148"/>
      <c r="AC20" s="148"/>
    </row>
    <row r="21" spans="1:31" s="9" customFormat="1" ht="15">
      <c r="A21" s="213"/>
      <c r="B21" s="15" t="s">
        <v>45</v>
      </c>
      <c r="C21" s="15"/>
      <c r="D21" s="15"/>
      <c r="E21" s="146">
        <v>0.28010000000000002</v>
      </c>
      <c r="F21" s="146">
        <v>0.216</v>
      </c>
      <c r="G21" s="146">
        <v>0.33589999999999998</v>
      </c>
      <c r="H21" s="146">
        <v>0.37910000000000005</v>
      </c>
      <c r="I21" s="146">
        <v>0.57720000000000005</v>
      </c>
      <c r="J21" s="146">
        <v>0.5544</v>
      </c>
      <c r="K21" s="146">
        <v>0.73060000000000003</v>
      </c>
      <c r="L21" s="146">
        <v>0.7789217865000001</v>
      </c>
      <c r="M21" s="146">
        <v>1.0454012070000001</v>
      </c>
      <c r="N21" s="146">
        <v>0.73619393690000001</v>
      </c>
      <c r="O21" s="146">
        <v>0.65854563379999997</v>
      </c>
      <c r="P21" s="146">
        <v>1.438734</v>
      </c>
      <c r="Q21" s="146">
        <v>1.2259586360000001</v>
      </c>
      <c r="R21" s="146">
        <v>1.3170650000000002</v>
      </c>
      <c r="S21" s="146">
        <v>1.3945481640000001</v>
      </c>
      <c r="T21" s="146">
        <v>1.5115878199999999</v>
      </c>
      <c r="U21" s="146">
        <v>1.6690278106366667</v>
      </c>
      <c r="V21" s="146">
        <v>2.6274549966510463</v>
      </c>
      <c r="W21" s="146">
        <v>5.928591299422858</v>
      </c>
      <c r="X21" s="146">
        <v>5.2838912222050007</v>
      </c>
      <c r="Y21" s="146">
        <v>6.4316742584375408</v>
      </c>
      <c r="Z21" s="146">
        <v>8.0354817140317643</v>
      </c>
      <c r="AA21" s="146">
        <v>9.2436446069794727</v>
      </c>
      <c r="AB21" s="146">
        <v>11.585701537999999</v>
      </c>
      <c r="AC21" s="146">
        <v>11.812382983200001</v>
      </c>
    </row>
    <row r="22" spans="1:31" ht="6" customHeight="1">
      <c r="A22" s="213"/>
      <c r="B22" s="12"/>
      <c r="C22" s="12"/>
      <c r="D22" s="12"/>
      <c r="E22" s="63"/>
      <c r="F22" s="63"/>
      <c r="G22" s="63"/>
      <c r="H22" s="63"/>
      <c r="I22" s="63"/>
      <c r="J22" s="63"/>
      <c r="K22" s="63"/>
      <c r="L22" s="63"/>
      <c r="M22" s="63"/>
      <c r="N22" s="63"/>
      <c r="O22" s="63"/>
      <c r="P22" s="63"/>
      <c r="Q22" s="63"/>
      <c r="R22" s="63"/>
      <c r="S22" s="63"/>
      <c r="T22" s="63"/>
      <c r="U22" s="85"/>
      <c r="V22" s="85"/>
      <c r="W22" s="85"/>
      <c r="X22" s="85"/>
      <c r="Y22" s="85"/>
      <c r="Z22" s="85"/>
      <c r="AA22" s="85"/>
      <c r="AB22" s="85"/>
      <c r="AC22" s="85"/>
    </row>
    <row r="23" spans="1:31" ht="15">
      <c r="A23" s="213"/>
      <c r="B23" s="10" t="s">
        <v>46</v>
      </c>
      <c r="C23" s="10"/>
      <c r="D23" s="10"/>
      <c r="E23" s="65">
        <f t="shared" ref="E23:AA23" si="5">+E4+E15-E17-E21+E19</f>
        <v>0.74289999999999978</v>
      </c>
      <c r="F23" s="65">
        <f t="shared" si="5"/>
        <v>0.53529999999999978</v>
      </c>
      <c r="G23" s="65">
        <f t="shared" si="5"/>
        <v>0.4128</v>
      </c>
      <c r="H23" s="65">
        <f t="shared" si="5"/>
        <v>0.56132265011140303</v>
      </c>
      <c r="I23" s="65">
        <f t="shared" si="5"/>
        <v>0.54671779807492615</v>
      </c>
      <c r="J23" s="65">
        <f t="shared" si="5"/>
        <v>0.49887726033902291</v>
      </c>
      <c r="K23" s="65">
        <f t="shared" si="5"/>
        <v>0.41647693638107353</v>
      </c>
      <c r="L23" s="65">
        <f t="shared" si="5"/>
        <v>0.65997146947046725</v>
      </c>
      <c r="M23" s="65">
        <f t="shared" si="5"/>
        <v>-1.8545716599268181E-2</v>
      </c>
      <c r="N23" s="65">
        <f t="shared" si="5"/>
        <v>0.64415600213207413</v>
      </c>
      <c r="O23" s="65">
        <f t="shared" si="5"/>
        <v>1.0227852191535687</v>
      </c>
      <c r="P23" s="65">
        <f t="shared" si="5"/>
        <v>0.71461586123634679</v>
      </c>
      <c r="Q23" s="65">
        <f t="shared" si="5"/>
        <v>0.64271763443194929</v>
      </c>
      <c r="R23" s="65">
        <f t="shared" si="5"/>
        <v>0.71401173114525041</v>
      </c>
      <c r="S23" s="65">
        <f t="shared" si="5"/>
        <v>0.47781485646609501</v>
      </c>
      <c r="T23" s="65">
        <f t="shared" si="5"/>
        <v>0.6666002685046688</v>
      </c>
      <c r="U23" s="65">
        <f t="shared" si="5"/>
        <v>0.8257736349088689</v>
      </c>
      <c r="V23" s="65">
        <f t="shared" si="5"/>
        <v>0.77807901688190961</v>
      </c>
      <c r="W23" s="65">
        <f t="shared" si="5"/>
        <v>0.18199855417955924</v>
      </c>
      <c r="X23" s="65">
        <f t="shared" si="5"/>
        <v>-2.2293767388714039</v>
      </c>
      <c r="Y23" s="65">
        <f t="shared" si="5"/>
        <v>-0.67653421864001861</v>
      </c>
      <c r="Z23" s="65">
        <f t="shared" si="5"/>
        <v>-0.65983707966579219</v>
      </c>
      <c r="AA23" s="65">
        <f t="shared" si="5"/>
        <v>-0.99935024379779647</v>
      </c>
      <c r="AB23" s="65">
        <f t="shared" ref="AB23:AC23" si="6">+AB4+AB15-AB17-AB21+AB19</f>
        <v>-4.2926430925875732</v>
      </c>
      <c r="AC23" s="65">
        <f t="shared" si="6"/>
        <v>-5.0161508439442457</v>
      </c>
    </row>
    <row r="24" spans="1:31" s="9" customFormat="1" ht="15">
      <c r="A24" s="213"/>
      <c r="B24" s="10" t="s">
        <v>67</v>
      </c>
      <c r="C24" s="10"/>
      <c r="D24" s="10"/>
      <c r="E24" s="65">
        <f t="shared" ref="E24:AA24" si="7">+E23-E10-E14</f>
        <v>-0.26469306459590736</v>
      </c>
      <c r="F24" s="65">
        <f t="shared" si="7"/>
        <v>-0.31247586477704725</v>
      </c>
      <c r="G24" s="65">
        <f t="shared" si="7"/>
        <v>-0.50959008163468156</v>
      </c>
      <c r="H24" s="65">
        <f t="shared" si="7"/>
        <v>-0.57197812928068403</v>
      </c>
      <c r="I24" s="65">
        <f t="shared" si="7"/>
        <v>-0.64244498140070516</v>
      </c>
      <c r="J24" s="65">
        <f t="shared" si="7"/>
        <v>-0.69202262655944125</v>
      </c>
      <c r="K24" s="65">
        <f t="shared" si="7"/>
        <v>-0.90676136335874657</v>
      </c>
      <c r="L24" s="65">
        <f t="shared" si="7"/>
        <v>-1.014271970739824</v>
      </c>
      <c r="M24" s="65">
        <f t="shared" si="7"/>
        <v>-1.2549620989375148</v>
      </c>
      <c r="N24" s="65">
        <f t="shared" si="7"/>
        <v>-0.26506360793207617</v>
      </c>
      <c r="O24" s="65">
        <f t="shared" si="7"/>
        <v>2.2035639146987362E-2</v>
      </c>
      <c r="P24" s="65">
        <f t="shared" si="7"/>
        <v>-0.53420855376365317</v>
      </c>
      <c r="Q24" s="65">
        <f t="shared" si="7"/>
        <v>-0.34004830603805081</v>
      </c>
      <c r="R24" s="65">
        <f t="shared" si="7"/>
        <v>-0.30896171329919397</v>
      </c>
      <c r="S24" s="65">
        <f t="shared" si="7"/>
        <v>-0.61207056687390493</v>
      </c>
      <c r="T24" s="65">
        <f t="shared" si="7"/>
        <v>-0.8342491207153313</v>
      </c>
      <c r="U24" s="65">
        <f t="shared" si="7"/>
        <v>-0.91192455317113119</v>
      </c>
      <c r="V24" s="65">
        <f t="shared" si="7"/>
        <v>-0.99901457237809055</v>
      </c>
      <c r="W24" s="65">
        <f t="shared" si="7"/>
        <v>-4.4697526653704411</v>
      </c>
      <c r="X24" s="65">
        <f t="shared" si="7"/>
        <v>-4.5275668355914043</v>
      </c>
      <c r="Y24" s="65">
        <f t="shared" si="7"/>
        <v>-5.0875194276922233</v>
      </c>
      <c r="Z24" s="65">
        <f t="shared" si="7"/>
        <v>-6.6312019696689948</v>
      </c>
      <c r="AA24" s="65">
        <f t="shared" si="7"/>
        <v>-7.0849120607031235</v>
      </c>
      <c r="AB24" s="65">
        <f t="shared" ref="AB24:AC24" si="8">+AB23-AB10-AB14</f>
        <v>-8.9694859518553329</v>
      </c>
      <c r="AC24" s="65">
        <f t="shared" si="8"/>
        <v>-8.7810398899442461</v>
      </c>
    </row>
    <row r="25" spans="1:31" ht="6" customHeight="1">
      <c r="A25" s="213"/>
      <c r="B25" s="12"/>
      <c r="C25" s="12"/>
      <c r="D25" s="12"/>
      <c r="E25" s="63"/>
      <c r="F25" s="63"/>
      <c r="G25" s="63"/>
      <c r="H25" s="63"/>
      <c r="I25" s="63"/>
      <c r="J25" s="63"/>
      <c r="K25" s="63"/>
      <c r="L25" s="63"/>
      <c r="M25" s="63"/>
      <c r="N25" s="63"/>
      <c r="O25" s="63"/>
      <c r="P25" s="63"/>
      <c r="Q25" s="63"/>
      <c r="R25" s="63"/>
      <c r="S25" s="63"/>
      <c r="T25" s="63"/>
      <c r="U25" s="63"/>
      <c r="V25" s="63"/>
      <c r="W25" s="63"/>
      <c r="X25" s="63"/>
      <c r="Y25" s="63"/>
      <c r="Z25" s="63"/>
      <c r="AA25" s="63"/>
      <c r="AB25" s="63"/>
      <c r="AC25" s="63"/>
    </row>
    <row r="26" spans="1:31" ht="15">
      <c r="A26" s="213"/>
      <c r="B26" s="10" t="s">
        <v>47</v>
      </c>
      <c r="C26" s="11"/>
      <c r="D26" s="11"/>
      <c r="E26" s="65">
        <f t="shared" ref="E26:AA26" si="9">+E23-E19</f>
        <v>0.38699999999999979</v>
      </c>
      <c r="F26" s="65">
        <f t="shared" si="9"/>
        <v>0.15889999999999982</v>
      </c>
      <c r="G26" s="65">
        <f t="shared" si="9"/>
        <v>-4.1300000000000003E-2</v>
      </c>
      <c r="H26" s="65">
        <f t="shared" si="9"/>
        <v>5.9722650111402986E-2</v>
      </c>
      <c r="I26" s="65">
        <f t="shared" si="9"/>
        <v>-2.2982201925073942E-2</v>
      </c>
      <c r="J26" s="65">
        <f t="shared" si="9"/>
        <v>-0.12272273966097713</v>
      </c>
      <c r="K26" s="65">
        <f t="shared" si="9"/>
        <v>-0.35592306361892645</v>
      </c>
      <c r="L26" s="65">
        <f t="shared" si="9"/>
        <v>-0.27945465162953276</v>
      </c>
      <c r="M26" s="65">
        <f t="shared" si="9"/>
        <v>-0.95985544799926825</v>
      </c>
      <c r="N26" s="65">
        <f t="shared" si="9"/>
        <v>-0.47722508986792589</v>
      </c>
      <c r="O26" s="65">
        <f t="shared" si="9"/>
        <v>1.3474604153568714E-2</v>
      </c>
      <c r="P26" s="65">
        <f t="shared" si="9"/>
        <v>-0.22288974506365311</v>
      </c>
      <c r="Q26" s="65">
        <f t="shared" si="9"/>
        <v>-0.17983236556805071</v>
      </c>
      <c r="R26" s="65">
        <f t="shared" si="9"/>
        <v>-0.11286965365474955</v>
      </c>
      <c r="S26" s="65">
        <f t="shared" si="9"/>
        <v>-0.33570649513390505</v>
      </c>
      <c r="T26" s="65">
        <f t="shared" si="9"/>
        <v>-0.18864415349533115</v>
      </c>
      <c r="U26" s="65">
        <f t="shared" si="9"/>
        <v>-0.11599078819005526</v>
      </c>
      <c r="V26" s="65">
        <f t="shared" si="9"/>
        <v>-0.13718498311809046</v>
      </c>
      <c r="W26" s="65">
        <f t="shared" si="9"/>
        <v>-0.61492744582044079</v>
      </c>
      <c r="X26" s="65">
        <f t="shared" si="9"/>
        <v>-2.7034727388714037</v>
      </c>
      <c r="Y26" s="65">
        <f t="shared" si="9"/>
        <v>-1.2063192186400187</v>
      </c>
      <c r="Z26" s="65">
        <f t="shared" si="9"/>
        <v>-1.3328323934557922</v>
      </c>
      <c r="AA26" s="65">
        <f t="shared" si="9"/>
        <v>-1.8272397784822978</v>
      </c>
      <c r="AB26" s="65">
        <f t="shared" ref="AB26:AC26" si="10">+AB23-AB19</f>
        <v>-5.461252975601008</v>
      </c>
      <c r="AC26" s="65">
        <f t="shared" si="10"/>
        <v>-6.4132310569499076</v>
      </c>
    </row>
    <row r="27" spans="1:31" s="9" customFormat="1" ht="15">
      <c r="A27" s="213"/>
      <c r="B27" s="10" t="s">
        <v>68</v>
      </c>
      <c r="C27" s="57"/>
      <c r="D27" s="57"/>
      <c r="E27" s="65">
        <f t="shared" ref="E27:AA27" si="11">+E24-E19</f>
        <v>-0.62059306459590735</v>
      </c>
      <c r="F27" s="65">
        <f t="shared" si="11"/>
        <v>-0.68887586477704721</v>
      </c>
      <c r="G27" s="65">
        <f t="shared" si="11"/>
        <v>-0.96369008163468162</v>
      </c>
      <c r="H27" s="65">
        <f t="shared" si="11"/>
        <v>-1.0735781292806841</v>
      </c>
      <c r="I27" s="65">
        <f t="shared" si="11"/>
        <v>-1.2121449814007053</v>
      </c>
      <c r="J27" s="65">
        <f t="shared" si="11"/>
        <v>-1.3136226265594413</v>
      </c>
      <c r="K27" s="65">
        <f t="shared" si="11"/>
        <v>-1.6791613633587466</v>
      </c>
      <c r="L27" s="65">
        <f t="shared" si="11"/>
        <v>-1.9536980918398239</v>
      </c>
      <c r="M27" s="65">
        <f t="shared" si="11"/>
        <v>-2.1962718303375146</v>
      </c>
      <c r="N27" s="65">
        <f t="shared" si="11"/>
        <v>-1.3864446999320763</v>
      </c>
      <c r="O27" s="65">
        <f t="shared" si="11"/>
        <v>-0.9872749758530126</v>
      </c>
      <c r="P27" s="65">
        <f t="shared" si="11"/>
        <v>-1.471714160063653</v>
      </c>
      <c r="Q27" s="65">
        <f t="shared" si="11"/>
        <v>-1.1625983060380509</v>
      </c>
      <c r="R27" s="65">
        <f t="shared" si="11"/>
        <v>-1.135843098099194</v>
      </c>
      <c r="S27" s="65">
        <f t="shared" si="11"/>
        <v>-1.425591918473905</v>
      </c>
      <c r="T27" s="65">
        <f t="shared" si="11"/>
        <v>-1.6894935427153313</v>
      </c>
      <c r="U27" s="65">
        <f t="shared" si="11"/>
        <v>-1.8536889762700555</v>
      </c>
      <c r="V27" s="65">
        <f t="shared" si="11"/>
        <v>-1.9142785723780906</v>
      </c>
      <c r="W27" s="65">
        <f t="shared" si="11"/>
        <v>-5.2666786653704412</v>
      </c>
      <c r="X27" s="65">
        <f t="shared" si="11"/>
        <v>-5.0016628355914046</v>
      </c>
      <c r="Y27" s="65">
        <f t="shared" si="11"/>
        <v>-5.6173044276922237</v>
      </c>
      <c r="Z27" s="65">
        <f t="shared" si="11"/>
        <v>-7.3041972834589952</v>
      </c>
      <c r="AA27" s="65">
        <f t="shared" si="11"/>
        <v>-7.9128015953876245</v>
      </c>
      <c r="AB27" s="65">
        <f t="shared" ref="AB27:AC27" si="12">+AB24-AB19</f>
        <v>-10.138095834868768</v>
      </c>
      <c r="AC27" s="65">
        <f t="shared" si="12"/>
        <v>-10.178120102949908</v>
      </c>
    </row>
    <row r="28" spans="1:31">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31" s="22" customFormat="1" ht="15">
      <c r="B29" s="24" t="s">
        <v>48</v>
      </c>
      <c r="C29" s="24"/>
      <c r="D29" s="24"/>
      <c r="E29" s="24">
        <v>12.236000000000001</v>
      </c>
      <c r="F29" s="24">
        <v>13.73</v>
      </c>
      <c r="G29" s="24">
        <v>15.012</v>
      </c>
      <c r="H29" s="24">
        <v>17.536999999999999</v>
      </c>
      <c r="I29" s="24">
        <v>21.146999999999998</v>
      </c>
      <c r="J29" s="24">
        <v>22.968</v>
      </c>
      <c r="K29" s="24">
        <v>24.035</v>
      </c>
      <c r="L29" s="24">
        <v>27.009</v>
      </c>
      <c r="M29" s="24">
        <v>27.474</v>
      </c>
      <c r="N29" s="24">
        <v>19.739999999999998</v>
      </c>
      <c r="O29" s="24">
        <v>18.318999999999999</v>
      </c>
      <c r="P29" s="24">
        <v>24.468</v>
      </c>
      <c r="Q29" s="24">
        <v>28.548999999999999</v>
      </c>
      <c r="R29" s="24">
        <v>32.433</v>
      </c>
      <c r="S29" s="24">
        <v>36.591999999999999</v>
      </c>
      <c r="T29" s="24">
        <v>41.506999999999998</v>
      </c>
      <c r="U29" s="24">
        <v>46.802</v>
      </c>
      <c r="V29" s="24">
        <v>51.008000000000003</v>
      </c>
      <c r="W29" s="24">
        <v>61.762999999999998</v>
      </c>
      <c r="X29" s="24">
        <v>62.52</v>
      </c>
      <c r="Y29" s="24">
        <v>69.555000000000007</v>
      </c>
      <c r="Z29" s="24">
        <v>79.277000000000001</v>
      </c>
      <c r="AA29" s="24">
        <v>87.623000000000005</v>
      </c>
      <c r="AB29" s="24">
        <v>94.472999999999999</v>
      </c>
      <c r="AC29" s="24">
        <v>100.54300000000001</v>
      </c>
    </row>
    <row r="30" spans="1:31" s="22" customFormat="1" ht="15">
      <c r="B30" s="24" t="s">
        <v>49</v>
      </c>
      <c r="C30" s="24"/>
      <c r="D30" s="24"/>
      <c r="E30" s="24">
        <v>30.181000000000001</v>
      </c>
      <c r="F30" s="24">
        <v>31.725000000000001</v>
      </c>
      <c r="G30" s="24">
        <v>32.871000000000002</v>
      </c>
      <c r="H30" s="24">
        <v>33.529000000000003</v>
      </c>
      <c r="I30" s="24">
        <v>34.956000000000003</v>
      </c>
      <c r="J30" s="24">
        <v>35.744</v>
      </c>
      <c r="K30" s="24">
        <v>36.363</v>
      </c>
      <c r="L30" s="24">
        <v>37.936</v>
      </c>
      <c r="M30" s="24">
        <v>39.176000000000002</v>
      </c>
      <c r="N30" s="24">
        <v>37.319000000000003</v>
      </c>
      <c r="O30" s="24">
        <v>37.725999999999999</v>
      </c>
      <c r="P30" s="24">
        <v>39.241</v>
      </c>
      <c r="Q30" s="24">
        <v>40.848999999999997</v>
      </c>
      <c r="R30" s="24">
        <v>41.960999999999999</v>
      </c>
      <c r="S30" s="24">
        <v>45.406999999999996</v>
      </c>
      <c r="T30" s="24">
        <v>47.808999999999997</v>
      </c>
      <c r="U30" s="24">
        <v>49.914999999999999</v>
      </c>
      <c r="V30" s="24">
        <v>51.008000000000003</v>
      </c>
      <c r="W30" s="24">
        <v>54.25</v>
      </c>
      <c r="X30" s="24">
        <v>54.558</v>
      </c>
      <c r="Y30" s="24">
        <v>56.481000000000002</v>
      </c>
      <c r="Z30" s="24">
        <v>60.924999999999997</v>
      </c>
      <c r="AA30" s="24">
        <v>64.105999999999995</v>
      </c>
      <c r="AB30" s="24">
        <v>67.081000000000003</v>
      </c>
      <c r="AC30" s="24">
        <v>69.632000000000005</v>
      </c>
    </row>
    <row r="31" spans="1:31" s="22" customFormat="1" ht="15">
      <c r="B31" s="24" t="s">
        <v>50</v>
      </c>
      <c r="C31" s="24"/>
      <c r="D31" s="24"/>
      <c r="E31" s="24">
        <f t="shared" ref="E31:AA31" si="13">+E29*100/(E33+100)</f>
        <v>12.462605055197649</v>
      </c>
      <c r="F31" s="24">
        <f t="shared" si="13"/>
        <v>13.656631114997786</v>
      </c>
      <c r="G31" s="24">
        <f t="shared" si="13"/>
        <v>14.792183712378936</v>
      </c>
      <c r="H31" s="24">
        <f t="shared" si="13"/>
        <v>17.38131555655989</v>
      </c>
      <c r="I31" s="24">
        <f t="shared" si="13"/>
        <v>20.613475834411023</v>
      </c>
      <c r="J31" s="24">
        <f t="shared" si="13"/>
        <v>22.434974178974009</v>
      </c>
      <c r="K31" s="24">
        <f t="shared" si="13"/>
        <v>23.635057019144838</v>
      </c>
      <c r="L31" s="24">
        <f t="shared" si="13"/>
        <v>26.07070741878568</v>
      </c>
      <c r="M31" s="24">
        <f t="shared" si="13"/>
        <v>26.308995581268501</v>
      </c>
      <c r="N31" s="24">
        <f t="shared" si="13"/>
        <v>20.35458008470351</v>
      </c>
      <c r="O31" s="24">
        <f t="shared" si="13"/>
        <v>19.212433892038053</v>
      </c>
      <c r="P31" s="24">
        <f t="shared" si="13"/>
        <v>25.444985669776752</v>
      </c>
      <c r="Q31" s="24">
        <f t="shared" si="13"/>
        <v>29.511499861068842</v>
      </c>
      <c r="R31" s="24">
        <f t="shared" si="13"/>
        <v>33.873547112774382</v>
      </c>
      <c r="S31" s="24">
        <f t="shared" si="13"/>
        <v>36.742397656326638</v>
      </c>
      <c r="T31" s="24">
        <f t="shared" si="13"/>
        <v>41.242446204576126</v>
      </c>
      <c r="U31" s="24">
        <f t="shared" si="13"/>
        <v>46.43751196855878</v>
      </c>
      <c r="V31" s="24">
        <f t="shared" si="13"/>
        <v>51.63221802627222</v>
      </c>
      <c r="W31" s="24">
        <f t="shared" si="13"/>
        <v>61.249132032077277</v>
      </c>
      <c r="X31" s="24">
        <f t="shared" si="13"/>
        <v>64.167632294423925</v>
      </c>
      <c r="Y31" s="24">
        <f t="shared" si="13"/>
        <v>71.670040223013316</v>
      </c>
      <c r="Z31" s="24">
        <f t="shared" si="13"/>
        <v>78.551039151267901</v>
      </c>
      <c r="AA31" s="24">
        <f t="shared" si="13"/>
        <v>85.352454018207652</v>
      </c>
      <c r="AB31" s="24">
        <f t="shared" ref="AB31:AC31" si="14">+AB29*100/(AB33+100)</f>
        <v>90.66986171725587</v>
      </c>
      <c r="AC31" s="24">
        <f t="shared" si="14"/>
        <v>95.500334060725166</v>
      </c>
      <c r="AE31" s="49">
        <v>1</v>
      </c>
    </row>
    <row r="32" spans="1:31" s="22" customFormat="1" ht="15">
      <c r="B32" s="24" t="s">
        <v>51</v>
      </c>
      <c r="C32" s="24"/>
      <c r="D32" s="24"/>
      <c r="E32" s="24"/>
      <c r="F32" s="24"/>
      <c r="G32" s="24"/>
      <c r="H32" s="24"/>
      <c r="I32" s="24"/>
      <c r="J32" s="24"/>
      <c r="K32" s="24"/>
      <c r="L32" s="24"/>
      <c r="M32" s="24"/>
      <c r="N32" s="24"/>
      <c r="O32" s="24"/>
      <c r="P32" s="24"/>
      <c r="Q32" s="24">
        <f t="shared" ref="Q32:AA32" si="15">+Q$29*100/(Q34+100)</f>
        <v>29.509539062218192</v>
      </c>
      <c r="R32" s="24">
        <f t="shared" si="15"/>
        <v>33.387102362756252</v>
      </c>
      <c r="S32" s="24">
        <f t="shared" si="15"/>
        <v>36.536710329781485</v>
      </c>
      <c r="T32" s="24">
        <f t="shared" si="15"/>
        <v>40.869494845501457</v>
      </c>
      <c r="U32" s="24">
        <f t="shared" si="15"/>
        <v>45.820362810159509</v>
      </c>
      <c r="V32" s="24">
        <f t="shared" si="15"/>
        <v>50.564278267775272</v>
      </c>
      <c r="W32" s="24">
        <f t="shared" si="15"/>
        <v>61.833593921485424</v>
      </c>
      <c r="X32" s="24">
        <f t="shared" si="15"/>
        <v>61.905654446757289</v>
      </c>
      <c r="Y32" s="24">
        <f t="shared" si="15"/>
        <v>68.799014277437379</v>
      </c>
      <c r="Z32" s="24">
        <f t="shared" si="15"/>
        <v>78.608892426099032</v>
      </c>
      <c r="AA32" s="24">
        <f t="shared" si="15"/>
        <v>87.026853640971382</v>
      </c>
      <c r="AB32" s="24">
        <f t="shared" ref="AB32:AC32" si="16">+AB$29*100/(AB34+100)</f>
        <v>94.070022836174388</v>
      </c>
      <c r="AC32" s="24">
        <f t="shared" si="16"/>
        <v>99.541798635147828</v>
      </c>
    </row>
    <row r="33" spans="1:43" s="22" customFormat="1" ht="15">
      <c r="B33" s="24" t="s">
        <v>52</v>
      </c>
      <c r="C33" s="24"/>
      <c r="D33" s="24"/>
      <c r="E33" s="50">
        <v>-1.8182799999999999</v>
      </c>
      <c r="F33" s="50">
        <v>0.53724000000000005</v>
      </c>
      <c r="G33" s="50">
        <v>1.48603</v>
      </c>
      <c r="H33" s="50">
        <v>0.89569999999999994</v>
      </c>
      <c r="I33" s="50">
        <v>2.5882300000000003</v>
      </c>
      <c r="J33" s="50">
        <v>2.3758699999999999</v>
      </c>
      <c r="K33" s="50">
        <v>1.6921599999999999</v>
      </c>
      <c r="L33" s="50">
        <v>3.5990300000000004</v>
      </c>
      <c r="M33" s="50">
        <v>4.4281600000000001</v>
      </c>
      <c r="N33" s="50">
        <v>-3.0193699999999999</v>
      </c>
      <c r="O33" s="50">
        <v>-4.65029</v>
      </c>
      <c r="P33" s="50">
        <v>-3.8395999999999999</v>
      </c>
      <c r="Q33" s="50">
        <v>-3.2614400000000003</v>
      </c>
      <c r="R33" s="50">
        <v>-4.2527200000000001</v>
      </c>
      <c r="S33" s="50">
        <v>-0.40933000000000003</v>
      </c>
      <c r="T33" s="50">
        <v>0.64146000000000003</v>
      </c>
      <c r="U33" s="50">
        <v>0.78490000000000004</v>
      </c>
      <c r="V33" s="50">
        <v>-1.2089700000000001</v>
      </c>
      <c r="W33" s="50">
        <v>0.83897999999999995</v>
      </c>
      <c r="X33" s="50">
        <v>-2.5676999999999999</v>
      </c>
      <c r="Y33" s="50">
        <v>-2.9510800000000001</v>
      </c>
      <c r="Z33" s="50">
        <v>0.92419000000000007</v>
      </c>
      <c r="AA33" s="50">
        <v>2.6602000000000001</v>
      </c>
      <c r="AB33" s="50">
        <v>4.1944900000000001</v>
      </c>
      <c r="AC33" s="50">
        <v>5.2802600000000002</v>
      </c>
      <c r="AD33" s="23"/>
      <c r="AE33" s="23"/>
      <c r="AF33" s="23"/>
      <c r="AG33" s="23"/>
      <c r="AH33" s="23"/>
      <c r="AI33" s="23"/>
      <c r="AJ33" s="23"/>
      <c r="AK33" s="23"/>
      <c r="AL33" s="23"/>
      <c r="AM33" s="23"/>
      <c r="AN33" s="23"/>
      <c r="AO33" s="23"/>
      <c r="AP33" s="23"/>
      <c r="AQ33" s="23"/>
    </row>
    <row r="34" spans="1:43" s="22" customFormat="1" ht="15">
      <c r="B34" s="24" t="s">
        <v>53</v>
      </c>
      <c r="C34" s="24"/>
      <c r="D34" s="24"/>
      <c r="E34" s="50"/>
      <c r="F34" s="50"/>
      <c r="G34" s="50"/>
      <c r="H34" s="50"/>
      <c r="I34" s="50"/>
      <c r="J34" s="50"/>
      <c r="K34" s="50"/>
      <c r="L34" s="50"/>
      <c r="M34" s="50"/>
      <c r="N34" s="50"/>
      <c r="O34" s="50"/>
      <c r="P34" s="50"/>
      <c r="Q34" s="50">
        <v>-3.2550120833571201</v>
      </c>
      <c r="R34" s="50">
        <v>-2.8576974197693801</v>
      </c>
      <c r="S34" s="50">
        <v>0.151326350181684</v>
      </c>
      <c r="T34" s="50">
        <v>1.5598557234643999</v>
      </c>
      <c r="U34" s="50">
        <v>2.1423601421655101</v>
      </c>
      <c r="V34" s="50">
        <v>0.87753993021495702</v>
      </c>
      <c r="W34" s="50">
        <v>-0.11416758594861399</v>
      </c>
      <c r="X34" s="50">
        <v>0.99239004697234201</v>
      </c>
      <c r="Y34" s="50">
        <v>1.09883220058075</v>
      </c>
      <c r="Z34" s="50">
        <v>0.84991348088140095</v>
      </c>
      <c r="AA34" s="50">
        <v>0.68501426179099401</v>
      </c>
      <c r="AB34" s="50">
        <v>0.42837999999999998</v>
      </c>
      <c r="AC34" s="50">
        <v>1.0058100000000001</v>
      </c>
      <c r="AD34" s="23"/>
      <c r="AE34" s="23"/>
      <c r="AF34" s="23"/>
      <c r="AG34" s="23"/>
      <c r="AH34" s="23"/>
      <c r="AI34" s="23"/>
      <c r="AJ34" s="23"/>
      <c r="AK34" s="23"/>
      <c r="AL34" s="23"/>
      <c r="AM34" s="23"/>
      <c r="AN34" s="23"/>
      <c r="AO34" s="23"/>
      <c r="AP34" s="23"/>
      <c r="AQ34" s="23"/>
    </row>
    <row r="35" spans="1:43" s="22" customFormat="1" ht="15">
      <c r="B35" s="24"/>
      <c r="C35" s="24"/>
      <c r="D35" s="24"/>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23"/>
      <c r="AE35" s="23"/>
      <c r="AF35" s="23"/>
      <c r="AG35" s="23"/>
      <c r="AH35" s="23"/>
      <c r="AI35" s="23"/>
      <c r="AJ35" s="23"/>
      <c r="AK35" s="23"/>
      <c r="AL35" s="23"/>
      <c r="AM35" s="23"/>
      <c r="AN35" s="23"/>
      <c r="AO35" s="23"/>
      <c r="AP35" s="23"/>
      <c r="AQ35" s="23"/>
    </row>
    <row r="36" spans="1:43" s="22" customFormat="1" ht="15">
      <c r="B36" s="24" t="s">
        <v>70</v>
      </c>
      <c r="C36" s="24"/>
      <c r="D36" s="24"/>
      <c r="E36" s="50">
        <v>81.400000000000006</v>
      </c>
      <c r="F36" s="50">
        <v>68.588840548183597</v>
      </c>
      <c r="G36" s="50">
        <v>67.414262925096082</v>
      </c>
      <c r="H36" s="50">
        <v>59.448973968530197</v>
      </c>
      <c r="I36" s="50">
        <v>56.480066710173297</v>
      </c>
      <c r="J36" s="50">
        <v>60.927525197592644</v>
      </c>
      <c r="K36" s="50">
        <v>72.150939018200276</v>
      </c>
      <c r="L36" s="50">
        <v>68.234696541222519</v>
      </c>
      <c r="M36" s="50">
        <v>46.301377710100773</v>
      </c>
      <c r="N36" s="50">
        <v>63.678043651656864</v>
      </c>
      <c r="O36" s="50">
        <v>99.989609165397695</v>
      </c>
      <c r="P36" s="50">
        <v>86.166188093684255</v>
      </c>
      <c r="Q36" s="50">
        <v>88.35892973678483</v>
      </c>
      <c r="R36" s="50">
        <v>102.31810601116666</v>
      </c>
      <c r="S36" s="50">
        <v>133.72477702849679</v>
      </c>
      <c r="T36" s="50">
        <v>188.95058371401632</v>
      </c>
      <c r="U36" s="50">
        <v>227.61720687404826</v>
      </c>
      <c r="V36" s="50">
        <v>251.89377855122899</v>
      </c>
      <c r="W36" s="50">
        <v>343.64363715466595</v>
      </c>
      <c r="X36" s="50">
        <v>218.77932648928689</v>
      </c>
      <c r="Y36" s="50">
        <v>279.88051241798144</v>
      </c>
      <c r="Z36" s="50">
        <v>368.33888170108622</v>
      </c>
      <c r="AA36" s="50">
        <v>371.87746387996003</v>
      </c>
      <c r="AB36" s="50">
        <v>371.88530742784354</v>
      </c>
      <c r="AC36" s="50">
        <v>368.58421998275304</v>
      </c>
      <c r="AD36" s="23"/>
      <c r="AE36" s="58">
        <v>5</v>
      </c>
      <c r="AF36" s="23"/>
      <c r="AG36" s="23"/>
      <c r="AH36" s="23"/>
      <c r="AI36" s="23"/>
      <c r="AJ36" s="23"/>
      <c r="AK36" s="23"/>
      <c r="AL36" s="23"/>
      <c r="AM36" s="23"/>
      <c r="AN36" s="23"/>
      <c r="AO36" s="23"/>
      <c r="AP36" s="23"/>
      <c r="AQ36" s="23"/>
    </row>
    <row r="37" spans="1:43" s="22" customFormat="1" ht="15">
      <c r="B37" s="24" t="s">
        <v>71</v>
      </c>
      <c r="C37" s="24"/>
      <c r="D37" s="24"/>
      <c r="E37" s="50">
        <f t="shared" ref="E37:AA37" ca="1" si="17">OFFSET(E38,$AE$36,0)</f>
        <v>0</v>
      </c>
      <c r="F37" s="50">
        <f t="shared" ca="1" si="17"/>
        <v>0</v>
      </c>
      <c r="G37" s="50">
        <f t="shared" ca="1" si="17"/>
        <v>0</v>
      </c>
      <c r="H37" s="50">
        <f t="shared" ca="1" si="17"/>
        <v>0</v>
      </c>
      <c r="I37" s="50">
        <f t="shared" ca="1" si="17"/>
        <v>0</v>
      </c>
      <c r="J37" s="50">
        <f t="shared" ca="1" si="17"/>
        <v>0</v>
      </c>
      <c r="K37" s="50">
        <f t="shared" ca="1" si="17"/>
        <v>0</v>
      </c>
      <c r="L37" s="50">
        <f t="shared" ca="1" si="17"/>
        <v>0</v>
      </c>
      <c r="M37" s="50">
        <f t="shared" ca="1" si="17"/>
        <v>0</v>
      </c>
      <c r="N37" s="50">
        <f t="shared" ca="1" si="17"/>
        <v>0</v>
      </c>
      <c r="O37" s="50">
        <f t="shared" ca="1" si="17"/>
        <v>0</v>
      </c>
      <c r="P37" s="50">
        <f t="shared" ca="1" si="17"/>
        <v>0</v>
      </c>
      <c r="Q37" s="50">
        <f t="shared" ca="1" si="17"/>
        <v>0</v>
      </c>
      <c r="R37" s="50">
        <f t="shared" ca="1" si="17"/>
        <v>0</v>
      </c>
      <c r="S37" s="50">
        <f t="shared" ca="1" si="17"/>
        <v>0</v>
      </c>
      <c r="T37" s="50">
        <f t="shared" ca="1" si="17"/>
        <v>0</v>
      </c>
      <c r="U37" s="50">
        <f t="shared" ca="1" si="17"/>
        <v>0</v>
      </c>
      <c r="V37" s="50">
        <f t="shared" ca="1" si="17"/>
        <v>0</v>
      </c>
      <c r="W37" s="50">
        <f t="shared" ca="1" si="17"/>
        <v>0</v>
      </c>
      <c r="X37" s="50">
        <f t="shared" ca="1" si="17"/>
        <v>0</v>
      </c>
      <c r="Y37" s="50">
        <f t="shared" ca="1" si="17"/>
        <v>0</v>
      </c>
      <c r="Z37" s="50">
        <f t="shared" ca="1" si="17"/>
        <v>0</v>
      </c>
      <c r="AA37" s="50">
        <f t="shared" ca="1" si="17"/>
        <v>0</v>
      </c>
      <c r="AB37" s="50">
        <f t="shared" ref="AB37:AC37" ca="1" si="18">OFFSET(AB38,$AE$36,0)</f>
        <v>0</v>
      </c>
      <c r="AC37" s="50">
        <f t="shared" ca="1" si="18"/>
        <v>0</v>
      </c>
      <c r="AD37" s="23"/>
      <c r="AF37" s="23"/>
      <c r="AG37" s="23"/>
      <c r="AH37" s="23"/>
      <c r="AI37" s="23"/>
      <c r="AJ37" s="23"/>
      <c r="AK37" s="23"/>
      <c r="AL37" s="23"/>
      <c r="AM37" s="23"/>
      <c r="AN37" s="23"/>
      <c r="AO37" s="23"/>
      <c r="AP37" s="23"/>
      <c r="AQ37" s="23"/>
    </row>
    <row r="38" spans="1:43" s="22" customFormat="1" ht="6" customHeight="1">
      <c r="B38" s="24"/>
      <c r="C38" s="24"/>
      <c r="D38" s="24"/>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23"/>
      <c r="AE38" s="23"/>
      <c r="AF38" s="23"/>
      <c r="AG38" s="23"/>
      <c r="AH38" s="23"/>
      <c r="AI38" s="23"/>
      <c r="AJ38" s="23"/>
      <c r="AK38" s="23"/>
      <c r="AL38" s="23"/>
      <c r="AM38" s="23"/>
      <c r="AN38" s="23"/>
      <c r="AO38" s="23"/>
      <c r="AP38" s="23"/>
      <c r="AQ38" s="23"/>
    </row>
    <row r="39" spans="1:43" s="22" customFormat="1" ht="15">
      <c r="B39" s="24" t="s">
        <v>72</v>
      </c>
      <c r="C39" s="24"/>
      <c r="D39" s="24"/>
      <c r="E39" s="50">
        <v>0</v>
      </c>
      <c r="F39" s="50">
        <v>0</v>
      </c>
      <c r="G39" s="50">
        <v>0</v>
      </c>
      <c r="H39" s="50">
        <v>0</v>
      </c>
      <c r="I39" s="50">
        <v>0</v>
      </c>
      <c r="J39" s="50">
        <v>0</v>
      </c>
      <c r="K39" s="50">
        <v>0</v>
      </c>
      <c r="L39" s="50">
        <v>0</v>
      </c>
      <c r="M39" s="50">
        <v>0</v>
      </c>
      <c r="N39" s="50">
        <v>0</v>
      </c>
      <c r="O39" s="50">
        <v>0</v>
      </c>
      <c r="P39" s="50">
        <v>0</v>
      </c>
      <c r="Q39" s="50">
        <v>0</v>
      </c>
      <c r="R39" s="50">
        <v>0</v>
      </c>
      <c r="S39" s="50">
        <v>0</v>
      </c>
      <c r="T39" s="50">
        <v>0</v>
      </c>
      <c r="U39" s="50">
        <v>0</v>
      </c>
      <c r="V39" s="50">
        <v>0</v>
      </c>
      <c r="W39" s="50">
        <v>0</v>
      </c>
      <c r="X39" s="50">
        <v>0</v>
      </c>
      <c r="Y39" s="50">
        <v>0</v>
      </c>
      <c r="Z39" s="50">
        <v>0</v>
      </c>
      <c r="AA39" s="50">
        <v>0</v>
      </c>
      <c r="AB39" s="50">
        <v>0</v>
      </c>
      <c r="AC39" s="50">
        <v>0</v>
      </c>
      <c r="AD39" s="23"/>
      <c r="AE39" s="23"/>
      <c r="AF39" s="23"/>
      <c r="AG39" s="23"/>
      <c r="AH39" s="23"/>
      <c r="AI39" s="23"/>
      <c r="AJ39" s="23"/>
      <c r="AK39" s="23"/>
      <c r="AL39" s="23"/>
      <c r="AM39" s="23"/>
      <c r="AN39" s="23"/>
      <c r="AO39" s="23"/>
      <c r="AP39" s="23"/>
      <c r="AQ39" s="23"/>
    </row>
    <row r="40" spans="1:43" s="22" customFormat="1" ht="15">
      <c r="B40" s="24" t="s">
        <v>73</v>
      </c>
      <c r="C40" s="24"/>
      <c r="D40" s="24"/>
      <c r="E40" s="50">
        <v>136.1</v>
      </c>
      <c r="F40" s="50">
        <v>116.73772403662652</v>
      </c>
      <c r="G40" s="50">
        <v>115.43818802594299</v>
      </c>
      <c r="H40" s="50">
        <v>113.2606028891599</v>
      </c>
      <c r="I40" s="50">
        <v>111.06521629768498</v>
      </c>
      <c r="J40" s="50">
        <v>109.73405060626806</v>
      </c>
      <c r="K40" s="50">
        <v>109.82672793585498</v>
      </c>
      <c r="L40" s="50">
        <v>109.50527351562985</v>
      </c>
      <c r="M40" s="50">
        <v>103.548591620506</v>
      </c>
      <c r="N40" s="50">
        <v>99.710083281257226</v>
      </c>
      <c r="O40" s="50">
        <v>100.0237522069128</v>
      </c>
      <c r="P40" s="50">
        <v>103.71481192956476</v>
      </c>
      <c r="Q40" s="50">
        <v>106.16784825742354</v>
      </c>
      <c r="R40" s="50">
        <v>111.29887845345199</v>
      </c>
      <c r="S40" s="50">
        <v>118.51235543583104</v>
      </c>
      <c r="T40" s="50">
        <v>129.54617460346341</v>
      </c>
      <c r="U40" s="50">
        <v>145.86119750682033</v>
      </c>
      <c r="V40" s="50">
        <v>164.78730227779687</v>
      </c>
      <c r="W40" s="50">
        <v>193.94337390210498</v>
      </c>
      <c r="X40" s="50">
        <v>210.59396399285819</v>
      </c>
      <c r="Y40" s="50">
        <v>233.05676785477561</v>
      </c>
      <c r="Z40" s="50">
        <v>263.44325285876272</v>
      </c>
      <c r="AA40" s="50">
        <v>294.59454251874121</v>
      </c>
      <c r="AB40" s="50">
        <v>327.65815295829657</v>
      </c>
      <c r="AC40" s="50">
        <v>356.08969780741751</v>
      </c>
      <c r="AD40" s="23"/>
      <c r="AE40" s="23"/>
      <c r="AF40" s="23"/>
      <c r="AG40" s="23"/>
      <c r="AH40" s="23"/>
      <c r="AI40" s="23"/>
      <c r="AJ40" s="23"/>
      <c r="AK40" s="23"/>
      <c r="AL40" s="23"/>
      <c r="AM40" s="23"/>
      <c r="AN40" s="23"/>
      <c r="AO40" s="23"/>
      <c r="AP40" s="23"/>
      <c r="AQ40" s="23"/>
    </row>
    <row r="41" spans="1:43" s="22" customFormat="1" ht="15">
      <c r="B41" s="24" t="s">
        <v>74</v>
      </c>
      <c r="C41" s="24"/>
      <c r="D41" s="24"/>
      <c r="E41" s="50"/>
      <c r="F41" s="50"/>
      <c r="G41" s="50"/>
      <c r="H41" s="50"/>
      <c r="I41" s="50"/>
      <c r="J41" s="50">
        <v>83.9</v>
      </c>
      <c r="K41" s="50">
        <v>80.907422699635731</v>
      </c>
      <c r="L41" s="50">
        <v>48.750626327741557</v>
      </c>
      <c r="M41" s="50">
        <v>82.190833838346848</v>
      </c>
      <c r="N41" s="50">
        <v>95.199828850367297</v>
      </c>
      <c r="O41" s="50">
        <v>91.144540193525629</v>
      </c>
      <c r="P41" s="50">
        <v>92.077902981301705</v>
      </c>
      <c r="Q41" s="50">
        <v>97.83254936446744</v>
      </c>
      <c r="R41" s="50">
        <v>138.67604060388211</v>
      </c>
      <c r="S41" s="50">
        <v>203.88876835086401</v>
      </c>
      <c r="T41" s="50">
        <v>265.49222072792384</v>
      </c>
      <c r="U41" s="50">
        <v>309.85239537269246</v>
      </c>
      <c r="V41" s="50">
        <v>259.66425005791291</v>
      </c>
      <c r="W41" s="50">
        <v>335.27789700527092</v>
      </c>
      <c r="X41" s="50">
        <v>352.16687790567767</v>
      </c>
      <c r="Y41" s="50">
        <v>442.08586051437595</v>
      </c>
      <c r="Z41" s="50">
        <v>456.10970444508041</v>
      </c>
      <c r="AA41" s="50">
        <v>427.84103419466521</v>
      </c>
      <c r="AB41" s="50">
        <v>316.33467536146878</v>
      </c>
      <c r="AC41" s="50">
        <v>304.00607095226928</v>
      </c>
      <c r="AD41" s="23"/>
      <c r="AE41" s="23"/>
      <c r="AF41" s="23"/>
      <c r="AG41" s="23"/>
      <c r="AH41" s="23"/>
      <c r="AI41" s="23"/>
      <c r="AJ41" s="23"/>
      <c r="AK41" s="23"/>
      <c r="AL41" s="23"/>
      <c r="AM41" s="23"/>
      <c r="AN41" s="23"/>
      <c r="AO41" s="23"/>
      <c r="AP41" s="23"/>
      <c r="AQ41" s="23"/>
    </row>
    <row r="42" spans="1:43" s="22" customFormat="1" ht="15">
      <c r="B42" s="24" t="s">
        <v>75</v>
      </c>
      <c r="C42" s="24"/>
      <c r="D42" s="24"/>
      <c r="E42" s="50"/>
      <c r="F42" s="50"/>
      <c r="G42" s="50"/>
      <c r="H42" s="50"/>
      <c r="I42" s="50"/>
      <c r="J42" s="50">
        <v>96.9</v>
      </c>
      <c r="K42" s="50">
        <v>97.196926887660652</v>
      </c>
      <c r="L42" s="50">
        <v>93.87797588773654</v>
      </c>
      <c r="M42" s="50">
        <v>83.782257493459838</v>
      </c>
      <c r="N42" s="50">
        <v>94.340111752094145</v>
      </c>
      <c r="O42" s="50">
        <v>100.01112940707046</v>
      </c>
      <c r="P42" s="50">
        <v>102.13148145286154</v>
      </c>
      <c r="Q42" s="50">
        <v>102.79364411557232</v>
      </c>
      <c r="R42" s="50">
        <v>106.72097092437438</v>
      </c>
      <c r="S42" s="50">
        <v>124.8693396545813</v>
      </c>
      <c r="T42" s="50">
        <v>155.55707466496031</v>
      </c>
      <c r="U42" s="50">
        <v>190.2948306408716</v>
      </c>
      <c r="V42" s="50">
        <v>221.88741680096527</v>
      </c>
      <c r="W42" s="50">
        <v>220.1274715797073</v>
      </c>
      <c r="X42" s="50">
        <v>273.1737262179663</v>
      </c>
      <c r="Y42" s="50">
        <v>295.25979451334706</v>
      </c>
      <c r="Z42" s="50">
        <v>348.07202726342115</v>
      </c>
      <c r="AA42" s="50">
        <v>377.95623279108793</v>
      </c>
      <c r="AB42" s="50">
        <v>393.98463783035066</v>
      </c>
      <c r="AC42" s="50">
        <v>379.08401228414652</v>
      </c>
      <c r="AD42" s="23"/>
      <c r="AE42" s="23"/>
      <c r="AF42" s="23"/>
      <c r="AG42" s="23"/>
      <c r="AH42" s="23"/>
      <c r="AI42" s="23"/>
      <c r="AJ42" s="23"/>
      <c r="AK42" s="23"/>
      <c r="AL42" s="23"/>
      <c r="AM42" s="23"/>
      <c r="AN42" s="23"/>
      <c r="AO42" s="23"/>
      <c r="AP42" s="23"/>
      <c r="AQ42" s="23"/>
    </row>
    <row r="45" spans="1:43" ht="15" customHeight="1">
      <c r="A45" s="214" t="s">
        <v>54</v>
      </c>
      <c r="B45" s="17" t="s">
        <v>32</v>
      </c>
      <c r="C45" s="17"/>
      <c r="D45" s="17"/>
      <c r="E45" s="90">
        <f t="shared" ref="E45:AA45" ca="1" si="19">+E46+E52+E53</f>
        <v>2.8141451456164162</v>
      </c>
      <c r="F45" s="90">
        <f t="shared" ca="1" si="19"/>
        <v>2.5561000691456872</v>
      </c>
      <c r="G45" s="90">
        <f t="shared" ca="1" si="19"/>
        <v>2.7768860732703007</v>
      </c>
      <c r="H45" s="90">
        <f t="shared" ca="1" si="19"/>
        <v>3.5331247467613136</v>
      </c>
      <c r="I45" s="90">
        <f t="shared" ca="1" si="19"/>
        <v>4.0580214422441951</v>
      </c>
      <c r="J45" s="90">
        <f t="shared" ca="1" si="19"/>
        <v>3.9676153153246085</v>
      </c>
      <c r="K45" s="90">
        <f t="shared" ca="1" si="19"/>
        <v>3.7245353095500784</v>
      </c>
      <c r="L45" s="90">
        <f t="shared" ca="1" si="19"/>
        <v>3.8499244709124243</v>
      </c>
      <c r="M45" s="90">
        <f t="shared" ca="1" si="19"/>
        <v>4.6231912105934505</v>
      </c>
      <c r="N45" s="90">
        <f t="shared" ca="1" si="19"/>
        <v>3.3310020696924383</v>
      </c>
      <c r="O45" s="90">
        <f t="shared" ca="1" si="19"/>
        <v>3.3371736719218106</v>
      </c>
      <c r="P45" s="90">
        <f t="shared" ca="1" si="19"/>
        <v>4.2716755231344274</v>
      </c>
      <c r="Q45" s="90">
        <f t="shared" ca="1" si="19"/>
        <v>4.9537993357368553</v>
      </c>
      <c r="R45" s="90">
        <f t="shared" ca="1" si="19"/>
        <v>5.2282999855182544</v>
      </c>
      <c r="S45" s="90">
        <f t="shared" ca="1" si="19"/>
        <v>5.3526803607325686</v>
      </c>
      <c r="T45" s="90">
        <f t="shared" ca="1" si="19"/>
        <v>5.9586960173808494</v>
      </c>
      <c r="U45" s="90">
        <f t="shared" ca="1" si="19"/>
        <v>6.7304196733830128</v>
      </c>
      <c r="V45" s="90">
        <f t="shared" ca="1" si="19"/>
        <v>8.3218943686889091</v>
      </c>
      <c r="W45" s="90">
        <f t="shared" ca="1" si="19"/>
        <v>12.219719831501045</v>
      </c>
      <c r="X45" s="90">
        <f t="shared" ca="1" si="19"/>
        <v>12.705972923553114</v>
      </c>
      <c r="Y45" s="90">
        <f t="shared" ca="1" si="19"/>
        <v>16.391799398793367</v>
      </c>
      <c r="Z45" s="90">
        <f t="shared" ca="1" si="19"/>
        <v>16.720534639117279</v>
      </c>
      <c r="AA45" s="90">
        <f t="shared" ca="1" si="19"/>
        <v>18.760049808993482</v>
      </c>
      <c r="AB45" s="90">
        <f t="shared" ref="AB45:AC45" ca="1" si="20">+AB46+AB52+AB53</f>
        <v>19.02592501225093</v>
      </c>
      <c r="AC45" s="90">
        <f t="shared" ca="1" si="20"/>
        <v>18.801778116541076</v>
      </c>
    </row>
    <row r="46" spans="1:43">
      <c r="A46" s="214"/>
      <c r="B46" s="12"/>
      <c r="C46" s="12" t="s">
        <v>33</v>
      </c>
      <c r="D46" s="12"/>
      <c r="E46" s="63">
        <f t="shared" ref="E46:AA46" ca="1" si="21">+SUM(E47:E51)</f>
        <v>0.87313632157061238</v>
      </c>
      <c r="F46" s="63">
        <f t="shared" ca="1" si="21"/>
        <v>0.89346108032241334</v>
      </c>
      <c r="G46" s="63">
        <f t="shared" ca="1" si="21"/>
        <v>0.88906242881544306</v>
      </c>
      <c r="H46" s="63">
        <f t="shared" ca="1" si="21"/>
        <v>1.0625838950072599</v>
      </c>
      <c r="I46" s="63">
        <f t="shared" ca="1" si="21"/>
        <v>1.2782698344911074</v>
      </c>
      <c r="J46" s="63">
        <f t="shared" ca="1" si="21"/>
        <v>1.3877765154307327</v>
      </c>
      <c r="K46" s="63">
        <f t="shared" ca="1" si="21"/>
        <v>1.3687896720967152</v>
      </c>
      <c r="L46" s="63">
        <f t="shared" ca="1" si="21"/>
        <v>1.7890076328749529</v>
      </c>
      <c r="M46" s="63">
        <f t="shared" ca="1" si="21"/>
        <v>1.8933782402771404</v>
      </c>
      <c r="N46" s="63">
        <f t="shared" ca="1" si="21"/>
        <v>1.5417120370990811</v>
      </c>
      <c r="O46" s="63">
        <f t="shared" ca="1" si="21"/>
        <v>1.745658054726648</v>
      </c>
      <c r="P46" s="63">
        <f t="shared" ca="1" si="21"/>
        <v>2.5642848422469888</v>
      </c>
      <c r="Q46" s="63">
        <f t="shared" ca="1" si="21"/>
        <v>2.9487793111315592</v>
      </c>
      <c r="R46" s="63">
        <f t="shared" ca="1" si="21"/>
        <v>3.0470902438517689</v>
      </c>
      <c r="S46" s="63">
        <f t="shared" ca="1" si="21"/>
        <v>3.1774097910691359</v>
      </c>
      <c r="T46" s="63">
        <f t="shared" ca="1" si="21"/>
        <v>3.6813936416634503</v>
      </c>
      <c r="U46" s="63">
        <f t="shared" ca="1" si="21"/>
        <v>4.1702795164578994</v>
      </c>
      <c r="V46" s="63">
        <f t="shared" ca="1" si="21"/>
        <v>4.878957951236786</v>
      </c>
      <c r="W46" s="63">
        <f t="shared" ca="1" si="21"/>
        <v>6.4534815065301858</v>
      </c>
      <c r="X46" s="63">
        <f t="shared" ca="1" si="21"/>
        <v>7.5814409179574689</v>
      </c>
      <c r="Y46" s="63">
        <f t="shared" ca="1" si="21"/>
        <v>9.2175875167964421</v>
      </c>
      <c r="Z46" s="63">
        <f t="shared" ca="1" si="21"/>
        <v>9.4953138631481337</v>
      </c>
      <c r="AA46" s="63">
        <f t="shared" ca="1" si="21"/>
        <v>11.574998832200537</v>
      </c>
      <c r="AB46" s="63">
        <f t="shared" ref="AB46:AC46" ca="1" si="22">+SUM(AB47:AB51)</f>
        <v>12.679270323286357</v>
      </c>
      <c r="AC46" s="63">
        <f t="shared" ca="1" si="22"/>
        <v>13.149939678472467</v>
      </c>
    </row>
    <row r="47" spans="1:43">
      <c r="A47" s="214"/>
      <c r="B47" s="12"/>
      <c r="C47" s="12"/>
      <c r="D47" s="21" t="s">
        <v>34</v>
      </c>
      <c r="E47" s="87">
        <f t="shared" ref="E47:AC47" ca="1" si="23">+E6*(OFFSET(E$30,$AE$31,0)/E$29)^($AE6)</f>
        <v>0.14082523860828713</v>
      </c>
      <c r="F47" s="87">
        <f t="shared" ca="1" si="23"/>
        <v>0.15875913529083419</v>
      </c>
      <c r="G47" s="87">
        <f t="shared" ca="1" si="23"/>
        <v>0.16297085650720652</v>
      </c>
      <c r="H47" s="87">
        <f t="shared" ca="1" si="23"/>
        <v>0.17225759922204542</v>
      </c>
      <c r="I47" s="87">
        <f t="shared" ca="1" si="23"/>
        <v>0.2269080412224124</v>
      </c>
      <c r="J47" s="87">
        <f t="shared" ca="1" si="23"/>
        <v>0.29077504167537593</v>
      </c>
      <c r="K47" s="87">
        <f t="shared" ca="1" si="23"/>
        <v>0.28213109035227035</v>
      </c>
      <c r="L47" s="87">
        <f t="shared" ca="1" si="23"/>
        <v>0.29321406985774789</v>
      </c>
      <c r="M47" s="87">
        <f t="shared" ca="1" si="23"/>
        <v>0.27618543080493591</v>
      </c>
      <c r="N47" s="87">
        <f t="shared" ca="1" si="23"/>
        <v>0.12461513066026433</v>
      </c>
      <c r="O47" s="87">
        <f t="shared" ca="1" si="23"/>
        <v>0.2174522768971528</v>
      </c>
      <c r="P47" s="87">
        <f t="shared" ca="1" si="23"/>
        <v>0.53825062581437477</v>
      </c>
      <c r="Q47" s="87">
        <f t="shared" ca="1" si="23"/>
        <v>0.56003978767848028</v>
      </c>
      <c r="R47" s="87">
        <f t="shared" ca="1" si="23"/>
        <v>0.59099622880933522</v>
      </c>
      <c r="S47" s="87">
        <f t="shared" ca="1" si="23"/>
        <v>0.73300027036572235</v>
      </c>
      <c r="T47" s="87">
        <f t="shared" ca="1" si="23"/>
        <v>0.98050561250128132</v>
      </c>
      <c r="U47" s="87">
        <f t="shared" ca="1" si="23"/>
        <v>1.1617349769975571</v>
      </c>
      <c r="V47" s="87">
        <f t="shared" ca="1" si="23"/>
        <v>1.4861795084516587</v>
      </c>
      <c r="W47" s="87">
        <f t="shared" ca="1" si="23"/>
        <v>1.9094044784946425</v>
      </c>
      <c r="X47" s="87">
        <f t="shared" ca="1" si="23"/>
        <v>2.371527009426674</v>
      </c>
      <c r="Y47" s="87">
        <f t="shared" ca="1" si="23"/>
        <v>2.224970900105915</v>
      </c>
      <c r="Z47" s="87">
        <f t="shared" ca="1" si="23"/>
        <v>2.6138485968360845</v>
      </c>
      <c r="AA47" s="87">
        <f t="shared" ca="1" si="23"/>
        <v>2.6472611360738294</v>
      </c>
      <c r="AB47" s="87">
        <f t="shared" ca="1" si="23"/>
        <v>2.8675317915755221</v>
      </c>
      <c r="AC47" s="87">
        <f t="shared" ca="1" si="23"/>
        <v>3.0506438788562984</v>
      </c>
    </row>
    <row r="48" spans="1:43">
      <c r="A48" s="214"/>
      <c r="B48" s="12"/>
      <c r="C48" s="12"/>
      <c r="D48" s="21" t="s">
        <v>35</v>
      </c>
      <c r="E48" s="87">
        <f t="shared" ref="E48:AC48" ca="1" si="24">+E7*(OFFSET(E$30,$AE$31,0)/E$29)^($AE7)</f>
        <v>4.0700234318605581E-2</v>
      </c>
      <c r="F48" s="87">
        <f t="shared" ca="1" si="24"/>
        <v>4.8149479692598869E-2</v>
      </c>
      <c r="G48" s="87">
        <f t="shared" ca="1" si="24"/>
        <v>5.0379940277126417E-2</v>
      </c>
      <c r="H48" s="87">
        <f t="shared" ca="1" si="24"/>
        <v>5.2622839189208667E-2</v>
      </c>
      <c r="I48" s="87">
        <f t="shared" ca="1" si="24"/>
        <v>5.9752425355612676E-2</v>
      </c>
      <c r="J48" s="87">
        <f t="shared" ca="1" si="24"/>
        <v>8.1332025525424276E-2</v>
      </c>
      <c r="K48" s="87">
        <f t="shared" ca="1" si="24"/>
        <v>9.7307873083705546E-2</v>
      </c>
      <c r="L48" s="87">
        <f t="shared" ca="1" si="24"/>
        <v>8.3753149007738212E-2</v>
      </c>
      <c r="M48" s="87">
        <f t="shared" ca="1" si="24"/>
        <v>9.1228936869328786E-2</v>
      </c>
      <c r="N48" s="87">
        <f t="shared" ca="1" si="24"/>
        <v>0</v>
      </c>
      <c r="O48" s="87">
        <f t="shared" ca="1" si="24"/>
        <v>8.639136175983754E-2</v>
      </c>
      <c r="P48" s="87">
        <f t="shared" ca="1" si="24"/>
        <v>0.12514001382271106</v>
      </c>
      <c r="Q48" s="87">
        <f t="shared" ca="1" si="24"/>
        <v>0.17666762543995165</v>
      </c>
      <c r="R48" s="87">
        <f t="shared" ca="1" si="24"/>
        <v>0.27859189664156364</v>
      </c>
      <c r="S48" s="87">
        <f t="shared" ca="1" si="24"/>
        <v>0.20691448122280323</v>
      </c>
      <c r="T48" s="87">
        <f t="shared" ca="1" si="24"/>
        <v>0.23950510050129231</v>
      </c>
      <c r="U48" s="87">
        <f t="shared" ca="1" si="24"/>
        <v>0.31547464551767712</v>
      </c>
      <c r="V48" s="87">
        <f t="shared" ca="1" si="24"/>
        <v>0.33458603118660674</v>
      </c>
      <c r="W48" s="87">
        <f t="shared" ca="1" si="24"/>
        <v>0.40181786198892822</v>
      </c>
      <c r="X48" s="87">
        <f t="shared" ca="1" si="24"/>
        <v>0.31835510363673775</v>
      </c>
      <c r="Y48" s="87">
        <f t="shared" ca="1" si="24"/>
        <v>0.35200008258717774</v>
      </c>
      <c r="Z48" s="87">
        <f t="shared" ca="1" si="24"/>
        <v>0.33138059176659584</v>
      </c>
      <c r="AA48" s="87">
        <f t="shared" ca="1" si="24"/>
        <v>0.40586653367232051</v>
      </c>
      <c r="AB48" s="87">
        <f t="shared" ca="1" si="24"/>
        <v>0.53205922742672329</v>
      </c>
      <c r="AC48" s="87">
        <f t="shared" ca="1" si="24"/>
        <v>0.50726368076291561</v>
      </c>
    </row>
    <row r="49" spans="1:29">
      <c r="A49" s="214"/>
      <c r="B49" s="12"/>
      <c r="C49" s="12"/>
      <c r="D49" s="21" t="s">
        <v>76</v>
      </c>
      <c r="E49" s="87">
        <f t="shared" ref="E49:AC49" ca="1" si="25">+E8*(OFFSET(E$30,$AE$31,0)/E$29)^($AE8)</f>
        <v>0.40635535579420651</v>
      </c>
      <c r="F49" s="87">
        <f t="shared" ca="1" si="25"/>
        <v>0.42686496144787128</v>
      </c>
      <c r="G49" s="87">
        <f t="shared" ca="1" si="25"/>
        <v>0.45166910204808364</v>
      </c>
      <c r="H49" s="87">
        <f t="shared" ca="1" si="25"/>
        <v>0.56328419974861066</v>
      </c>
      <c r="I49" s="87">
        <f t="shared" ca="1" si="25"/>
        <v>0.6413039033715453</v>
      </c>
      <c r="J49" s="87">
        <f t="shared" ca="1" si="25"/>
        <v>0.67012145929285738</v>
      </c>
      <c r="K49" s="87">
        <f t="shared" ca="1" si="25"/>
        <v>0.70552920698713573</v>
      </c>
      <c r="L49" s="87">
        <f t="shared" ca="1" si="25"/>
        <v>0.86358285697755621</v>
      </c>
      <c r="M49" s="87">
        <f t="shared" ca="1" si="25"/>
        <v>0.87551309559800794</v>
      </c>
      <c r="N49" s="87">
        <f t="shared" ca="1" si="25"/>
        <v>0.66530878246082392</v>
      </c>
      <c r="O49" s="87">
        <f t="shared" ca="1" si="25"/>
        <v>1.0021122477104822</v>
      </c>
      <c r="P49" s="87">
        <f t="shared" ca="1" si="25"/>
        <v>1.5986599262667456</v>
      </c>
      <c r="Q49" s="87">
        <f t="shared" ca="1" si="25"/>
        <v>1.8699859759381234</v>
      </c>
      <c r="R49" s="87">
        <f t="shared" ca="1" si="25"/>
        <v>1.9251196630507941</v>
      </c>
      <c r="S49" s="87">
        <f t="shared" ca="1" si="25"/>
        <v>1.9376982872145943</v>
      </c>
      <c r="T49" s="87">
        <f t="shared" ca="1" si="25"/>
        <v>2.1673924409174399</v>
      </c>
      <c r="U49" s="87">
        <f t="shared" ca="1" si="25"/>
        <v>2.4467219628311838</v>
      </c>
      <c r="V49" s="87">
        <f t="shared" ca="1" si="25"/>
        <v>2.7962985944301155</v>
      </c>
      <c r="W49" s="87">
        <f t="shared" ca="1" si="25"/>
        <v>3.2434376048586948</v>
      </c>
      <c r="X49" s="87">
        <f t="shared" ca="1" si="25"/>
        <v>3.6532861250182549</v>
      </c>
      <c r="Y49" s="87">
        <f t="shared" ca="1" si="25"/>
        <v>4.6912336876659992</v>
      </c>
      <c r="Z49" s="87">
        <f t="shared" ca="1" si="25"/>
        <v>4.7297402904578156</v>
      </c>
      <c r="AA49" s="87">
        <f t="shared" ca="1" si="25"/>
        <v>5.7850939838514392</v>
      </c>
      <c r="AB49" s="87">
        <f t="shared" ca="1" si="25"/>
        <v>6.2592418993071091</v>
      </c>
      <c r="AC49" s="87">
        <f t="shared" ca="1" si="25"/>
        <v>6.4716012474132505</v>
      </c>
    </row>
    <row r="50" spans="1:29">
      <c r="A50" s="214"/>
      <c r="B50" s="12"/>
      <c r="C50" s="12"/>
      <c r="D50" s="21" t="s">
        <v>37</v>
      </c>
      <c r="E50" s="87">
        <f t="shared" ref="E50:AC50" ca="1" si="26">+E9*(OFFSET(E$30,$AE$31,0)/E$29)^($AE9)</f>
        <v>0.25089721673334797</v>
      </c>
      <c r="F50" s="87">
        <f t="shared" ca="1" si="26"/>
        <v>0.22433251775384222</v>
      </c>
      <c r="G50" s="87">
        <f t="shared" ca="1" si="26"/>
        <v>0.18822490279847437</v>
      </c>
      <c r="H50" s="87">
        <f t="shared" ca="1" si="26"/>
        <v>0.23498190935417007</v>
      </c>
      <c r="I50" s="87">
        <f t="shared" ca="1" si="26"/>
        <v>0.30730834790949002</v>
      </c>
      <c r="J50" s="87">
        <f t="shared" ca="1" si="26"/>
        <v>0.31221304182581533</v>
      </c>
      <c r="K50" s="87">
        <f t="shared" ca="1" si="26"/>
        <v>0.25394880039178735</v>
      </c>
      <c r="L50" s="87">
        <f t="shared" ca="1" si="26"/>
        <v>0.51365259658220808</v>
      </c>
      <c r="M50" s="87">
        <f t="shared" ca="1" si="26"/>
        <v>0.60639805160705196</v>
      </c>
      <c r="N50" s="87">
        <f t="shared" ca="1" si="26"/>
        <v>0.72782519568368798</v>
      </c>
      <c r="O50" s="87">
        <f t="shared" ca="1" si="26"/>
        <v>0.42961774064121649</v>
      </c>
      <c r="P50" s="87">
        <f t="shared" ca="1" si="26"/>
        <v>0.28807215747634674</v>
      </c>
      <c r="Q50" s="87">
        <f t="shared" ca="1" si="26"/>
        <v>0.29549042386194957</v>
      </c>
      <c r="R50" s="87">
        <f t="shared" ca="1" si="26"/>
        <v>0.21651017236525005</v>
      </c>
      <c r="S50" s="87">
        <f t="shared" ca="1" si="26"/>
        <v>0.28881071347844633</v>
      </c>
      <c r="T50" s="87">
        <f t="shared" ca="1" si="26"/>
        <v>0.28232772711466936</v>
      </c>
      <c r="U50" s="87">
        <f t="shared" ca="1" si="26"/>
        <v>0.22830540541202993</v>
      </c>
      <c r="V50" s="87">
        <f t="shared" ca="1" si="26"/>
        <v>0.25123854950369573</v>
      </c>
      <c r="W50" s="87">
        <f t="shared" ca="1" si="26"/>
        <v>0.89194658474417121</v>
      </c>
      <c r="X50" s="87">
        <f t="shared" ca="1" si="26"/>
        <v>1.2382726798758021</v>
      </c>
      <c r="Y50" s="87">
        <f t="shared" ca="1" si="26"/>
        <v>1.9493828464373504</v>
      </c>
      <c r="Z50" s="87">
        <f t="shared" ca="1" si="26"/>
        <v>1.8203443840876368</v>
      </c>
      <c r="AA50" s="87">
        <f t="shared" ca="1" si="26"/>
        <v>2.7367771786029476</v>
      </c>
      <c r="AB50" s="87">
        <f t="shared" ca="1" si="26"/>
        <v>3.0204374049770024</v>
      </c>
      <c r="AC50" s="87">
        <f t="shared" ca="1" si="26"/>
        <v>3.1204308714400026</v>
      </c>
    </row>
    <row r="51" spans="1:29">
      <c r="A51" s="214"/>
      <c r="B51" s="12"/>
      <c r="C51" s="12"/>
      <c r="D51" s="19" t="s">
        <v>38</v>
      </c>
      <c r="E51" s="89">
        <f>IF($AE$36=5,E10*(E$40/E$36)^($AE$14),E10*(E$37/E$36)^($AE$14))</f>
        <v>3.4358276116165161E-2</v>
      </c>
      <c r="F51" s="89">
        <f>IF($AE$36=5,F10*(F$40/F$36)^($AE$14),F10*(F$37/F$36)^($AE$14))</f>
        <v>3.5354986137266731E-2</v>
      </c>
      <c r="G51" s="89">
        <f>IF($AE$36=5,G10*(G$40/G$36)^($AE$14),G10*(G$37/G$36)^($AE$14))</f>
        <v>3.5817627184552142E-2</v>
      </c>
      <c r="H51" s="89">
        <f>IF($AE$36=5,H10*(H$40/H$36)^($AE$14),H10*(H$37/H$36)^($AE$14))</f>
        <v>3.9437347493224986E-2</v>
      </c>
      <c r="I51" s="89">
        <f>IF($AE$36=5,I10*(I$40/I$36)^($AE$14),I10*(I$37/I$36)^($AE$14))</f>
        <v>4.2997116632047132E-2</v>
      </c>
      <c r="J51" s="89">
        <f t="shared" ref="J51:AC51" si="27">IF($AE$36=5,AVERAGE(J10*(J$40/J$36)^($AE$14),J10*(J$41/J$36)^($AE$14),J10*(J$42/J$36)^($AE$14)),J10*(J$37/J$36)^($AE$14))</f>
        <v>3.333494711125972E-2</v>
      </c>
      <c r="K51" s="89">
        <f t="shared" si="27"/>
        <v>2.9872701281816221E-2</v>
      </c>
      <c r="L51" s="89">
        <f t="shared" si="27"/>
        <v>3.4804960449702431E-2</v>
      </c>
      <c r="M51" s="89">
        <f t="shared" si="27"/>
        <v>4.4052725397815802E-2</v>
      </c>
      <c r="N51" s="89">
        <f t="shared" si="27"/>
        <v>2.3962928294305019E-2</v>
      </c>
      <c r="O51" s="89">
        <f t="shared" si="27"/>
        <v>1.0084427717959085E-2</v>
      </c>
      <c r="P51" s="89">
        <f t="shared" si="27"/>
        <v>1.4162118866810368E-2</v>
      </c>
      <c r="Q51" s="89">
        <f t="shared" si="27"/>
        <v>4.6595498213054309E-2</v>
      </c>
      <c r="R51" s="89">
        <f t="shared" si="27"/>
        <v>3.5872282984825886E-2</v>
      </c>
      <c r="S51" s="89">
        <f t="shared" si="27"/>
        <v>1.0986038787569321E-2</v>
      </c>
      <c r="T51" s="89">
        <f t="shared" si="27"/>
        <v>1.1662760628767236E-2</v>
      </c>
      <c r="U51" s="89">
        <f t="shared" si="27"/>
        <v>1.8042525699451844E-2</v>
      </c>
      <c r="V51" s="89">
        <f t="shared" si="27"/>
        <v>1.0655267664709469E-2</v>
      </c>
      <c r="W51" s="89">
        <f t="shared" si="27"/>
        <v>6.8749764437488307E-3</v>
      </c>
      <c r="X51" s="89">
        <f t="shared" si="27"/>
        <v>0</v>
      </c>
      <c r="Y51" s="89">
        <f t="shared" si="27"/>
        <v>0</v>
      </c>
      <c r="Z51" s="89">
        <f t="shared" si="27"/>
        <v>0</v>
      </c>
      <c r="AA51" s="89">
        <f t="shared" si="27"/>
        <v>0</v>
      </c>
      <c r="AB51" s="89">
        <f t="shared" si="27"/>
        <v>0</v>
      </c>
      <c r="AC51" s="89">
        <f t="shared" si="27"/>
        <v>0</v>
      </c>
    </row>
    <row r="52" spans="1:29">
      <c r="A52" s="214"/>
      <c r="B52" s="12"/>
      <c r="C52" s="12" t="s">
        <v>39</v>
      </c>
      <c r="D52" s="12"/>
      <c r="E52" s="63">
        <f t="shared" ref="E52:AC52" ca="1" si="28">+E11*(OFFSET(E$30,$AE$31,0)/E$29)^($AE11)</f>
        <v>0</v>
      </c>
      <c r="F52" s="63">
        <f t="shared" ca="1" si="28"/>
        <v>0</v>
      </c>
      <c r="G52" s="63">
        <f t="shared" ca="1" si="28"/>
        <v>0</v>
      </c>
      <c r="H52" s="63">
        <f t="shared" ca="1" si="28"/>
        <v>0</v>
      </c>
      <c r="I52" s="63">
        <f t="shared" ca="1" si="28"/>
        <v>0</v>
      </c>
      <c r="J52" s="63">
        <f t="shared" ca="1" si="28"/>
        <v>0</v>
      </c>
      <c r="K52" s="63">
        <f t="shared" ca="1" si="28"/>
        <v>0</v>
      </c>
      <c r="L52" s="63">
        <f t="shared" ca="1" si="28"/>
        <v>0</v>
      </c>
      <c r="M52" s="63">
        <f t="shared" ca="1" si="28"/>
        <v>0</v>
      </c>
      <c r="N52" s="63">
        <f t="shared" ca="1" si="28"/>
        <v>0</v>
      </c>
      <c r="O52" s="63">
        <f t="shared" ca="1" si="28"/>
        <v>0</v>
      </c>
      <c r="P52" s="63">
        <f t="shared" ca="1" si="28"/>
        <v>0</v>
      </c>
      <c r="Q52" s="63">
        <f t="shared" ca="1" si="28"/>
        <v>0</v>
      </c>
      <c r="R52" s="63">
        <f t="shared" ca="1" si="28"/>
        <v>0</v>
      </c>
      <c r="S52" s="63">
        <f t="shared" ca="1" si="28"/>
        <v>0</v>
      </c>
      <c r="T52" s="63">
        <f t="shared" ca="1" si="28"/>
        <v>0</v>
      </c>
      <c r="U52" s="63">
        <f t="shared" ca="1" si="28"/>
        <v>0</v>
      </c>
      <c r="V52" s="63">
        <f t="shared" ca="1" si="28"/>
        <v>0</v>
      </c>
      <c r="W52" s="63">
        <f t="shared" ca="1" si="28"/>
        <v>0</v>
      </c>
      <c r="X52" s="63">
        <f t="shared" ca="1" si="28"/>
        <v>0</v>
      </c>
      <c r="Y52" s="63">
        <f t="shared" ca="1" si="28"/>
        <v>0</v>
      </c>
      <c r="Z52" s="63">
        <f t="shared" ca="1" si="28"/>
        <v>0</v>
      </c>
      <c r="AA52" s="63">
        <f t="shared" ca="1" si="28"/>
        <v>0</v>
      </c>
      <c r="AB52" s="63">
        <f t="shared" ca="1" si="28"/>
        <v>0</v>
      </c>
      <c r="AC52" s="63">
        <f t="shared" ca="1" si="28"/>
        <v>0</v>
      </c>
    </row>
    <row r="53" spans="1:29">
      <c r="A53" s="214"/>
      <c r="B53" s="12"/>
      <c r="C53" s="12" t="s">
        <v>40</v>
      </c>
      <c r="D53" s="12"/>
      <c r="E53" s="63">
        <f t="shared" ref="E53:AA53" si="29">+E54+E55</f>
        <v>1.9410088240458037</v>
      </c>
      <c r="F53" s="63">
        <f t="shared" si="29"/>
        <v>1.6626389888232738</v>
      </c>
      <c r="G53" s="63">
        <f t="shared" si="29"/>
        <v>1.8878236444548575</v>
      </c>
      <c r="H53" s="63">
        <f t="shared" si="29"/>
        <v>2.4705408517540537</v>
      </c>
      <c r="I53" s="63">
        <f t="shared" si="29"/>
        <v>2.7797516077530879</v>
      </c>
      <c r="J53" s="63">
        <f t="shared" si="29"/>
        <v>2.5798387998938761</v>
      </c>
      <c r="K53" s="63">
        <f t="shared" si="29"/>
        <v>2.3557456374533632</v>
      </c>
      <c r="L53" s="63">
        <f t="shared" si="29"/>
        <v>2.0609168380374712</v>
      </c>
      <c r="M53" s="63">
        <f t="shared" si="29"/>
        <v>2.7298129703163099</v>
      </c>
      <c r="N53" s="63">
        <f t="shared" si="29"/>
        <v>1.7892900325933572</v>
      </c>
      <c r="O53" s="63">
        <f t="shared" si="29"/>
        <v>1.5915156171951628</v>
      </c>
      <c r="P53" s="63">
        <f t="shared" si="29"/>
        <v>1.7073906808874388</v>
      </c>
      <c r="Q53" s="63">
        <f t="shared" si="29"/>
        <v>2.0050200246052965</v>
      </c>
      <c r="R53" s="63">
        <f t="shared" si="29"/>
        <v>2.1812097416664855</v>
      </c>
      <c r="S53" s="63">
        <f t="shared" si="29"/>
        <v>2.1752705696634322</v>
      </c>
      <c r="T53" s="63">
        <f t="shared" si="29"/>
        <v>2.2773023757173991</v>
      </c>
      <c r="U53" s="63">
        <f t="shared" si="29"/>
        <v>2.560140156925113</v>
      </c>
      <c r="V53" s="63">
        <f t="shared" si="29"/>
        <v>3.4429364174521235</v>
      </c>
      <c r="W53" s="63">
        <f t="shared" si="29"/>
        <v>5.7662383249708595</v>
      </c>
      <c r="X53" s="63">
        <f t="shared" si="29"/>
        <v>5.1245320055956451</v>
      </c>
      <c r="Y53" s="63">
        <f t="shared" si="29"/>
        <v>7.1742118819969232</v>
      </c>
      <c r="Z53" s="63">
        <f t="shared" si="29"/>
        <v>7.2252207759691442</v>
      </c>
      <c r="AA53" s="63">
        <f t="shared" si="29"/>
        <v>7.1850509767929456</v>
      </c>
      <c r="AB53" s="63">
        <f t="shared" ref="AB53:AC53" si="30">+AB54+AB55</f>
        <v>6.3466546889645752</v>
      </c>
      <c r="AC53" s="63">
        <f t="shared" si="30"/>
        <v>5.6518384380686086</v>
      </c>
    </row>
    <row r="54" spans="1:29">
      <c r="A54" s="214"/>
      <c r="B54" s="21"/>
      <c r="C54" s="21"/>
      <c r="D54" s="21" t="s">
        <v>55</v>
      </c>
      <c r="E54" s="87">
        <f t="shared" ref="E54:AB54" si="31">+E13</f>
        <v>9.8653630268000336E-2</v>
      </c>
      <c r="F54" s="87">
        <f t="shared" si="31"/>
        <v>8.4601828195363438E-2</v>
      </c>
      <c r="G54" s="87">
        <f t="shared" si="31"/>
        <v>0.1552927879280992</v>
      </c>
      <c r="H54" s="87">
        <f t="shared" si="31"/>
        <v>3.7878742664444243E-2</v>
      </c>
      <c r="I54" s="87">
        <f t="shared" si="31"/>
        <v>0.12750790782228827</v>
      </c>
      <c r="J54" s="87">
        <f t="shared" si="31"/>
        <v>0.52359851243542743</v>
      </c>
      <c r="K54" s="87">
        <f t="shared" si="31"/>
        <v>0.51307129134245733</v>
      </c>
      <c r="L54" s="87">
        <f t="shared" si="31"/>
        <v>-8.6000078950897896E-2</v>
      </c>
      <c r="M54" s="87">
        <f t="shared" si="31"/>
        <v>1.2454864632197138E-2</v>
      </c>
      <c r="N54" s="87">
        <f t="shared" si="31"/>
        <v>0.31115543709599291</v>
      </c>
      <c r="O54" s="87">
        <f t="shared" si="31"/>
        <v>0.63599162997104219</v>
      </c>
      <c r="P54" s="87">
        <f t="shared" si="31"/>
        <v>0.2381981999999998</v>
      </c>
      <c r="Q54" s="87">
        <f t="shared" si="31"/>
        <v>0.87856402953000001</v>
      </c>
      <c r="R54" s="87">
        <f t="shared" si="31"/>
        <v>0.98809267855555549</v>
      </c>
      <c r="S54" s="87">
        <f t="shared" si="31"/>
        <v>0.9327470256599999</v>
      </c>
      <c r="T54" s="87">
        <f t="shared" si="31"/>
        <v>0.82173570077999991</v>
      </c>
      <c r="U54" s="87">
        <f t="shared" si="31"/>
        <v>0.93247042519323331</v>
      </c>
      <c r="V54" s="87">
        <f t="shared" si="31"/>
        <v>1.9764786157517735</v>
      </c>
      <c r="W54" s="87">
        <f t="shared" si="31"/>
        <v>2.587469307332912</v>
      </c>
      <c r="X54" s="87">
        <f t="shared" si="31"/>
        <v>2.0280548574789612</v>
      </c>
      <c r="Y54" s="87">
        <f t="shared" si="31"/>
        <v>1.8709335011421167</v>
      </c>
      <c r="Z54" s="87">
        <f t="shared" si="31"/>
        <v>1.4617466019265495</v>
      </c>
      <c r="AA54" s="87">
        <f t="shared" si="31"/>
        <v>1.1825895161154718</v>
      </c>
      <c r="AB54" s="87">
        <f t="shared" si="31"/>
        <v>2.055634123190329</v>
      </c>
      <c r="AC54" s="87">
        <f t="shared" ref="AC54" si="32">+AC13</f>
        <v>2.1557652775081584</v>
      </c>
    </row>
    <row r="55" spans="1:29">
      <c r="A55" s="214"/>
      <c r="B55" s="19"/>
      <c r="C55" s="19"/>
      <c r="D55" s="19" t="s">
        <v>38</v>
      </c>
      <c r="E55" s="89">
        <f>IF($AE$36=5,E14*(E$40/E$36)^($AE$14),E14*(E$37/E$36)^($AE$14))</f>
        <v>1.8423551937778033</v>
      </c>
      <c r="F55" s="89">
        <f>IF($AE$36=5,F14*(F$40/F$36)^($AE$14),F14*(F$37/F$36)^($AE$14))</f>
        <v>1.5780371606279104</v>
      </c>
      <c r="G55" s="89">
        <f>IF($AE$36=5,G14*(G$40/G$36)^($AE$14),G14*(G$37/G$36)^($AE$14))</f>
        <v>1.7325308565267583</v>
      </c>
      <c r="H55" s="89">
        <f>IF($AE$36=5,H14*(H$40/H$36)^($AE$14),H14*(H$37/H$36)^($AE$14))</f>
        <v>2.4326621090896094</v>
      </c>
      <c r="I55" s="89">
        <f>IF($AE$36=5,I14*(I$40/I$36)^($AE$14),I14*(I$37/I$36)^($AE$14))</f>
        <v>2.6522436999307994</v>
      </c>
      <c r="J55" s="89">
        <f t="shared" ref="J55:AC55" si="33">IF($AE$36=5,AVERAGE(J14*(J$40/J$36)^($AE$14),J14*(J$41/J$36)^($AE$14),J14*(J$42/J$36)^($AE$14)),J14*(J$37/J$36)^($AE$14))</f>
        <v>2.0562402874584484</v>
      </c>
      <c r="K55" s="89">
        <f t="shared" si="33"/>
        <v>1.8426743461109059</v>
      </c>
      <c r="L55" s="89">
        <f t="shared" si="33"/>
        <v>2.1469169169883688</v>
      </c>
      <c r="M55" s="89">
        <f t="shared" si="33"/>
        <v>2.717358105684113</v>
      </c>
      <c r="N55" s="89">
        <f t="shared" si="33"/>
        <v>1.4781345954973644</v>
      </c>
      <c r="O55" s="89">
        <f t="shared" si="33"/>
        <v>0.95552398722412057</v>
      </c>
      <c r="P55" s="89">
        <f t="shared" si="33"/>
        <v>1.469192480887439</v>
      </c>
      <c r="Q55" s="89">
        <f t="shared" si="33"/>
        <v>1.1264559950752966</v>
      </c>
      <c r="R55" s="89">
        <f t="shared" si="33"/>
        <v>1.1931170631109298</v>
      </c>
      <c r="S55" s="89">
        <f t="shared" si="33"/>
        <v>1.2425235440034326</v>
      </c>
      <c r="T55" s="89">
        <f t="shared" si="33"/>
        <v>1.4555666749373994</v>
      </c>
      <c r="U55" s="89">
        <f t="shared" si="33"/>
        <v>1.6276697317318798</v>
      </c>
      <c r="V55" s="89">
        <f t="shared" si="33"/>
        <v>1.46645780170035</v>
      </c>
      <c r="W55" s="89">
        <f t="shared" si="33"/>
        <v>3.1787690176379475</v>
      </c>
      <c r="X55" s="89">
        <f t="shared" si="33"/>
        <v>3.0964771481166835</v>
      </c>
      <c r="Y55" s="89">
        <f t="shared" si="33"/>
        <v>5.303278380854807</v>
      </c>
      <c r="Z55" s="89">
        <f t="shared" si="33"/>
        <v>5.763474174042595</v>
      </c>
      <c r="AA55" s="89">
        <f t="shared" si="33"/>
        <v>6.0024614606774742</v>
      </c>
      <c r="AB55" s="89">
        <f t="shared" si="33"/>
        <v>4.2910205657742466</v>
      </c>
      <c r="AC55" s="89">
        <f t="shared" si="33"/>
        <v>3.4960731605604507</v>
      </c>
    </row>
    <row r="56" spans="1:29" ht="15">
      <c r="A56" s="214"/>
      <c r="B56" s="17" t="s">
        <v>42</v>
      </c>
      <c r="C56" s="17"/>
      <c r="D56" s="17"/>
      <c r="E56" s="90">
        <f t="shared" ref="E56:AB56" si="34">+E15</f>
        <v>0</v>
      </c>
      <c r="F56" s="90">
        <f t="shared" si="34"/>
        <v>0</v>
      </c>
      <c r="G56" s="90">
        <f t="shared" si="34"/>
        <v>0</v>
      </c>
      <c r="H56" s="90">
        <f t="shared" si="34"/>
        <v>0</v>
      </c>
      <c r="I56" s="90">
        <f t="shared" si="34"/>
        <v>0</v>
      </c>
      <c r="J56" s="90">
        <f t="shared" si="34"/>
        <v>0</v>
      </c>
      <c r="K56" s="90">
        <f t="shared" si="34"/>
        <v>0</v>
      </c>
      <c r="L56" s="90">
        <f t="shared" si="34"/>
        <v>0</v>
      </c>
      <c r="M56" s="90">
        <f t="shared" si="34"/>
        <v>0</v>
      </c>
      <c r="N56" s="90">
        <f t="shared" si="34"/>
        <v>0</v>
      </c>
      <c r="O56" s="90">
        <f t="shared" si="34"/>
        <v>0</v>
      </c>
      <c r="P56" s="90">
        <f t="shared" si="34"/>
        <v>0</v>
      </c>
      <c r="Q56" s="90">
        <f t="shared" si="34"/>
        <v>0</v>
      </c>
      <c r="R56" s="90">
        <f t="shared" si="34"/>
        <v>0</v>
      </c>
      <c r="S56" s="90">
        <f t="shared" si="34"/>
        <v>0</v>
      </c>
      <c r="T56" s="90">
        <f t="shared" si="34"/>
        <v>0</v>
      </c>
      <c r="U56" s="90">
        <f t="shared" si="34"/>
        <v>0</v>
      </c>
      <c r="V56" s="90">
        <f t="shared" si="34"/>
        <v>0</v>
      </c>
      <c r="W56" s="90">
        <f t="shared" si="34"/>
        <v>0</v>
      </c>
      <c r="X56" s="90">
        <f t="shared" si="34"/>
        <v>0</v>
      </c>
      <c r="Y56" s="90">
        <f t="shared" si="34"/>
        <v>0</v>
      </c>
      <c r="Z56" s="90">
        <f t="shared" si="34"/>
        <v>0</v>
      </c>
      <c r="AA56" s="90">
        <f t="shared" si="34"/>
        <v>0</v>
      </c>
      <c r="AB56" s="90">
        <f t="shared" si="34"/>
        <v>0</v>
      </c>
      <c r="AC56" s="90">
        <f t="shared" ref="AC56" si="35">+AC15</f>
        <v>0</v>
      </c>
    </row>
    <row r="57" spans="1:29" ht="6" customHeight="1">
      <c r="A57" s="214"/>
      <c r="B57" s="12"/>
      <c r="C57" s="12"/>
      <c r="D57" s="12"/>
      <c r="E57" s="63"/>
      <c r="F57" s="63"/>
      <c r="G57" s="63"/>
      <c r="H57" s="63"/>
      <c r="I57" s="63"/>
      <c r="J57" s="63"/>
      <c r="K57" s="63"/>
      <c r="L57" s="63"/>
      <c r="M57" s="63"/>
      <c r="N57" s="63"/>
      <c r="O57" s="63"/>
      <c r="P57" s="63"/>
      <c r="Q57" s="63"/>
      <c r="R57" s="63"/>
      <c r="S57" s="63"/>
      <c r="T57" s="63"/>
      <c r="U57" s="85"/>
      <c r="V57" s="85"/>
      <c r="W57" s="85"/>
      <c r="X57" s="85"/>
      <c r="Y57" s="85"/>
      <c r="Z57" s="85"/>
      <c r="AA57" s="85"/>
      <c r="AB57" s="85"/>
      <c r="AC57" s="85"/>
    </row>
    <row r="58" spans="1:29" s="9" customFormat="1" ht="15">
      <c r="A58" s="214"/>
      <c r="B58" s="15" t="s">
        <v>43</v>
      </c>
      <c r="C58" s="15"/>
      <c r="D58" s="15"/>
      <c r="E58" s="84">
        <f t="shared" ref="E58:AB58" si="36">+E17</f>
        <v>1.2539</v>
      </c>
      <c r="F58" s="84">
        <f t="shared" si="36"/>
        <v>1.4234</v>
      </c>
      <c r="G58" s="84">
        <f t="shared" si="36"/>
        <v>1.6591</v>
      </c>
      <c r="H58" s="84">
        <f t="shared" si="36"/>
        <v>1.7715000000000001</v>
      </c>
      <c r="I58" s="84">
        <f t="shared" si="36"/>
        <v>2.0536999999999996</v>
      </c>
      <c r="J58" s="84">
        <f t="shared" si="36"/>
        <v>2.6958000000000002</v>
      </c>
      <c r="K58" s="84">
        <f t="shared" si="36"/>
        <v>2.8430999999999997</v>
      </c>
      <c r="L58" s="84">
        <f t="shared" si="36"/>
        <v>2.947173914</v>
      </c>
      <c r="M58" s="84">
        <f t="shared" si="36"/>
        <v>3.140492584</v>
      </c>
      <c r="N58" s="84">
        <f t="shared" si="36"/>
        <v>2.4272295810000002</v>
      </c>
      <c r="O58" s="84">
        <f t="shared" si="36"/>
        <v>2.5716635559999999</v>
      </c>
      <c r="P58" s="84">
        <f t="shared" si="36"/>
        <v>2.6282588959999997</v>
      </c>
      <c r="Q58" s="84">
        <f t="shared" si="36"/>
        <v>3.5307600000000003</v>
      </c>
      <c r="R58" s="84">
        <f t="shared" si="36"/>
        <v>3.5621172799999998</v>
      </c>
      <c r="S58" s="84">
        <f t="shared" si="36"/>
        <v>4.1032617780000002</v>
      </c>
      <c r="T58" s="84">
        <f t="shared" si="36"/>
        <v>4.7204934300000003</v>
      </c>
      <c r="U58" s="84">
        <f t="shared" si="36"/>
        <v>5.3419576368886519</v>
      </c>
      <c r="V58" s="84">
        <f t="shared" si="36"/>
        <v>5.9998908867091805</v>
      </c>
      <c r="W58" s="84">
        <f t="shared" si="36"/>
        <v>8.4852703571846657</v>
      </c>
      <c r="X58" s="84">
        <f t="shared" si="36"/>
        <v>8.9340366941177294</v>
      </c>
      <c r="Y58" s="84">
        <f t="shared" si="36"/>
        <v>9.7754281781860879</v>
      </c>
      <c r="Z58" s="84">
        <f t="shared" si="36"/>
        <v>10.399274732414419</v>
      </c>
      <c r="AA58" s="84">
        <f t="shared" si="36"/>
        <v>11.996079671726573</v>
      </c>
      <c r="AB58" s="84">
        <f t="shared" si="36"/>
        <v>14.2755825170791</v>
      </c>
      <c r="AC58" s="84">
        <f t="shared" ref="AC58" si="37">+AC17</f>
        <v>14.981481998698071</v>
      </c>
    </row>
    <row r="59" spans="1:29" ht="6" customHeight="1">
      <c r="A59" s="214"/>
      <c r="B59" s="12"/>
      <c r="C59" s="12"/>
      <c r="D59" s="12"/>
      <c r="E59" s="63"/>
      <c r="F59" s="63"/>
      <c r="G59" s="63"/>
      <c r="H59" s="63"/>
      <c r="I59" s="63"/>
      <c r="J59" s="63"/>
      <c r="K59" s="63"/>
      <c r="L59" s="63"/>
      <c r="M59" s="63"/>
      <c r="N59" s="63"/>
      <c r="O59" s="63"/>
      <c r="P59" s="63"/>
      <c r="Q59" s="63"/>
      <c r="R59" s="63"/>
      <c r="S59" s="63"/>
      <c r="T59" s="63"/>
      <c r="U59" s="85"/>
      <c r="V59" s="85"/>
      <c r="W59" s="85"/>
      <c r="X59" s="85"/>
      <c r="Y59" s="85"/>
      <c r="Z59" s="85"/>
      <c r="AA59" s="85"/>
      <c r="AB59" s="85"/>
      <c r="AC59" s="85"/>
    </row>
    <row r="60" spans="1:29" ht="15">
      <c r="A60" s="214"/>
      <c r="B60" s="51"/>
      <c r="C60" s="51" t="s">
        <v>44</v>
      </c>
      <c r="D60" s="51"/>
      <c r="E60" s="84">
        <f t="shared" ref="E60:AB60" si="38">+E19</f>
        <v>0.35589999999999999</v>
      </c>
      <c r="F60" s="84">
        <f t="shared" si="38"/>
        <v>0.37639999999999996</v>
      </c>
      <c r="G60" s="84">
        <f t="shared" si="38"/>
        <v>0.4541</v>
      </c>
      <c r="H60" s="84">
        <f t="shared" si="38"/>
        <v>0.50160000000000005</v>
      </c>
      <c r="I60" s="84">
        <f t="shared" si="38"/>
        <v>0.5697000000000001</v>
      </c>
      <c r="J60" s="84">
        <f t="shared" si="38"/>
        <v>0.62160000000000004</v>
      </c>
      <c r="K60" s="84">
        <f t="shared" si="38"/>
        <v>0.77239999999999998</v>
      </c>
      <c r="L60" s="84">
        <f t="shared" si="38"/>
        <v>0.93942612110000001</v>
      </c>
      <c r="M60" s="84">
        <f t="shared" si="38"/>
        <v>0.94130973140000007</v>
      </c>
      <c r="N60" s="84">
        <f t="shared" si="38"/>
        <v>1.121381092</v>
      </c>
      <c r="O60" s="84">
        <f t="shared" si="38"/>
        <v>1.009310615</v>
      </c>
      <c r="P60" s="84">
        <f t="shared" si="38"/>
        <v>0.93750560629999991</v>
      </c>
      <c r="Q60" s="84">
        <f t="shared" si="38"/>
        <v>0.82255</v>
      </c>
      <c r="R60" s="84">
        <f t="shared" si="38"/>
        <v>0.82688138479999995</v>
      </c>
      <c r="S60" s="84">
        <f t="shared" si="38"/>
        <v>0.81352135160000005</v>
      </c>
      <c r="T60" s="84">
        <f t="shared" si="38"/>
        <v>0.85524442199999995</v>
      </c>
      <c r="U60" s="84">
        <f t="shared" si="38"/>
        <v>0.94176442309892416</v>
      </c>
      <c r="V60" s="84">
        <f t="shared" si="38"/>
        <v>0.91526400000000008</v>
      </c>
      <c r="W60" s="84">
        <f t="shared" si="38"/>
        <v>0.79692600000000002</v>
      </c>
      <c r="X60" s="84">
        <f t="shared" si="38"/>
        <v>0.47409599999999996</v>
      </c>
      <c r="Y60" s="84">
        <f t="shared" si="38"/>
        <v>0.52978500000000006</v>
      </c>
      <c r="Z60" s="84">
        <f t="shared" si="38"/>
        <v>0.67299531378999999</v>
      </c>
      <c r="AA60" s="84">
        <f t="shared" si="38"/>
        <v>0.82788953468450133</v>
      </c>
      <c r="AB60" s="84">
        <f t="shared" si="38"/>
        <v>1.1686098830134346</v>
      </c>
      <c r="AC60" s="84">
        <f t="shared" ref="AC60" si="39">+AC19</f>
        <v>1.3970802130056619</v>
      </c>
    </row>
    <row r="61" spans="1:29" ht="6" customHeight="1">
      <c r="A61" s="214"/>
      <c r="B61" s="12"/>
      <c r="C61" s="12"/>
      <c r="D61" s="12"/>
      <c r="E61" s="63"/>
      <c r="F61" s="63"/>
      <c r="G61" s="63"/>
      <c r="H61" s="63"/>
      <c r="I61" s="63"/>
      <c r="J61" s="63"/>
      <c r="K61" s="63"/>
      <c r="L61" s="63"/>
      <c r="M61" s="63"/>
      <c r="N61" s="63"/>
      <c r="O61" s="63"/>
      <c r="P61" s="63"/>
      <c r="Q61" s="63"/>
      <c r="R61" s="63"/>
      <c r="S61" s="63"/>
      <c r="T61" s="63"/>
      <c r="U61" s="85"/>
      <c r="V61" s="85"/>
      <c r="W61" s="85"/>
      <c r="X61" s="85"/>
      <c r="Y61" s="85"/>
      <c r="Z61" s="85"/>
      <c r="AA61" s="85"/>
      <c r="AB61" s="85"/>
      <c r="AC61" s="85"/>
    </row>
    <row r="62" spans="1:29" s="9" customFormat="1" ht="15">
      <c r="A62" s="214"/>
      <c r="B62" s="15" t="s">
        <v>45</v>
      </c>
      <c r="C62" s="15"/>
      <c r="D62" s="15"/>
      <c r="E62" s="84">
        <f t="shared" ref="E62:AB62" si="40">+E21</f>
        <v>0.28010000000000002</v>
      </c>
      <c r="F62" s="84">
        <f t="shared" si="40"/>
        <v>0.216</v>
      </c>
      <c r="G62" s="84">
        <f t="shared" si="40"/>
        <v>0.33589999999999998</v>
      </c>
      <c r="H62" s="84">
        <f t="shared" si="40"/>
        <v>0.37910000000000005</v>
      </c>
      <c r="I62" s="84">
        <f t="shared" si="40"/>
        <v>0.57720000000000005</v>
      </c>
      <c r="J62" s="84">
        <f t="shared" si="40"/>
        <v>0.5544</v>
      </c>
      <c r="K62" s="84">
        <f t="shared" si="40"/>
        <v>0.73060000000000003</v>
      </c>
      <c r="L62" s="84">
        <f t="shared" si="40"/>
        <v>0.7789217865000001</v>
      </c>
      <c r="M62" s="84">
        <f t="shared" si="40"/>
        <v>1.0454012070000001</v>
      </c>
      <c r="N62" s="84">
        <f t="shared" si="40"/>
        <v>0.73619393690000001</v>
      </c>
      <c r="O62" s="84">
        <f t="shared" si="40"/>
        <v>0.65854563379999997</v>
      </c>
      <c r="P62" s="84">
        <f t="shared" si="40"/>
        <v>1.438734</v>
      </c>
      <c r="Q62" s="84">
        <f t="shared" si="40"/>
        <v>1.2259586360000001</v>
      </c>
      <c r="R62" s="84">
        <f t="shared" si="40"/>
        <v>1.3170650000000002</v>
      </c>
      <c r="S62" s="84">
        <f t="shared" si="40"/>
        <v>1.3945481640000001</v>
      </c>
      <c r="T62" s="84">
        <f t="shared" si="40"/>
        <v>1.5115878199999999</v>
      </c>
      <c r="U62" s="84">
        <f t="shared" si="40"/>
        <v>1.6690278106366667</v>
      </c>
      <c r="V62" s="84">
        <f t="shared" si="40"/>
        <v>2.6274549966510463</v>
      </c>
      <c r="W62" s="84">
        <f t="shared" si="40"/>
        <v>5.928591299422858</v>
      </c>
      <c r="X62" s="84">
        <f t="shared" si="40"/>
        <v>5.2838912222050007</v>
      </c>
      <c r="Y62" s="84">
        <f t="shared" si="40"/>
        <v>6.4316742584375408</v>
      </c>
      <c r="Z62" s="84">
        <f t="shared" si="40"/>
        <v>8.0354817140317643</v>
      </c>
      <c r="AA62" s="84">
        <f t="shared" si="40"/>
        <v>9.2436446069794727</v>
      </c>
      <c r="AB62" s="84">
        <f t="shared" si="40"/>
        <v>11.585701537999999</v>
      </c>
      <c r="AC62" s="84">
        <f t="shared" ref="AC62" si="41">+AC21</f>
        <v>11.812382983200001</v>
      </c>
    </row>
    <row r="63" spans="1:29" ht="6" customHeight="1">
      <c r="A63" s="214"/>
      <c r="B63" s="12"/>
      <c r="C63" s="12"/>
      <c r="D63" s="12"/>
      <c r="E63" s="63"/>
      <c r="F63" s="63"/>
      <c r="G63" s="63"/>
      <c r="H63" s="63"/>
      <c r="I63" s="63"/>
      <c r="J63" s="63"/>
      <c r="K63" s="63"/>
      <c r="L63" s="63"/>
      <c r="M63" s="63"/>
      <c r="N63" s="63"/>
      <c r="O63" s="63"/>
      <c r="P63" s="63"/>
      <c r="Q63" s="63"/>
      <c r="R63" s="63"/>
      <c r="S63" s="63"/>
      <c r="T63" s="63"/>
      <c r="U63" s="85"/>
      <c r="V63" s="85"/>
      <c r="W63" s="85"/>
      <c r="X63" s="85"/>
      <c r="Y63" s="85"/>
      <c r="Z63" s="85"/>
      <c r="AA63" s="85"/>
      <c r="AB63" s="85"/>
      <c r="AC63" s="85"/>
    </row>
    <row r="64" spans="1:29" ht="15">
      <c r="A64" s="214"/>
      <c r="B64" s="10" t="s">
        <v>46</v>
      </c>
      <c r="C64" s="10"/>
      <c r="D64" s="10"/>
      <c r="E64" s="65">
        <f t="shared" ref="E64:AA64" ca="1" si="42">+E45+E56-E58-E62+E60</f>
        <v>1.636045145616416</v>
      </c>
      <c r="F64" s="65">
        <f t="shared" ca="1" si="42"/>
        <v>1.2931000691456873</v>
      </c>
      <c r="G64" s="65">
        <f t="shared" ca="1" si="42"/>
        <v>1.2359860732703007</v>
      </c>
      <c r="H64" s="65">
        <f t="shared" ca="1" si="42"/>
        <v>1.8841247467613136</v>
      </c>
      <c r="I64" s="65">
        <f t="shared" ca="1" si="42"/>
        <v>1.9968214422441957</v>
      </c>
      <c r="J64" s="65">
        <f t="shared" ca="1" si="42"/>
        <v>1.3390153153246085</v>
      </c>
      <c r="K64" s="65">
        <f t="shared" ca="1" si="42"/>
        <v>0.9232353095500786</v>
      </c>
      <c r="L64" s="65">
        <f t="shared" ca="1" si="42"/>
        <v>1.0632548915124242</v>
      </c>
      <c r="M64" s="65">
        <f t="shared" ca="1" si="42"/>
        <v>1.3786071509934505</v>
      </c>
      <c r="N64" s="65">
        <f t="shared" ca="1" si="42"/>
        <v>1.2889596437924382</v>
      </c>
      <c r="O64" s="65">
        <f t="shared" ca="1" si="42"/>
        <v>1.1162750971218107</v>
      </c>
      <c r="P64" s="65">
        <f t="shared" ca="1" si="42"/>
        <v>1.1421882334344278</v>
      </c>
      <c r="Q64" s="65">
        <f t="shared" ca="1" si="42"/>
        <v>1.0196306997368549</v>
      </c>
      <c r="R64" s="65">
        <f t="shared" ca="1" si="42"/>
        <v>1.1759990903182542</v>
      </c>
      <c r="S64" s="65">
        <f t="shared" ca="1" si="42"/>
        <v>0.66839177033256825</v>
      </c>
      <c r="T64" s="65">
        <f t="shared" ca="1" si="42"/>
        <v>0.58185918938084913</v>
      </c>
      <c r="U64" s="65">
        <f t="shared" ca="1" si="42"/>
        <v>0.6611986489566184</v>
      </c>
      <c r="V64" s="65">
        <f t="shared" ca="1" si="42"/>
        <v>0.60981248532868237</v>
      </c>
      <c r="W64" s="65">
        <f t="shared" ca="1" si="42"/>
        <v>-1.3972158251064783</v>
      </c>
      <c r="X64" s="65">
        <f t="shared" ca="1" si="42"/>
        <v>-1.0378589927696162</v>
      </c>
      <c r="Y64" s="65">
        <f t="shared" ca="1" si="42"/>
        <v>0.71448196216973836</v>
      </c>
      <c r="Z64" s="65">
        <f t="shared" ca="1" si="42"/>
        <v>-1.0412264935389044</v>
      </c>
      <c r="AA64" s="65">
        <f t="shared" ca="1" si="42"/>
        <v>-1.6517849350280618</v>
      </c>
      <c r="AB64" s="65">
        <f t="shared" ref="AB64:AC64" ca="1" si="43">+AB45+AB56-AB58-AB62+AB60</f>
        <v>-5.6667491598147333</v>
      </c>
      <c r="AC64" s="65">
        <f t="shared" ca="1" si="43"/>
        <v>-6.5950066523513335</v>
      </c>
    </row>
    <row r="65" spans="1:31" s="9" customFormat="1" ht="15">
      <c r="A65" s="214"/>
      <c r="B65" s="10" t="s">
        <v>77</v>
      </c>
      <c r="C65" s="10"/>
      <c r="D65" s="10"/>
      <c r="E65" s="65">
        <f t="shared" ref="E65:AA65" ca="1" si="44">+E64-E51-E55</f>
        <v>-0.24066832427755247</v>
      </c>
      <c r="F65" s="65">
        <f t="shared" ca="1" si="44"/>
        <v>-0.32029207761948997</v>
      </c>
      <c r="G65" s="65">
        <f t="shared" ca="1" si="44"/>
        <v>-0.53236241044100963</v>
      </c>
      <c r="H65" s="65">
        <f t="shared" ca="1" si="44"/>
        <v>-0.58797470982152089</v>
      </c>
      <c r="I65" s="65">
        <f t="shared" ca="1" si="44"/>
        <v>-0.69841937431865087</v>
      </c>
      <c r="J65" s="65">
        <f t="shared" ca="1" si="44"/>
        <v>-0.75055991924509957</v>
      </c>
      <c r="K65" s="65">
        <f t="shared" ca="1" si="44"/>
        <v>-0.94931173784264344</v>
      </c>
      <c r="L65" s="65">
        <f t="shared" ca="1" si="44"/>
        <v>-1.1184669859256471</v>
      </c>
      <c r="M65" s="65">
        <f t="shared" ca="1" si="44"/>
        <v>-1.3828036800884782</v>
      </c>
      <c r="N65" s="65">
        <f t="shared" ca="1" si="44"/>
        <v>-0.21313787999923117</v>
      </c>
      <c r="O65" s="65">
        <f t="shared" ca="1" si="44"/>
        <v>0.15066668217973112</v>
      </c>
      <c r="P65" s="65">
        <f t="shared" ca="1" si="44"/>
        <v>-0.34116636631982167</v>
      </c>
      <c r="Q65" s="65">
        <f t="shared" ca="1" si="44"/>
        <v>-0.15342079355149596</v>
      </c>
      <c r="R65" s="65">
        <f t="shared" ca="1" si="44"/>
        <v>-5.2990255777501494E-2</v>
      </c>
      <c r="S65" s="65">
        <f t="shared" ca="1" si="44"/>
        <v>-0.58511781245843364</v>
      </c>
      <c r="T65" s="65">
        <f t="shared" ca="1" si="44"/>
        <v>-0.88537024618531757</v>
      </c>
      <c r="U65" s="65">
        <f t="shared" ca="1" si="44"/>
        <v>-0.98451360847471325</v>
      </c>
      <c r="V65" s="65">
        <f t="shared" ca="1" si="44"/>
        <v>-0.86730058403637711</v>
      </c>
      <c r="W65" s="65">
        <f t="shared" ca="1" si="44"/>
        <v>-4.5828598191881742</v>
      </c>
      <c r="X65" s="65">
        <f t="shared" ca="1" si="44"/>
        <v>-4.1343361408862993</v>
      </c>
      <c r="Y65" s="65">
        <f t="shared" ca="1" si="44"/>
        <v>-4.5887964186850683</v>
      </c>
      <c r="Z65" s="65">
        <f t="shared" ca="1" si="44"/>
        <v>-6.8047006675814998</v>
      </c>
      <c r="AA65" s="65">
        <f t="shared" ca="1" si="44"/>
        <v>-7.6542463957055364</v>
      </c>
      <c r="AB65" s="65">
        <f t="shared" ref="AB65:AC65" ca="1" si="45">+AB64-AB51-AB55</f>
        <v>-9.9577697255889799</v>
      </c>
      <c r="AC65" s="65">
        <f t="shared" ca="1" si="45"/>
        <v>-10.091079812911785</v>
      </c>
    </row>
    <row r="66" spans="1:31" ht="6" customHeight="1">
      <c r="A66" s="214"/>
      <c r="B66" s="12"/>
      <c r="C66" s="12"/>
      <c r="D66" s="12"/>
      <c r="E66" s="63"/>
      <c r="F66" s="63"/>
      <c r="G66" s="63"/>
      <c r="H66" s="63"/>
      <c r="I66" s="63"/>
      <c r="J66" s="63"/>
      <c r="K66" s="63"/>
      <c r="L66" s="63"/>
      <c r="M66" s="63"/>
      <c r="N66" s="63"/>
      <c r="O66" s="63"/>
      <c r="P66" s="63"/>
      <c r="Q66" s="63"/>
      <c r="R66" s="63"/>
      <c r="S66" s="63"/>
      <c r="T66" s="63"/>
      <c r="U66" s="63"/>
      <c r="V66" s="63"/>
      <c r="W66" s="63"/>
      <c r="X66" s="63"/>
      <c r="Y66" s="63"/>
      <c r="Z66" s="63"/>
      <c r="AA66" s="63"/>
      <c r="AB66" s="63"/>
      <c r="AC66" s="63"/>
    </row>
    <row r="67" spans="1:31" ht="15">
      <c r="A67" s="214"/>
      <c r="B67" s="10" t="s">
        <v>47</v>
      </c>
      <c r="C67" s="11"/>
      <c r="D67" s="11"/>
      <c r="E67" s="65">
        <f t="shared" ref="E67:AA67" ca="1" si="46">+E64-E60</f>
        <v>1.2801451456164159</v>
      </c>
      <c r="F67" s="65">
        <f t="shared" ca="1" si="46"/>
        <v>0.91670006914568736</v>
      </c>
      <c r="G67" s="65">
        <f t="shared" ca="1" si="46"/>
        <v>0.7818860732703008</v>
      </c>
      <c r="H67" s="65">
        <f t="shared" ca="1" si="46"/>
        <v>1.3825247467613135</v>
      </c>
      <c r="I67" s="65">
        <f t="shared" ca="1" si="46"/>
        <v>1.4271214422441956</v>
      </c>
      <c r="J67" s="65">
        <f t="shared" ca="1" si="46"/>
        <v>0.71741531532460845</v>
      </c>
      <c r="K67" s="65">
        <f t="shared" ca="1" si="46"/>
        <v>0.15083530955007862</v>
      </c>
      <c r="L67" s="65">
        <f t="shared" ca="1" si="46"/>
        <v>0.12382877041242424</v>
      </c>
      <c r="M67" s="65">
        <f t="shared" ca="1" si="46"/>
        <v>0.43729741959345048</v>
      </c>
      <c r="N67" s="65">
        <f t="shared" ca="1" si="46"/>
        <v>0.16757855179243819</v>
      </c>
      <c r="O67" s="65">
        <f t="shared" ca="1" si="46"/>
        <v>0.10696448212181076</v>
      </c>
      <c r="P67" s="65">
        <f t="shared" ca="1" si="46"/>
        <v>0.20468262713442786</v>
      </c>
      <c r="Q67" s="65">
        <f t="shared" ca="1" si="46"/>
        <v>0.19708069973685494</v>
      </c>
      <c r="R67" s="65">
        <f t="shared" ca="1" si="46"/>
        <v>0.34911770551825427</v>
      </c>
      <c r="S67" s="65">
        <f t="shared" ca="1" si="46"/>
        <v>-0.14512958126743181</v>
      </c>
      <c r="T67" s="65">
        <f t="shared" ca="1" si="46"/>
        <v>-0.27338523261915082</v>
      </c>
      <c r="U67" s="65">
        <f t="shared" ca="1" si="46"/>
        <v>-0.28056577414230577</v>
      </c>
      <c r="V67" s="65">
        <f t="shared" ca="1" si="46"/>
        <v>-0.3054515146713177</v>
      </c>
      <c r="W67" s="65">
        <f t="shared" ca="1" si="46"/>
        <v>-2.1941418251064784</v>
      </c>
      <c r="X67" s="65">
        <f t="shared" ca="1" si="46"/>
        <v>-1.5119549927696161</v>
      </c>
      <c r="Y67" s="65">
        <f t="shared" ca="1" si="46"/>
        <v>0.1846969621697383</v>
      </c>
      <c r="Z67" s="65">
        <f t="shared" ca="1" si="46"/>
        <v>-1.7142218073289044</v>
      </c>
      <c r="AA67" s="65">
        <f t="shared" ca="1" si="46"/>
        <v>-2.4796744697125632</v>
      </c>
      <c r="AB67" s="65">
        <f t="shared" ref="AB67:AC67" ca="1" si="47">+AB64-AB60</f>
        <v>-6.8353590428281681</v>
      </c>
      <c r="AC67" s="65">
        <f t="shared" ca="1" si="47"/>
        <v>-7.9920868653569954</v>
      </c>
    </row>
    <row r="68" spans="1:31" s="9" customFormat="1" ht="15">
      <c r="A68" s="214"/>
      <c r="B68" s="10" t="s">
        <v>78</v>
      </c>
      <c r="C68" s="57"/>
      <c r="D68" s="57"/>
      <c r="E68" s="65">
        <f t="shared" ref="E68:AA68" ca="1" si="48">+E65-E60</f>
        <v>-0.59656832427755246</v>
      </c>
      <c r="F68" s="65">
        <f t="shared" ca="1" si="48"/>
        <v>-0.69669207761948992</v>
      </c>
      <c r="G68" s="65">
        <f t="shared" ca="1" si="48"/>
        <v>-0.98646241044100957</v>
      </c>
      <c r="H68" s="65">
        <f t="shared" ca="1" si="48"/>
        <v>-1.0895747098215209</v>
      </c>
      <c r="I68" s="65">
        <f t="shared" ca="1" si="48"/>
        <v>-1.268119374318651</v>
      </c>
      <c r="J68" s="65">
        <f t="shared" ca="1" si="48"/>
        <v>-1.3721599192450995</v>
      </c>
      <c r="K68" s="65">
        <f t="shared" ca="1" si="48"/>
        <v>-1.7217117378426434</v>
      </c>
      <c r="L68" s="65">
        <f t="shared" ca="1" si="48"/>
        <v>-2.057893107025647</v>
      </c>
      <c r="M68" s="65">
        <f t="shared" ca="1" si="48"/>
        <v>-2.3241134114884785</v>
      </c>
      <c r="N68" s="65">
        <f t="shared" ca="1" si="48"/>
        <v>-1.3345189719992312</v>
      </c>
      <c r="O68" s="65">
        <f t="shared" ca="1" si="48"/>
        <v>-0.85864393282026885</v>
      </c>
      <c r="P68" s="65">
        <f t="shared" ca="1" si="48"/>
        <v>-1.2786719726198217</v>
      </c>
      <c r="Q68" s="65">
        <f t="shared" ca="1" si="48"/>
        <v>-0.97597079355149596</v>
      </c>
      <c r="R68" s="65">
        <f t="shared" ca="1" si="48"/>
        <v>-0.87987164057750145</v>
      </c>
      <c r="S68" s="65">
        <f t="shared" ca="1" si="48"/>
        <v>-1.3986391640584337</v>
      </c>
      <c r="T68" s="65">
        <f t="shared" ca="1" si="48"/>
        <v>-1.7406146681853176</v>
      </c>
      <c r="U68" s="65">
        <f t="shared" ca="1" si="48"/>
        <v>-1.9262780315736374</v>
      </c>
      <c r="V68" s="65">
        <f t="shared" ca="1" si="48"/>
        <v>-1.7825645840363773</v>
      </c>
      <c r="W68" s="65">
        <f t="shared" ca="1" si="48"/>
        <v>-5.3797858191881742</v>
      </c>
      <c r="X68" s="65">
        <f t="shared" ca="1" si="48"/>
        <v>-4.6084321408862996</v>
      </c>
      <c r="Y68" s="65">
        <f t="shared" ca="1" si="48"/>
        <v>-5.1185814186850687</v>
      </c>
      <c r="Z68" s="65">
        <f t="shared" ca="1" si="48"/>
        <v>-7.4776959813715003</v>
      </c>
      <c r="AA68" s="65">
        <f t="shared" ca="1" si="48"/>
        <v>-8.4821359303900383</v>
      </c>
      <c r="AB68" s="65">
        <f t="shared" ref="AB68:AC68" ca="1" si="49">+AB65-AB60</f>
        <v>-11.126379608602415</v>
      </c>
      <c r="AC68" s="65">
        <f t="shared" ca="1" si="49"/>
        <v>-11.488160025917447</v>
      </c>
    </row>
    <row r="70" spans="1:31" s="3" customFormat="1" ht="15">
      <c r="A70" s="8" t="s">
        <v>56</v>
      </c>
      <c r="B70" s="8"/>
      <c r="C70" s="8"/>
      <c r="D70" s="8"/>
      <c r="E70" s="7" t="s">
        <v>5</v>
      </c>
      <c r="F70" s="7" t="s">
        <v>6</v>
      </c>
      <c r="G70" s="7" t="s">
        <v>7</v>
      </c>
      <c r="H70" s="7" t="s">
        <v>8</v>
      </c>
      <c r="I70" s="7" t="s">
        <v>9</v>
      </c>
      <c r="J70" s="6" t="s">
        <v>10</v>
      </c>
      <c r="K70" s="6" t="s">
        <v>11</v>
      </c>
      <c r="L70" s="6" t="s">
        <v>12</v>
      </c>
      <c r="M70" s="5" t="s">
        <v>13</v>
      </c>
      <c r="N70" s="5" t="s">
        <v>14</v>
      </c>
      <c r="O70" s="5" t="s">
        <v>15</v>
      </c>
      <c r="P70" s="5" t="s">
        <v>16</v>
      </c>
      <c r="Q70" s="5" t="s">
        <v>17</v>
      </c>
      <c r="R70" s="5" t="s">
        <v>18</v>
      </c>
      <c r="S70" s="5" t="s">
        <v>19</v>
      </c>
      <c r="T70" s="5" t="s">
        <v>20</v>
      </c>
      <c r="U70" s="5" t="s">
        <v>21</v>
      </c>
      <c r="V70" s="5" t="s">
        <v>22</v>
      </c>
      <c r="W70" s="5" t="s">
        <v>23</v>
      </c>
      <c r="X70" s="5" t="s">
        <v>24</v>
      </c>
      <c r="Y70" s="5" t="s">
        <v>25</v>
      </c>
      <c r="Z70" s="5" t="s">
        <v>26</v>
      </c>
      <c r="AA70" s="5" t="s">
        <v>27</v>
      </c>
      <c r="AB70" s="5" t="s">
        <v>28</v>
      </c>
      <c r="AC70" s="5" t="s">
        <v>29</v>
      </c>
      <c r="AE70" s="56">
        <v>1</v>
      </c>
    </row>
    <row r="71" spans="1:31" ht="15">
      <c r="A71" s="35"/>
      <c r="B71" s="35"/>
      <c r="C71" s="35" t="s">
        <v>57</v>
      </c>
      <c r="D71" s="35"/>
      <c r="E71" s="36"/>
      <c r="F71" s="36"/>
      <c r="G71" s="36"/>
      <c r="H71" s="36"/>
      <c r="I71" s="36"/>
      <c r="J71" s="37"/>
      <c r="K71" s="37"/>
      <c r="L71" s="37"/>
      <c r="M71" s="38"/>
      <c r="N71" s="38"/>
      <c r="O71" s="38"/>
      <c r="P71" s="38"/>
      <c r="Q71" s="38"/>
      <c r="R71" s="38"/>
      <c r="S71" s="38"/>
      <c r="T71" s="38"/>
      <c r="U71" s="38"/>
      <c r="V71" s="38"/>
      <c r="W71" s="38"/>
      <c r="X71" s="38"/>
      <c r="Y71" s="38"/>
      <c r="Z71" s="38"/>
      <c r="AA71" s="38"/>
      <c r="AB71" s="38"/>
      <c r="AC71" s="38"/>
    </row>
    <row r="72" spans="1:31">
      <c r="D72" s="2" t="s">
        <v>58</v>
      </c>
      <c r="E72" s="32">
        <f t="shared" ref="E72:AB72" ca="1" si="50">IF(AND($AE$31=2,E34=""),NA(),OFFSET(E75,1+($AE$70-1)*3,0))</f>
        <v>6.0714285714285694</v>
      </c>
      <c r="F72" s="32">
        <f t="shared" ca="1" si="50"/>
        <v>3.8987618353969391</v>
      </c>
      <c r="G72" s="32">
        <f t="shared" ca="1" si="50"/>
        <v>2.7498001598721022</v>
      </c>
      <c r="H72" s="32">
        <f t="shared" ca="1" si="50"/>
        <v>3.2007906147653706</v>
      </c>
      <c r="I72" s="32">
        <f t="shared" ca="1" si="50"/>
        <v>2.5853208401897492</v>
      </c>
      <c r="J72" s="32">
        <f t="shared" ca="1" si="50"/>
        <v>2.1720535542451365</v>
      </c>
      <c r="K72" s="32">
        <f t="shared" ca="1" si="50"/>
        <v>1.7327935776204433</v>
      </c>
      <c r="L72" s="32">
        <f t="shared" ca="1" si="50"/>
        <v>2.443524267727303</v>
      </c>
      <c r="M72" s="32">
        <f t="shared" ca="1" si="50"/>
        <v>-6.7502790271777607E-2</v>
      </c>
      <c r="N72" s="32">
        <f t="shared" ca="1" si="50"/>
        <v>3.2632016318747423</v>
      </c>
      <c r="O72" s="32">
        <f t="shared" ca="1" si="50"/>
        <v>5.5831935103093446</v>
      </c>
      <c r="P72" s="32">
        <f t="shared" ca="1" si="50"/>
        <v>2.920614113275898</v>
      </c>
      <c r="Q72" s="32">
        <f t="shared" ca="1" si="50"/>
        <v>2.2512789745068105</v>
      </c>
      <c r="R72" s="32">
        <f t="shared" ca="1" si="50"/>
        <v>2.2014976448224042</v>
      </c>
      <c r="S72" s="32">
        <f t="shared" ca="1" si="50"/>
        <v>1.305790490998292</v>
      </c>
      <c r="T72" s="32">
        <f t="shared" ca="1" si="50"/>
        <v>1.6059948165482181</v>
      </c>
      <c r="U72" s="32">
        <f t="shared" ca="1" si="50"/>
        <v>1.7643981772335986</v>
      </c>
      <c r="V72" s="32">
        <f t="shared" ca="1" si="50"/>
        <v>1.5254058517916984</v>
      </c>
      <c r="W72" s="32">
        <f t="shared" ca="1" si="50"/>
        <v>0.29467246438735045</v>
      </c>
      <c r="X72" s="32">
        <f t="shared" ca="1" si="50"/>
        <v>-3.5658617064481826</v>
      </c>
      <c r="Y72" s="32">
        <f t="shared" ca="1" si="50"/>
        <v>-0.97266079884985779</v>
      </c>
      <c r="Z72" s="32">
        <f t="shared" ca="1" si="50"/>
        <v>-0.83231842736959294</v>
      </c>
      <c r="AA72" s="32">
        <f t="shared" ca="1" si="50"/>
        <v>-1.140511331268955</v>
      </c>
      <c r="AB72" s="32">
        <f t="shared" ca="1" si="50"/>
        <v>-4.5437776852514187</v>
      </c>
      <c r="AC72" s="32">
        <f t="shared" ref="AC72" ca="1" si="51">IF(AND($AE$31=2,AC34=""),NA(),OFFSET(AC75,1+($AE$70-1)*3,0))</f>
        <v>-4.9890602468040992</v>
      </c>
    </row>
    <row r="73" spans="1:31">
      <c r="D73" s="2" t="s">
        <v>54</v>
      </c>
      <c r="E73" s="32">
        <f t="shared" ref="E73:AB73" ca="1" si="52">IF(AND($AE$31=2,E34=""),NA(),OFFSET(E76,1+($AE$70-1)*3,0))</f>
        <v>13.370751435243674</v>
      </c>
      <c r="F73" s="32">
        <f t="shared" ca="1" si="52"/>
        <v>9.4180631401725226</v>
      </c>
      <c r="G73" s="32">
        <f t="shared" ca="1" si="52"/>
        <v>8.2333204987363491</v>
      </c>
      <c r="H73" s="32">
        <f t="shared" ca="1" si="52"/>
        <v>10.743711847872007</v>
      </c>
      <c r="I73" s="32">
        <f t="shared" ca="1" si="52"/>
        <v>9.4425755059544905</v>
      </c>
      <c r="J73" s="32">
        <f t="shared" ca="1" si="52"/>
        <v>5.8299169075435762</v>
      </c>
      <c r="K73" s="32">
        <f t="shared" ca="1" si="52"/>
        <v>3.8412120222595325</v>
      </c>
      <c r="L73" s="32">
        <f t="shared" ca="1" si="52"/>
        <v>3.9366688567234043</v>
      </c>
      <c r="M73" s="32">
        <f t="shared" ca="1" si="52"/>
        <v>5.0178610722626864</v>
      </c>
      <c r="N73" s="32">
        <f t="shared" ca="1" si="52"/>
        <v>6.5296841124236993</v>
      </c>
      <c r="O73" s="32">
        <f t="shared" ca="1" si="52"/>
        <v>6.093537295277093</v>
      </c>
      <c r="P73" s="32">
        <f t="shared" ca="1" si="52"/>
        <v>4.6680898865229183</v>
      </c>
      <c r="Q73" s="32">
        <f t="shared" ca="1" si="52"/>
        <v>3.571511085280938</v>
      </c>
      <c r="R73" s="32">
        <f t="shared" ca="1" si="52"/>
        <v>3.6259337413074779</v>
      </c>
      <c r="S73" s="32">
        <f t="shared" ca="1" si="52"/>
        <v>1.8266062809700705</v>
      </c>
      <c r="T73" s="32">
        <f t="shared" ca="1" si="52"/>
        <v>1.4018338819496692</v>
      </c>
      <c r="U73" s="32">
        <f t="shared" ca="1" si="52"/>
        <v>1.4127572517341531</v>
      </c>
      <c r="V73" s="32">
        <f t="shared" ca="1" si="52"/>
        <v>1.1955232224919274</v>
      </c>
      <c r="W73" s="32">
        <f t="shared" ca="1" si="52"/>
        <v>-2.2622214353358459</v>
      </c>
      <c r="X73" s="32">
        <f t="shared" ca="1" si="52"/>
        <v>-1.6600431746155089</v>
      </c>
      <c r="Y73" s="32">
        <f t="shared" ca="1" si="52"/>
        <v>1.0272186933645866</v>
      </c>
      <c r="Z73" s="32">
        <f t="shared" ca="1" si="52"/>
        <v>-1.3134029965045404</v>
      </c>
      <c r="AA73" s="32">
        <f t="shared" ca="1" si="52"/>
        <v>-1.8851042934253128</v>
      </c>
      <c r="AB73" s="32">
        <f t="shared" ca="1" si="52"/>
        <v>-5.9982737499759011</v>
      </c>
      <c r="AC73" s="32">
        <f t="shared" ref="AC73" ca="1" si="53">IF(AND($AE$31=2,AC34=""),NA(),OFFSET(AC76,1+($AE$70-1)*3,0))</f>
        <v>-6.5593891691627801</v>
      </c>
    </row>
    <row r="74" spans="1:31">
      <c r="E74" s="33"/>
      <c r="F74" s="33"/>
      <c r="G74" s="33"/>
      <c r="H74" s="33"/>
      <c r="I74" s="33"/>
      <c r="J74" s="33"/>
      <c r="K74" s="33"/>
      <c r="L74" s="33"/>
      <c r="M74" s="33"/>
      <c r="N74" s="33"/>
      <c r="O74" s="33"/>
      <c r="P74" s="33"/>
      <c r="Q74" s="33"/>
      <c r="R74" s="33"/>
      <c r="S74" s="33"/>
      <c r="T74" s="33"/>
      <c r="U74" s="33"/>
      <c r="V74" s="33"/>
      <c r="W74" s="33"/>
      <c r="X74" s="33"/>
      <c r="Y74" s="33"/>
      <c r="Z74" s="33"/>
      <c r="AA74" s="33"/>
      <c r="AB74" s="33"/>
      <c r="AC74" s="33"/>
    </row>
    <row r="75" spans="1:31">
      <c r="C75" s="2" t="s">
        <v>46</v>
      </c>
    </row>
    <row r="76" spans="1:31">
      <c r="D76" s="2" t="s">
        <v>58</v>
      </c>
      <c r="E76" s="32">
        <f t="shared" ref="E76:AC76" si="54">IF($AE$36=1,E24/E$29*100,E23/E$29*100)</f>
        <v>6.0714285714285694</v>
      </c>
      <c r="F76" s="32">
        <f t="shared" si="54"/>
        <v>3.8987618353969391</v>
      </c>
      <c r="G76" s="32">
        <f t="shared" si="54"/>
        <v>2.7498001598721022</v>
      </c>
      <c r="H76" s="32">
        <f t="shared" si="54"/>
        <v>3.2007906147653706</v>
      </c>
      <c r="I76" s="32">
        <f t="shared" si="54"/>
        <v>2.5853208401897492</v>
      </c>
      <c r="J76" s="32">
        <f t="shared" si="54"/>
        <v>2.1720535542451365</v>
      </c>
      <c r="K76" s="32">
        <f t="shared" si="54"/>
        <v>1.7327935776204433</v>
      </c>
      <c r="L76" s="32">
        <f t="shared" si="54"/>
        <v>2.443524267727303</v>
      </c>
      <c r="M76" s="32">
        <f t="shared" si="54"/>
        <v>-6.7502790271777607E-2</v>
      </c>
      <c r="N76" s="32">
        <f t="shared" si="54"/>
        <v>3.2632016318747423</v>
      </c>
      <c r="O76" s="32">
        <f t="shared" si="54"/>
        <v>5.5831935103093446</v>
      </c>
      <c r="P76" s="32">
        <f t="shared" si="54"/>
        <v>2.920614113275898</v>
      </c>
      <c r="Q76" s="32">
        <f t="shared" si="54"/>
        <v>2.2512789745068105</v>
      </c>
      <c r="R76" s="32">
        <f t="shared" si="54"/>
        <v>2.2014976448224042</v>
      </c>
      <c r="S76" s="32">
        <f t="shared" si="54"/>
        <v>1.305790490998292</v>
      </c>
      <c r="T76" s="32">
        <f t="shared" si="54"/>
        <v>1.6059948165482181</v>
      </c>
      <c r="U76" s="32">
        <f t="shared" si="54"/>
        <v>1.7643981772335986</v>
      </c>
      <c r="V76" s="32">
        <f t="shared" si="54"/>
        <v>1.5254058517916984</v>
      </c>
      <c r="W76" s="32">
        <f t="shared" si="54"/>
        <v>0.29467246438735045</v>
      </c>
      <c r="X76" s="32">
        <f t="shared" si="54"/>
        <v>-3.5658617064481826</v>
      </c>
      <c r="Y76" s="32">
        <f t="shared" si="54"/>
        <v>-0.97266079884985779</v>
      </c>
      <c r="Z76" s="32">
        <f t="shared" si="54"/>
        <v>-0.83231842736959294</v>
      </c>
      <c r="AA76" s="32">
        <f t="shared" si="54"/>
        <v>-1.140511331268955</v>
      </c>
      <c r="AB76" s="32">
        <f t="shared" si="54"/>
        <v>-4.5437776852514187</v>
      </c>
      <c r="AC76" s="32">
        <f t="shared" si="54"/>
        <v>-4.9890602468040992</v>
      </c>
    </row>
    <row r="77" spans="1:31">
      <c r="D77" s="2" t="s">
        <v>54</v>
      </c>
      <c r="E77" s="32">
        <f t="shared" ref="E77:AC77" ca="1" si="55">IF(AND(OR($AE$36=3,$AE$36=4),E41=""),NA(),E64/E$29*100)</f>
        <v>13.370751435243674</v>
      </c>
      <c r="F77" s="32">
        <f t="shared" ca="1" si="55"/>
        <v>9.4180631401725226</v>
      </c>
      <c r="G77" s="32">
        <f t="shared" ca="1" si="55"/>
        <v>8.2333204987363491</v>
      </c>
      <c r="H77" s="32">
        <f t="shared" ca="1" si="55"/>
        <v>10.743711847872007</v>
      </c>
      <c r="I77" s="32">
        <f t="shared" ca="1" si="55"/>
        <v>9.4425755059544905</v>
      </c>
      <c r="J77" s="32">
        <f t="shared" ca="1" si="55"/>
        <v>5.8299169075435762</v>
      </c>
      <c r="K77" s="32">
        <f t="shared" ca="1" si="55"/>
        <v>3.8412120222595325</v>
      </c>
      <c r="L77" s="32">
        <f t="shared" ca="1" si="55"/>
        <v>3.9366688567234043</v>
      </c>
      <c r="M77" s="32">
        <f t="shared" ca="1" si="55"/>
        <v>5.0178610722626864</v>
      </c>
      <c r="N77" s="32">
        <f t="shared" ca="1" si="55"/>
        <v>6.5296841124236993</v>
      </c>
      <c r="O77" s="32">
        <f t="shared" ca="1" si="55"/>
        <v>6.093537295277093</v>
      </c>
      <c r="P77" s="32">
        <f t="shared" ca="1" si="55"/>
        <v>4.6680898865229183</v>
      </c>
      <c r="Q77" s="32">
        <f t="shared" ca="1" si="55"/>
        <v>3.571511085280938</v>
      </c>
      <c r="R77" s="32">
        <f t="shared" ca="1" si="55"/>
        <v>3.6259337413074779</v>
      </c>
      <c r="S77" s="32">
        <f t="shared" ca="1" si="55"/>
        <v>1.8266062809700705</v>
      </c>
      <c r="T77" s="32">
        <f t="shared" ca="1" si="55"/>
        <v>1.4018338819496692</v>
      </c>
      <c r="U77" s="32">
        <f t="shared" ca="1" si="55"/>
        <v>1.4127572517341531</v>
      </c>
      <c r="V77" s="32">
        <f t="shared" ca="1" si="55"/>
        <v>1.1955232224919274</v>
      </c>
      <c r="W77" s="32">
        <f t="shared" ca="1" si="55"/>
        <v>-2.2622214353358459</v>
      </c>
      <c r="X77" s="32">
        <f t="shared" ca="1" si="55"/>
        <v>-1.6600431746155089</v>
      </c>
      <c r="Y77" s="32">
        <f t="shared" ca="1" si="55"/>
        <v>1.0272186933645866</v>
      </c>
      <c r="Z77" s="32">
        <f t="shared" ca="1" si="55"/>
        <v>-1.3134029965045404</v>
      </c>
      <c r="AA77" s="32">
        <f t="shared" ca="1" si="55"/>
        <v>-1.8851042934253128</v>
      </c>
      <c r="AB77" s="32">
        <f t="shared" ca="1" si="55"/>
        <v>-5.9982737499759011</v>
      </c>
      <c r="AC77" s="32">
        <f t="shared" ca="1" si="55"/>
        <v>-6.5593891691627801</v>
      </c>
    </row>
    <row r="78" spans="1:31">
      <c r="C78" s="2" t="s">
        <v>47</v>
      </c>
    </row>
    <row r="79" spans="1:31">
      <c r="D79" s="2" t="s">
        <v>58</v>
      </c>
      <c r="E79" s="32">
        <f t="shared" ref="E79:AC79" si="56">IF($AE$36=1,E27/E$29*100,E26/E$29*100)</f>
        <v>3.1627983000980695</v>
      </c>
      <c r="F79" s="32">
        <f t="shared" si="56"/>
        <v>1.1573197378004356</v>
      </c>
      <c r="G79" s="32">
        <f t="shared" si="56"/>
        <v>-0.27511324273914201</v>
      </c>
      <c r="H79" s="32">
        <f t="shared" si="56"/>
        <v>0.34055226156927065</v>
      </c>
      <c r="I79" s="32">
        <f t="shared" si="56"/>
        <v>-0.10867830862568659</v>
      </c>
      <c r="J79" s="32">
        <f t="shared" si="56"/>
        <v>-0.53432053143929437</v>
      </c>
      <c r="K79" s="32">
        <f t="shared" si="56"/>
        <v>-1.4808531875137361</v>
      </c>
      <c r="L79" s="32">
        <f t="shared" si="56"/>
        <v>-1.0346723374783693</v>
      </c>
      <c r="M79" s="32">
        <f t="shared" si="56"/>
        <v>-3.4936865691172319</v>
      </c>
      <c r="N79" s="32">
        <f t="shared" si="56"/>
        <v>-2.4175536467473449</v>
      </c>
      <c r="O79" s="32">
        <f t="shared" si="56"/>
        <v>7.3555347745885236E-2</v>
      </c>
      <c r="P79" s="32">
        <f t="shared" si="56"/>
        <v>-0.91094386571707187</v>
      </c>
      <c r="Q79" s="32">
        <f t="shared" si="56"/>
        <v>-0.62990775707748325</v>
      </c>
      <c r="R79" s="32">
        <f t="shared" si="56"/>
        <v>-0.34800867528366031</v>
      </c>
      <c r="S79" s="32">
        <f t="shared" si="56"/>
        <v>-0.91743139247350525</v>
      </c>
      <c r="T79" s="32">
        <f t="shared" si="56"/>
        <v>-0.45448756473686641</v>
      </c>
      <c r="U79" s="32">
        <f t="shared" si="56"/>
        <v>-0.24783297335595755</v>
      </c>
      <c r="V79" s="32">
        <f t="shared" si="56"/>
        <v>-0.26894797505899165</v>
      </c>
      <c r="W79" s="32">
        <f t="shared" si="56"/>
        <v>-0.99562431523799177</v>
      </c>
      <c r="X79" s="32">
        <f t="shared" si="56"/>
        <v>-4.3241726469472228</v>
      </c>
      <c r="Y79" s="32">
        <f t="shared" si="56"/>
        <v>-1.7343386077780441</v>
      </c>
      <c r="Z79" s="32">
        <f t="shared" si="56"/>
        <v>-1.6812346499688335</v>
      </c>
      <c r="AA79" s="32">
        <f t="shared" si="56"/>
        <v>-2.0853426366162964</v>
      </c>
      <c r="AB79" s="32">
        <f t="shared" si="56"/>
        <v>-5.7807553222624541</v>
      </c>
      <c r="AC79" s="32">
        <f t="shared" si="56"/>
        <v>-6.3785952845547751</v>
      </c>
    </row>
    <row r="80" spans="1:31">
      <c r="D80" s="2" t="s">
        <v>54</v>
      </c>
      <c r="E80" s="32">
        <f t="shared" ref="E80:AC80" ca="1" si="57">IF(AND(OR($AE$36=3,$AE$36=4),E41=""),NA(),E67/E$29*100)</f>
        <v>10.462121163913173</v>
      </c>
      <c r="F80" s="32">
        <f t="shared" ca="1" si="57"/>
        <v>6.6766210425760182</v>
      </c>
      <c r="G80" s="32">
        <f t="shared" ca="1" si="57"/>
        <v>5.2084070961251054</v>
      </c>
      <c r="H80" s="32">
        <f t="shared" ca="1" si="57"/>
        <v>7.883473494675906</v>
      </c>
      <c r="I80" s="32">
        <f t="shared" ca="1" si="57"/>
        <v>6.7485763571390533</v>
      </c>
      <c r="J80" s="32">
        <f t="shared" ca="1" si="57"/>
        <v>3.1235428218591448</v>
      </c>
      <c r="K80" s="32">
        <f t="shared" ca="1" si="57"/>
        <v>0.62756525712535316</v>
      </c>
      <c r="L80" s="32">
        <f t="shared" ca="1" si="57"/>
        <v>0.45847225151773202</v>
      </c>
      <c r="M80" s="32">
        <f t="shared" ca="1" si="57"/>
        <v>1.5916772934172325</v>
      </c>
      <c r="N80" s="32">
        <f t="shared" ca="1" si="57"/>
        <v>0.84892883380161199</v>
      </c>
      <c r="O80" s="32">
        <f t="shared" ca="1" si="57"/>
        <v>0.58389913271363481</v>
      </c>
      <c r="P80" s="32">
        <f t="shared" ca="1" si="57"/>
        <v>0.83653190752994888</v>
      </c>
      <c r="Q80" s="32">
        <f t="shared" ca="1" si="57"/>
        <v>0.69032435369664413</v>
      </c>
      <c r="R80" s="32">
        <f t="shared" ca="1" si="57"/>
        <v>1.0764274212014129</v>
      </c>
      <c r="S80" s="32">
        <f t="shared" ca="1" si="57"/>
        <v>-0.39661560250172662</v>
      </c>
      <c r="T80" s="32">
        <f t="shared" ca="1" si="57"/>
        <v>-0.65864849933541536</v>
      </c>
      <c r="U80" s="32">
        <f t="shared" ca="1" si="57"/>
        <v>-0.59947389885540314</v>
      </c>
      <c r="V80" s="32">
        <f t="shared" ca="1" si="57"/>
        <v>-0.59883060435876267</v>
      </c>
      <c r="W80" s="32">
        <f t="shared" ca="1" si="57"/>
        <v>-3.552518214961188</v>
      </c>
      <c r="X80" s="32">
        <f t="shared" ca="1" si="57"/>
        <v>-2.4183541151145493</v>
      </c>
      <c r="Y80" s="32">
        <f t="shared" ca="1" si="57"/>
        <v>0.26554088443640039</v>
      </c>
      <c r="Z80" s="32">
        <f t="shared" ca="1" si="57"/>
        <v>-2.162319219103781</v>
      </c>
      <c r="AA80" s="32">
        <f t="shared" ca="1" si="57"/>
        <v>-2.8299355987726544</v>
      </c>
      <c r="AB80" s="32">
        <f t="shared" ca="1" si="57"/>
        <v>-7.2352513869869366</v>
      </c>
      <c r="AC80" s="32">
        <f t="shared" ca="1" si="57"/>
        <v>-7.9489242069134551</v>
      </c>
    </row>
    <row r="81" spans="1:29">
      <c r="E81" s="33"/>
      <c r="F81" s="33"/>
      <c r="G81" s="33"/>
      <c r="H81" s="33"/>
      <c r="I81" s="33"/>
      <c r="J81" s="33"/>
      <c r="K81" s="33"/>
      <c r="L81" s="33"/>
      <c r="M81" s="33"/>
      <c r="N81" s="33"/>
      <c r="O81" s="33"/>
      <c r="P81" s="33"/>
      <c r="Q81" s="33"/>
      <c r="R81" s="33"/>
      <c r="S81" s="33"/>
      <c r="T81" s="33"/>
      <c r="U81" s="33"/>
      <c r="V81" s="33"/>
      <c r="W81" s="33"/>
      <c r="X81" s="33"/>
      <c r="Y81" s="33"/>
      <c r="Z81" s="33"/>
      <c r="AA81" s="33"/>
      <c r="AB81" s="33"/>
      <c r="AC81" s="33"/>
    </row>
    <row r="82" spans="1:29" ht="15">
      <c r="A82" s="35"/>
      <c r="B82" s="35"/>
      <c r="C82" s="35" t="s">
        <v>59</v>
      </c>
      <c r="D82" s="35"/>
      <c r="E82" s="36"/>
      <c r="F82" s="36"/>
      <c r="G82" s="36"/>
      <c r="H82" s="36"/>
      <c r="I82" s="36"/>
      <c r="J82" s="37"/>
      <c r="K82" s="37"/>
      <c r="L82" s="37"/>
      <c r="M82" s="38"/>
      <c r="N82" s="38"/>
      <c r="O82" s="38"/>
      <c r="P82" s="38"/>
      <c r="Q82" s="38"/>
      <c r="R82" s="38"/>
      <c r="S82" s="38"/>
      <c r="T82" s="38"/>
      <c r="U82" s="38"/>
      <c r="V82" s="38"/>
      <c r="W82" s="38"/>
      <c r="X82" s="38"/>
      <c r="Y82" s="38"/>
      <c r="Z82" s="38"/>
      <c r="AA82" s="38"/>
      <c r="AB82" s="38"/>
      <c r="AC82" s="38"/>
    </row>
    <row r="83" spans="1:29">
      <c r="D83" s="2" t="s">
        <v>60</v>
      </c>
      <c r="E83" s="32"/>
      <c r="F83" s="32">
        <f t="shared" ref="F83:AC83" ca="1" si="58">IF(AND($AE$31=2,F34=""),NA(),OFFSET(F33,$AE$31-1,0)-OFFSET(E33,$AE$31-1,0))</f>
        <v>2.3555199999999998</v>
      </c>
      <c r="G83" s="32">
        <f t="shared" ca="1" si="58"/>
        <v>0.94878999999999991</v>
      </c>
      <c r="H83" s="32">
        <f t="shared" ca="1" si="58"/>
        <v>-0.59033000000000002</v>
      </c>
      <c r="I83" s="32">
        <f t="shared" ca="1" si="58"/>
        <v>1.6925300000000003</v>
      </c>
      <c r="J83" s="32">
        <f t="shared" ca="1" si="58"/>
        <v>-0.21236000000000033</v>
      </c>
      <c r="K83" s="32">
        <f t="shared" ca="1" si="58"/>
        <v>-0.68371000000000004</v>
      </c>
      <c r="L83" s="32">
        <f t="shared" ca="1" si="58"/>
        <v>1.9068700000000005</v>
      </c>
      <c r="M83" s="32">
        <f t="shared" ca="1" si="58"/>
        <v>0.8291299999999997</v>
      </c>
      <c r="N83" s="32">
        <f t="shared" ca="1" si="58"/>
        <v>-7.4475300000000004</v>
      </c>
      <c r="O83" s="32">
        <f t="shared" ca="1" si="58"/>
        <v>-1.6309200000000001</v>
      </c>
      <c r="P83" s="32">
        <f t="shared" ca="1" si="58"/>
        <v>0.81069000000000013</v>
      </c>
      <c r="Q83" s="32">
        <f t="shared" ca="1" si="58"/>
        <v>0.57815999999999956</v>
      </c>
      <c r="R83" s="32">
        <f t="shared" ca="1" si="58"/>
        <v>-0.99127999999999972</v>
      </c>
      <c r="S83" s="32">
        <f t="shared" ca="1" si="58"/>
        <v>3.8433899999999999</v>
      </c>
      <c r="T83" s="32">
        <f t="shared" ca="1" si="58"/>
        <v>1.0507900000000001</v>
      </c>
      <c r="U83" s="32">
        <f t="shared" ca="1" si="58"/>
        <v>0.14344000000000001</v>
      </c>
      <c r="V83" s="32">
        <f t="shared" ca="1" si="58"/>
        <v>-1.9938700000000003</v>
      </c>
      <c r="W83" s="32">
        <f t="shared" ca="1" si="58"/>
        <v>2.0479500000000002</v>
      </c>
      <c r="X83" s="32">
        <f t="shared" ca="1" si="58"/>
        <v>-3.4066799999999997</v>
      </c>
      <c r="Y83" s="32">
        <f t="shared" ca="1" si="58"/>
        <v>-0.38338000000000028</v>
      </c>
      <c r="Z83" s="32">
        <f t="shared" ca="1" si="58"/>
        <v>3.8752700000000004</v>
      </c>
      <c r="AA83" s="32">
        <f t="shared" ca="1" si="58"/>
        <v>1.7360100000000001</v>
      </c>
      <c r="AB83" s="32">
        <f t="shared" ca="1" si="58"/>
        <v>1.5342899999999999</v>
      </c>
      <c r="AC83" s="32">
        <f t="shared" ca="1" si="58"/>
        <v>1.0857700000000001</v>
      </c>
    </row>
    <row r="84" spans="1:29">
      <c r="D84" s="2" t="s">
        <v>79</v>
      </c>
      <c r="E84" s="32"/>
      <c r="F84" s="32">
        <f t="shared" ref="F84:AC84" ca="1" si="59">IF(AND($AE$31=2,F34=""),NA(),E73-F73)</f>
        <v>3.9526882950711517</v>
      </c>
      <c r="G84" s="32">
        <f t="shared" ca="1" si="59"/>
        <v>1.1847426414361735</v>
      </c>
      <c r="H84" s="32">
        <f t="shared" ca="1" si="59"/>
        <v>-2.5103913491356575</v>
      </c>
      <c r="I84" s="32">
        <f t="shared" ca="1" si="59"/>
        <v>1.3011363419175161</v>
      </c>
      <c r="J84" s="32">
        <f t="shared" ca="1" si="59"/>
        <v>3.6126585984109143</v>
      </c>
      <c r="K84" s="32">
        <f t="shared" ca="1" si="59"/>
        <v>1.9887048852840437</v>
      </c>
      <c r="L84" s="32">
        <f t="shared" ca="1" si="59"/>
        <v>-9.5456834463871765E-2</v>
      </c>
      <c r="M84" s="32">
        <f t="shared" ca="1" si="59"/>
        <v>-1.0811922155392821</v>
      </c>
      <c r="N84" s="32">
        <f t="shared" ca="1" si="59"/>
        <v>-1.5118230401610129</v>
      </c>
      <c r="O84" s="32">
        <f t="shared" ca="1" si="59"/>
        <v>0.4361468171466063</v>
      </c>
      <c r="P84" s="32">
        <f t="shared" ca="1" si="59"/>
        <v>1.4254474087541746</v>
      </c>
      <c r="Q84" s="32">
        <f t="shared" ca="1" si="59"/>
        <v>1.0965788012419804</v>
      </c>
      <c r="R84" s="32">
        <f t="shared" ca="1" si="59"/>
        <v>-5.4422656026539951E-2</v>
      </c>
      <c r="S84" s="32">
        <f t="shared" ca="1" si="59"/>
        <v>1.7993274603374074</v>
      </c>
      <c r="T84" s="32">
        <f t="shared" ca="1" si="59"/>
        <v>0.42477239902040131</v>
      </c>
      <c r="U84" s="32">
        <f t="shared" ca="1" si="59"/>
        <v>-1.0923369784483938E-2</v>
      </c>
      <c r="V84" s="32">
        <f t="shared" ca="1" si="59"/>
        <v>0.21723402924222568</v>
      </c>
      <c r="W84" s="32">
        <f t="shared" ca="1" si="59"/>
        <v>3.4577446578277735</v>
      </c>
      <c r="X84" s="32">
        <f t="shared" ca="1" si="59"/>
        <v>-0.60217826072033698</v>
      </c>
      <c r="Y84" s="32">
        <f t="shared" ca="1" si="59"/>
        <v>-2.6872618679800953</v>
      </c>
      <c r="Z84" s="32">
        <f t="shared" ca="1" si="59"/>
        <v>2.3406216898691268</v>
      </c>
      <c r="AA84" s="32">
        <f t="shared" ca="1" si="59"/>
        <v>0.57170129692077243</v>
      </c>
      <c r="AB84" s="32">
        <f t="shared" ca="1" si="59"/>
        <v>4.1131694565505885</v>
      </c>
      <c r="AC84" s="32">
        <f t="shared" ca="1" si="59"/>
        <v>0.56111541918687902</v>
      </c>
    </row>
    <row r="85" spans="1:29">
      <c r="E85" s="33"/>
      <c r="F85" s="33"/>
      <c r="G85" s="33"/>
      <c r="H85" s="33"/>
      <c r="I85" s="33"/>
      <c r="J85" s="33"/>
      <c r="K85" s="33"/>
      <c r="L85" s="33"/>
      <c r="M85" s="33"/>
      <c r="N85" s="33"/>
      <c r="O85" s="33"/>
      <c r="P85" s="33"/>
      <c r="Q85" s="33"/>
      <c r="R85" s="33"/>
      <c r="S85" s="33"/>
      <c r="T85" s="33"/>
      <c r="U85" s="33"/>
      <c r="V85" s="33"/>
      <c r="W85" s="33"/>
      <c r="X85" s="33"/>
      <c r="Y85" s="33"/>
      <c r="Z85" s="33"/>
      <c r="AA85" s="33"/>
      <c r="AB85" s="33"/>
      <c r="AC85" s="33"/>
    </row>
    <row r="88" spans="1:29">
      <c r="D88" s="45"/>
      <c r="E88" s="202"/>
      <c r="F88" s="202"/>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row>
    <row r="89" spans="1:29">
      <c r="D89" s="45"/>
      <c r="E89" s="202"/>
      <c r="F89" s="202"/>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row>
    <row r="90" spans="1:29">
      <c r="D90" s="45"/>
      <c r="E90" s="202"/>
      <c r="F90" s="202"/>
      <c r="G90" s="202"/>
      <c r="H90" s="202"/>
      <c r="I90" s="202"/>
      <c r="J90" s="202"/>
      <c r="K90" s="202"/>
      <c r="L90" s="202"/>
      <c r="M90" s="202"/>
      <c r="N90" s="202"/>
      <c r="O90" s="202"/>
      <c r="P90" s="202"/>
      <c r="Q90" s="202"/>
      <c r="R90" s="202"/>
      <c r="S90" s="202"/>
      <c r="T90" s="202"/>
      <c r="U90" s="202"/>
      <c r="V90" s="202"/>
      <c r="W90" s="202"/>
      <c r="X90" s="202"/>
      <c r="Y90" s="202"/>
      <c r="Z90" s="202"/>
      <c r="AA90" s="202"/>
      <c r="AB90" s="202"/>
      <c r="AC90" s="202"/>
    </row>
    <row r="91" spans="1:29">
      <c r="D91" s="45"/>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row>
    <row r="92" spans="1:29">
      <c r="D92" s="45"/>
      <c r="E92" s="202"/>
      <c r="F92" s="202"/>
      <c r="G92" s="202"/>
      <c r="H92" s="202"/>
      <c r="I92" s="202"/>
      <c r="J92" s="202"/>
      <c r="K92" s="202"/>
      <c r="L92" s="202"/>
      <c r="M92" s="202"/>
      <c r="N92" s="202"/>
      <c r="O92" s="202"/>
      <c r="P92" s="202"/>
      <c r="Q92" s="202"/>
      <c r="R92" s="202"/>
      <c r="S92" s="202"/>
      <c r="T92" s="202"/>
      <c r="U92" s="202"/>
      <c r="V92" s="202"/>
      <c r="W92" s="202"/>
      <c r="X92" s="202"/>
      <c r="Y92" s="202"/>
      <c r="Z92" s="202"/>
      <c r="AA92" s="202"/>
      <c r="AB92" s="202"/>
      <c r="AC92" s="202"/>
    </row>
    <row r="93" spans="1:29">
      <c r="D93" s="12"/>
      <c r="E93" s="202"/>
      <c r="F93" s="202"/>
      <c r="G93" s="202"/>
      <c r="H93" s="202"/>
      <c r="I93" s="202"/>
      <c r="J93" s="202"/>
      <c r="K93" s="202"/>
      <c r="L93" s="202"/>
      <c r="M93" s="202"/>
      <c r="N93" s="202"/>
      <c r="O93" s="202"/>
      <c r="P93" s="202"/>
      <c r="Q93" s="202"/>
      <c r="R93" s="202"/>
      <c r="S93" s="202"/>
      <c r="T93" s="202"/>
      <c r="U93" s="202"/>
      <c r="V93" s="202"/>
      <c r="W93" s="202"/>
      <c r="X93" s="202"/>
      <c r="Y93" s="202"/>
      <c r="Z93" s="202"/>
      <c r="AA93" s="202"/>
      <c r="AB93" s="202"/>
      <c r="AC93" s="202"/>
    </row>
    <row r="94" spans="1:29">
      <c r="D94" s="12"/>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c r="AC94" s="202"/>
    </row>
  </sheetData>
  <dataConsolidate/>
  <mergeCells count="2">
    <mergeCell ref="A4:A27"/>
    <mergeCell ref="A45:A68"/>
  </mergeCells>
  <pageMargins left="0.25" right="0.25" top="0.75" bottom="0.75" header="0.3" footer="0.3"/>
  <pageSetup scale="3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2465" r:id="rId4" name="Drop Down 1">
              <controlPr defaultSize="0" autoLine="0" autoPict="0">
                <anchor moveWithCells="1">
                  <from>
                    <xdr:col>11</xdr:col>
                    <xdr:colOff>19050</xdr:colOff>
                    <xdr:row>0</xdr:row>
                    <xdr:rowOff>57150</xdr:rowOff>
                  </from>
                  <to>
                    <xdr:col>13</xdr:col>
                    <xdr:colOff>114300</xdr:colOff>
                    <xdr:row>1</xdr:row>
                    <xdr:rowOff>28575</xdr:rowOff>
                  </to>
                </anchor>
              </controlPr>
            </control>
          </mc:Choice>
        </mc:AlternateContent>
        <mc:AlternateContent xmlns:mc="http://schemas.openxmlformats.org/markup-compatibility/2006">
          <mc:Choice Requires="x14">
            <control shapeId="62467" r:id="rId5" name="Drop Down 3">
              <controlPr defaultSize="0" autoLine="0" autoPict="0">
                <anchor moveWithCells="1">
                  <from>
                    <xdr:col>20</xdr:col>
                    <xdr:colOff>95250</xdr:colOff>
                    <xdr:row>0</xdr:row>
                    <xdr:rowOff>0</xdr:rowOff>
                  </from>
                  <to>
                    <xdr:col>22</xdr:col>
                    <xdr:colOff>200025</xdr:colOff>
                    <xdr:row>0</xdr:row>
                    <xdr:rowOff>200025</xdr:rowOff>
                  </to>
                </anchor>
              </controlPr>
            </control>
          </mc:Choice>
        </mc:AlternateContent>
        <mc:AlternateContent xmlns:mc="http://schemas.openxmlformats.org/markup-compatibility/2006">
          <mc:Choice Requires="x14">
            <control shapeId="62468" r:id="rId6" name="Drop Down 4">
              <controlPr defaultSize="0" autoLine="0" autoPict="0">
                <anchor moveWithCells="1">
                  <from>
                    <xdr:col>15</xdr:col>
                    <xdr:colOff>495300</xdr:colOff>
                    <xdr:row>0</xdr:row>
                    <xdr:rowOff>47625</xdr:rowOff>
                  </from>
                  <to>
                    <xdr:col>17</xdr:col>
                    <xdr:colOff>466725</xdr:colOff>
                    <xdr:row>1</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4">
    <tabColor theme="5" tint="-0.249977111117893"/>
  </sheetPr>
  <dimension ref="A1:J3"/>
  <sheetViews>
    <sheetView showGridLines="0" zoomScaleNormal="100" workbookViewId="0">
      <pane ySplit="1" topLeftCell="A2" activePane="bottomLeft" state="frozenSplit"/>
      <selection pane="bottomLeft" activeCell="N9" sqref="N9"/>
      <selection activeCell="V145" sqref="V145"/>
    </sheetView>
  </sheetViews>
  <sheetFormatPr defaultRowHeight="15"/>
  <cols>
    <col min="1" max="1" width="14.28515625" style="30" customWidth="1"/>
    <col min="2" max="3" width="9.140625" style="30"/>
    <col min="4" max="4" width="2.42578125" style="30" customWidth="1"/>
    <col min="5" max="5" width="17.7109375" style="30" bestFit="1" customWidth="1"/>
    <col min="6" max="8" width="9.140625" style="30"/>
    <col min="9" max="9" width="3.140625" style="30" customWidth="1"/>
    <col min="10" max="10" width="9.85546875" style="30" bestFit="1" customWidth="1"/>
    <col min="11" max="16384" width="9.140625" style="30"/>
  </cols>
  <sheetData>
    <row r="1" spans="1:10" s="29" customFormat="1" ht="18.75" customHeight="1">
      <c r="A1" s="28" t="s">
        <v>0</v>
      </c>
      <c r="E1" s="28" t="s">
        <v>1</v>
      </c>
      <c r="J1" s="28" t="s">
        <v>2</v>
      </c>
    </row>
    <row r="2" spans="1:10" ht="18.75" customHeight="1"/>
    <row r="3" spans="1:10" ht="18.75" customHeight="1"/>
  </sheetData>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3009" r:id="rId4" name="Drop Down 1">
              <controlPr defaultSize="0" autoLine="0" autoPict="0">
                <anchor moveWithCells="1">
                  <from>
                    <xdr:col>1</xdr:col>
                    <xdr:colOff>0</xdr:colOff>
                    <xdr:row>0</xdr:row>
                    <xdr:rowOff>0</xdr:rowOff>
                  </from>
                  <to>
                    <xdr:col>3</xdr:col>
                    <xdr:colOff>0</xdr:colOff>
                    <xdr:row>0</xdr:row>
                    <xdr:rowOff>200025</xdr:rowOff>
                  </to>
                </anchor>
              </controlPr>
            </control>
          </mc:Choice>
        </mc:AlternateContent>
        <mc:AlternateContent xmlns:mc="http://schemas.openxmlformats.org/markup-compatibility/2006">
          <mc:Choice Requires="x14">
            <control shapeId="43010" r:id="rId5" name="Drop Down 2">
              <controlPr defaultSize="0" autoLine="0" autoPict="0">
                <anchor moveWithCells="1">
                  <from>
                    <xdr:col>5</xdr:col>
                    <xdr:colOff>9525</xdr:colOff>
                    <xdr:row>0</xdr:row>
                    <xdr:rowOff>28575</xdr:rowOff>
                  </from>
                  <to>
                    <xdr:col>7</xdr:col>
                    <xdr:colOff>9525</xdr:colOff>
                    <xdr:row>0</xdr:row>
                    <xdr:rowOff>228600</xdr:rowOff>
                  </to>
                </anchor>
              </controlPr>
            </control>
          </mc:Choice>
        </mc:AlternateContent>
        <mc:AlternateContent xmlns:mc="http://schemas.openxmlformats.org/markup-compatibility/2006">
          <mc:Choice Requires="x14">
            <control shapeId="43011" r:id="rId6" name="Drop Down 3">
              <controlPr defaultSize="0" autoLine="0" autoPict="0">
                <anchor moveWithCells="1">
                  <from>
                    <xdr:col>10</xdr:col>
                    <xdr:colOff>9525</xdr:colOff>
                    <xdr:row>0</xdr:row>
                    <xdr:rowOff>28575</xdr:rowOff>
                  </from>
                  <to>
                    <xdr:col>12</xdr:col>
                    <xdr:colOff>9525</xdr:colOff>
                    <xdr:row>0</xdr:row>
                    <xdr:rowOff>228600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5" tint="-0.249977111117893"/>
  </sheetPr>
  <dimension ref="A1:J3"/>
  <sheetViews>
    <sheetView showGridLines="0" zoomScaleNormal="100" workbookViewId="0">
      <pane ySplit="1" topLeftCell="A2" activePane="bottomLeft" state="frozenSplit"/>
      <selection pane="bottomLeft" activeCell="N21" sqref="N21"/>
      <selection activeCell="P128" sqref="P128"/>
    </sheetView>
  </sheetViews>
  <sheetFormatPr defaultRowHeight="15"/>
  <cols>
    <col min="1" max="1" width="14.28515625" style="30" customWidth="1"/>
    <col min="2" max="3" width="9.140625" style="30"/>
    <col min="4" max="4" width="2.42578125" style="30" customWidth="1"/>
    <col min="5" max="5" width="17.7109375" style="30" bestFit="1" customWidth="1"/>
    <col min="6" max="8" width="9.140625" style="30"/>
    <col min="9" max="9" width="3.140625" style="30" customWidth="1"/>
    <col min="10" max="10" width="9.85546875" style="30" bestFit="1" customWidth="1"/>
    <col min="11" max="16384" width="9.140625" style="30"/>
  </cols>
  <sheetData>
    <row r="1" spans="1:10" s="29" customFormat="1" ht="18.75" customHeight="1">
      <c r="A1" s="28" t="s">
        <v>0</v>
      </c>
      <c r="E1" s="28" t="s">
        <v>1</v>
      </c>
      <c r="J1" s="28" t="s">
        <v>2</v>
      </c>
    </row>
    <row r="2" spans="1:10" ht="18.75" customHeight="1"/>
    <row r="3" spans="1:10" ht="18.75" customHeight="1"/>
  </sheetData>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Drop Down 1">
              <controlPr defaultSize="0" autoLine="0" autoPict="0">
                <anchor moveWithCells="1">
                  <from>
                    <xdr:col>1</xdr:col>
                    <xdr:colOff>0</xdr:colOff>
                    <xdr:row>0</xdr:row>
                    <xdr:rowOff>0</xdr:rowOff>
                  </from>
                  <to>
                    <xdr:col>3</xdr:col>
                    <xdr:colOff>0</xdr:colOff>
                    <xdr:row>0</xdr:row>
                    <xdr:rowOff>200025</xdr:rowOff>
                  </to>
                </anchor>
              </controlPr>
            </control>
          </mc:Choice>
        </mc:AlternateContent>
        <mc:AlternateContent xmlns:mc="http://schemas.openxmlformats.org/markup-compatibility/2006">
          <mc:Choice Requires="x14">
            <control shapeId="25602" r:id="rId5" name="Drop Down 2">
              <controlPr defaultSize="0" autoLine="0" autoPict="0">
                <anchor moveWithCells="1">
                  <from>
                    <xdr:col>5</xdr:col>
                    <xdr:colOff>9525</xdr:colOff>
                    <xdr:row>0</xdr:row>
                    <xdr:rowOff>28575</xdr:rowOff>
                  </from>
                  <to>
                    <xdr:col>7</xdr:col>
                    <xdr:colOff>9525</xdr:colOff>
                    <xdr:row>0</xdr:row>
                    <xdr:rowOff>228600</xdr:rowOff>
                  </to>
                </anchor>
              </controlPr>
            </control>
          </mc:Choice>
        </mc:AlternateContent>
        <mc:AlternateContent xmlns:mc="http://schemas.openxmlformats.org/markup-compatibility/2006">
          <mc:Choice Requires="x14">
            <control shapeId="25603" r:id="rId6" name="Drop Down 3">
              <controlPr defaultSize="0" autoLine="0" autoPict="0">
                <anchor moveWithCells="1">
                  <from>
                    <xdr:col>10</xdr:col>
                    <xdr:colOff>9525</xdr:colOff>
                    <xdr:row>0</xdr:row>
                    <xdr:rowOff>28575</xdr:rowOff>
                  </from>
                  <to>
                    <xdr:col>12</xdr:col>
                    <xdr:colOff>9525</xdr:colOff>
                    <xdr:row>0</xdr:row>
                    <xdr:rowOff>228600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theme="7" tint="-0.499984740745262"/>
    <pageSetUpPr fitToPage="1"/>
  </sheetPr>
  <dimension ref="A1:XFC1205"/>
  <sheetViews>
    <sheetView showGridLines="0" zoomScale="85" zoomScaleNormal="85" workbookViewId="0">
      <pane xSplit="4" ySplit="3" topLeftCell="J4" activePane="bottomRight" state="frozenSplit"/>
      <selection pane="bottomRight" activeCell="R24" sqref="R24"/>
      <selection pane="bottomLeft" activeCell="P128" sqref="P128"/>
      <selection pane="topRight" activeCell="P128" sqref="P128"/>
    </sheetView>
  </sheetViews>
  <sheetFormatPr defaultRowHeight="14.25"/>
  <cols>
    <col min="1" max="1" width="4" style="1" customWidth="1"/>
    <col min="2" max="3" width="3.85546875" style="2" customWidth="1"/>
    <col min="4" max="4" width="23" style="2" customWidth="1"/>
    <col min="5" max="5" width="10.28515625" style="2" hidden="1" customWidth="1"/>
    <col min="6" max="9" width="9.140625" style="2" hidden="1" customWidth="1"/>
    <col min="10" max="11" width="9.140625" style="2" customWidth="1"/>
    <col min="12" max="12" width="9.28515625" style="2" customWidth="1"/>
    <col min="13" max="15" width="9.140625" style="2"/>
    <col min="16" max="16" width="10.140625" style="2" bestFit="1" customWidth="1"/>
    <col min="17" max="25" width="9.140625" style="2"/>
    <col min="26" max="26" width="9.42578125" style="2" bestFit="1" customWidth="1"/>
    <col min="27" max="29" width="9.42578125" style="2" customWidth="1"/>
    <col min="30" max="30" width="2.85546875" style="2" customWidth="1"/>
    <col min="31" max="31" width="8" style="1" customWidth="1"/>
    <col min="32" max="32" width="9.140625" style="1"/>
    <col min="33" max="33" width="9.42578125" style="1" bestFit="1" customWidth="1"/>
    <col min="34" max="16384" width="9.140625" style="1"/>
  </cols>
  <sheetData>
    <row r="1" spans="1:31" ht="15.75">
      <c r="A1" s="26"/>
      <c r="B1" s="8"/>
      <c r="C1" s="8"/>
      <c r="D1" s="8"/>
      <c r="E1" s="8"/>
      <c r="F1" s="8"/>
      <c r="G1" s="8"/>
      <c r="H1" s="8"/>
      <c r="I1" s="8"/>
      <c r="J1" s="8"/>
      <c r="K1" s="8"/>
      <c r="L1" s="8" t="s">
        <v>0</v>
      </c>
      <c r="M1" s="8"/>
      <c r="N1" s="8"/>
      <c r="O1" s="8"/>
      <c r="P1" s="8"/>
      <c r="Q1" s="8" t="s">
        <v>1</v>
      </c>
      <c r="R1" s="8"/>
      <c r="S1" s="8"/>
      <c r="T1" s="8"/>
      <c r="U1" s="8"/>
      <c r="V1" s="8"/>
      <c r="W1" s="8" t="s">
        <v>2</v>
      </c>
      <c r="X1" s="8"/>
      <c r="Y1" s="8"/>
      <c r="Z1" s="8"/>
      <c r="AA1" s="8"/>
      <c r="AB1" s="8"/>
      <c r="AC1" s="8"/>
      <c r="AD1" s="185"/>
    </row>
    <row r="2" spans="1:31" ht="15.75">
      <c r="A2" s="26" t="s">
        <v>95</v>
      </c>
      <c r="B2" s="8"/>
      <c r="C2" s="8"/>
      <c r="D2" s="8"/>
      <c r="E2" s="8"/>
      <c r="F2" s="8"/>
      <c r="G2" s="8"/>
      <c r="H2" s="8"/>
      <c r="I2" s="8"/>
      <c r="J2" s="8"/>
      <c r="K2" s="8"/>
      <c r="L2" s="8"/>
      <c r="M2" s="8"/>
      <c r="N2" s="8"/>
      <c r="O2" s="8"/>
      <c r="P2" s="8"/>
      <c r="Q2" s="8"/>
      <c r="R2" s="8"/>
      <c r="S2" s="8"/>
      <c r="T2" s="8"/>
      <c r="U2" s="8"/>
      <c r="V2" s="8"/>
      <c r="W2" s="8"/>
      <c r="X2" s="8"/>
      <c r="Y2" s="8"/>
      <c r="Z2" s="8"/>
      <c r="AA2" s="8"/>
      <c r="AB2" s="8"/>
      <c r="AC2" s="8"/>
      <c r="AD2" s="185"/>
    </row>
    <row r="3" spans="1:31" s="3" customFormat="1" ht="15">
      <c r="A3" s="27" t="s">
        <v>96</v>
      </c>
      <c r="B3" s="8"/>
      <c r="C3" s="8"/>
      <c r="D3" s="8"/>
      <c r="E3" s="7" t="s">
        <v>5</v>
      </c>
      <c r="F3" s="7" t="s">
        <v>6</v>
      </c>
      <c r="G3" s="7" t="s">
        <v>7</v>
      </c>
      <c r="H3" s="7" t="s">
        <v>8</v>
      </c>
      <c r="I3" s="7" t="s">
        <v>9</v>
      </c>
      <c r="J3" s="6" t="s">
        <v>10</v>
      </c>
      <c r="K3" s="6" t="s">
        <v>11</v>
      </c>
      <c r="L3" s="6" t="s">
        <v>12</v>
      </c>
      <c r="M3" s="5" t="s">
        <v>13</v>
      </c>
      <c r="N3" s="5" t="s">
        <v>14</v>
      </c>
      <c r="O3" s="5" t="s">
        <v>15</v>
      </c>
      <c r="P3" s="5" t="s">
        <v>16</v>
      </c>
      <c r="Q3" s="5" t="s">
        <v>17</v>
      </c>
      <c r="R3" s="5" t="s">
        <v>18</v>
      </c>
      <c r="S3" s="5" t="s">
        <v>19</v>
      </c>
      <c r="T3" s="5" t="s">
        <v>20</v>
      </c>
      <c r="U3" s="5" t="s">
        <v>21</v>
      </c>
      <c r="V3" s="5" t="s">
        <v>22</v>
      </c>
      <c r="W3" s="5" t="s">
        <v>23</v>
      </c>
      <c r="X3" s="5" t="s">
        <v>24</v>
      </c>
      <c r="Y3" s="5" t="s">
        <v>25</v>
      </c>
      <c r="Z3" s="5" t="s">
        <v>26</v>
      </c>
      <c r="AA3" s="5" t="s">
        <v>27</v>
      </c>
      <c r="AB3" s="5" t="s">
        <v>28</v>
      </c>
      <c r="AC3" s="5" t="s">
        <v>29</v>
      </c>
      <c r="AD3" s="186"/>
      <c r="AE3" s="4" t="s">
        <v>30</v>
      </c>
    </row>
    <row r="4" spans="1:31" ht="15" customHeight="1">
      <c r="A4" s="213" t="s">
        <v>31</v>
      </c>
      <c r="B4" s="17" t="s">
        <v>32</v>
      </c>
      <c r="C4" s="17"/>
      <c r="D4" s="17"/>
      <c r="E4" s="16"/>
      <c r="F4" s="16"/>
      <c r="G4" s="16"/>
      <c r="H4" s="16"/>
      <c r="I4" s="16"/>
      <c r="J4" s="90">
        <f t="shared" ref="J4:K4" si="0">+J5+J11+J12</f>
        <v>7.5182039631799995</v>
      </c>
      <c r="K4" s="90">
        <f t="shared" si="0"/>
        <v>8.5213361521650004</v>
      </c>
      <c r="L4" s="90">
        <f t="shared" ref="L4:AA4" si="1">+L5+L11+L12</f>
        <v>9.6916744828599999</v>
      </c>
      <c r="M4" s="90">
        <f t="shared" si="1"/>
        <v>12.707137964669998</v>
      </c>
      <c r="N4" s="90">
        <f t="shared" si="1"/>
        <v>14.910660255779998</v>
      </c>
      <c r="O4" s="90">
        <f t="shared" si="1"/>
        <v>16.45596831029</v>
      </c>
      <c r="P4" s="90">
        <f t="shared" si="1"/>
        <v>18.207737686929999</v>
      </c>
      <c r="Q4" s="90">
        <f t="shared" si="1"/>
        <v>20.758066728540001</v>
      </c>
      <c r="R4" s="90">
        <f t="shared" si="1"/>
        <v>21.749384172780001</v>
      </c>
      <c r="S4" s="90">
        <f t="shared" si="1"/>
        <v>23.461467472539997</v>
      </c>
      <c r="T4" s="90">
        <f t="shared" si="1"/>
        <v>24.881081473280002</v>
      </c>
      <c r="U4" s="90">
        <f t="shared" si="1"/>
        <v>29.214818712849997</v>
      </c>
      <c r="V4" s="90">
        <f t="shared" si="1"/>
        <v>33.583671887500003</v>
      </c>
      <c r="W4" s="90">
        <f t="shared" si="1"/>
        <v>35.547020034780004</v>
      </c>
      <c r="X4" s="90">
        <f t="shared" si="1"/>
        <v>34.025902876970001</v>
      </c>
      <c r="Y4" s="90">
        <f t="shared" si="1"/>
        <v>37.397309461639999</v>
      </c>
      <c r="Z4" s="90">
        <f t="shared" si="1"/>
        <v>43.141119667690006</v>
      </c>
      <c r="AA4" s="90">
        <f t="shared" si="1"/>
        <v>45.855142620430001</v>
      </c>
      <c r="AB4" s="90">
        <f t="shared" ref="AB4:AC4" si="2">+AB5+AB11+AB12</f>
        <v>49.250329370489993</v>
      </c>
      <c r="AC4" s="90">
        <f t="shared" si="2"/>
        <v>52.217078209109992</v>
      </c>
      <c r="AD4" s="190"/>
    </row>
    <row r="5" spans="1:31">
      <c r="A5" s="213"/>
      <c r="B5" s="12"/>
      <c r="C5" s="12" t="s">
        <v>33</v>
      </c>
      <c r="D5" s="12"/>
      <c r="E5" s="13"/>
      <c r="F5" s="13"/>
      <c r="G5" s="13"/>
      <c r="H5" s="13"/>
      <c r="I5" s="13"/>
      <c r="J5" s="63">
        <f t="shared" ref="J5:K5" si="3">+SUM(J6:J10)</f>
        <v>6.7744519499999996</v>
      </c>
      <c r="K5" s="63">
        <f t="shared" si="3"/>
        <v>7.9246650000000001</v>
      </c>
      <c r="L5" s="63">
        <f t="shared" ref="L5:AA5" si="4">+SUM(L6:L10)</f>
        <v>9.1260999999999992</v>
      </c>
      <c r="M5" s="63">
        <f t="shared" si="4"/>
        <v>11.535483051869999</v>
      </c>
      <c r="N5" s="63">
        <f t="shared" si="4"/>
        <v>13.359123456319999</v>
      </c>
      <c r="O5" s="63">
        <f t="shared" si="4"/>
        <v>15.000704175519999</v>
      </c>
      <c r="P5" s="63">
        <f t="shared" si="4"/>
        <v>15.928743487149998</v>
      </c>
      <c r="Q5" s="63">
        <f t="shared" si="4"/>
        <v>19.294683126980001</v>
      </c>
      <c r="R5" s="63">
        <f t="shared" si="4"/>
        <v>20.280718203980001</v>
      </c>
      <c r="S5" s="63">
        <f t="shared" si="4"/>
        <v>21.973962686059998</v>
      </c>
      <c r="T5" s="63">
        <f t="shared" si="4"/>
        <v>23.310046167620001</v>
      </c>
      <c r="U5" s="63">
        <f t="shared" si="4"/>
        <v>27.238115392109997</v>
      </c>
      <c r="V5" s="63">
        <f t="shared" si="4"/>
        <v>31.543333558570005</v>
      </c>
      <c r="W5" s="63">
        <f t="shared" si="4"/>
        <v>33.358147534730001</v>
      </c>
      <c r="X5" s="63">
        <f t="shared" si="4"/>
        <v>31.811731543240001</v>
      </c>
      <c r="Y5" s="63">
        <f t="shared" si="4"/>
        <v>34.771956835739999</v>
      </c>
      <c r="Z5" s="63">
        <f t="shared" si="4"/>
        <v>40.292153941620008</v>
      </c>
      <c r="AA5" s="63">
        <f t="shared" si="4"/>
        <v>42.819827858419998</v>
      </c>
      <c r="AB5" s="63">
        <f t="shared" ref="AB5:AC5" si="5">+SUM(AB6:AB10)</f>
        <v>46.335547626799993</v>
      </c>
      <c r="AC5" s="63">
        <f t="shared" si="5"/>
        <v>49.096908672849992</v>
      </c>
      <c r="AD5" s="85"/>
    </row>
    <row r="6" spans="1:31">
      <c r="A6" s="213"/>
      <c r="B6" s="12"/>
      <c r="C6" s="12"/>
      <c r="D6" s="21" t="s">
        <v>34</v>
      </c>
      <c r="E6" s="20"/>
      <c r="F6" s="20"/>
      <c r="G6" s="20"/>
      <c r="H6" s="20"/>
      <c r="I6" s="20"/>
      <c r="J6" s="87">
        <v>1.2842667670588237</v>
      </c>
      <c r="K6" s="87">
        <v>1.4282674153146533</v>
      </c>
      <c r="L6" s="87">
        <v>1.2002049825146244</v>
      </c>
      <c r="M6" s="87">
        <v>1.5324804345669922</v>
      </c>
      <c r="N6" s="87">
        <v>1.6735468382317162</v>
      </c>
      <c r="O6" s="87">
        <v>1.890022222222222</v>
      </c>
      <c r="P6" s="87">
        <v>2.2232963206989518</v>
      </c>
      <c r="Q6" s="87">
        <v>2.3614741728877218</v>
      </c>
      <c r="R6" s="87">
        <v>2.506719085294598</v>
      </c>
      <c r="S6" s="87">
        <v>3.0828432508725423</v>
      </c>
      <c r="T6" s="87">
        <v>4.185064114133751</v>
      </c>
      <c r="U6" s="87">
        <v>5.0126943411216427</v>
      </c>
      <c r="V6" s="87">
        <v>5.9640800912205734</v>
      </c>
      <c r="W6" s="87">
        <v>6.8206868461896004</v>
      </c>
      <c r="X6" s="87">
        <v>6.6993872223909294</v>
      </c>
      <c r="Y6" s="87">
        <v>6.9176707811402336</v>
      </c>
      <c r="Z6" s="87">
        <v>9.0637784090531675</v>
      </c>
      <c r="AA6" s="87">
        <v>9.5211592364519042</v>
      </c>
      <c r="AB6" s="87">
        <v>11.530216194243962</v>
      </c>
      <c r="AC6" s="87">
        <v>12.859560527459035</v>
      </c>
      <c r="AD6" s="191"/>
      <c r="AE6" s="150">
        <v>1.87</v>
      </c>
    </row>
    <row r="7" spans="1:31">
      <c r="A7" s="213"/>
      <c r="B7" s="12"/>
      <c r="C7" s="12"/>
      <c r="D7" s="21" t="s">
        <v>35</v>
      </c>
      <c r="E7" s="20"/>
      <c r="F7" s="20"/>
      <c r="G7" s="20"/>
      <c r="H7" s="20"/>
      <c r="I7" s="20"/>
      <c r="J7" s="87">
        <v>8.0266672941176467E-2</v>
      </c>
      <c r="K7" s="87">
        <v>6.2932584685346793E-2</v>
      </c>
      <c r="L7" s="87">
        <v>6.3095017485375507E-2</v>
      </c>
      <c r="M7" s="87">
        <v>7.7819565433007803E-2</v>
      </c>
      <c r="N7" s="87">
        <v>0.14212318030828391</v>
      </c>
      <c r="O7" s="87">
        <v>0.11117777777777776</v>
      </c>
      <c r="P7" s="87">
        <v>0.13458658302429785</v>
      </c>
      <c r="Q7" s="87">
        <v>0.19457494061227881</v>
      </c>
      <c r="R7" s="87">
        <v>0.184799555195402</v>
      </c>
      <c r="S7" s="87">
        <v>0.20389455755745758</v>
      </c>
      <c r="T7" s="87">
        <v>0.19007916228624935</v>
      </c>
      <c r="U7" s="87">
        <v>0.42099223208835806</v>
      </c>
      <c r="V7" s="87">
        <v>0.63400090311942747</v>
      </c>
      <c r="W7" s="87">
        <v>0.53128232879040116</v>
      </c>
      <c r="X7" s="87">
        <v>0.49943789404907118</v>
      </c>
      <c r="Y7" s="87">
        <v>0.82583013050976739</v>
      </c>
      <c r="Z7" s="87">
        <v>0.99951099617683425</v>
      </c>
      <c r="AA7" s="87">
        <v>1.0741668688580952</v>
      </c>
      <c r="AB7" s="87">
        <v>1.2451348638560398</v>
      </c>
      <c r="AC7" s="87">
        <v>1.3473661629309672</v>
      </c>
      <c r="AD7" s="191"/>
      <c r="AE7" s="150">
        <v>2.3666670000000001</v>
      </c>
    </row>
    <row r="8" spans="1:31">
      <c r="A8" s="213"/>
      <c r="B8" s="12"/>
      <c r="C8" s="12"/>
      <c r="D8" s="21" t="s">
        <v>36</v>
      </c>
      <c r="E8" s="20"/>
      <c r="F8" s="20"/>
      <c r="G8" s="20"/>
      <c r="H8" s="20"/>
      <c r="I8" s="20"/>
      <c r="J8" s="87">
        <v>3.3276416199999996</v>
      </c>
      <c r="K8" s="87">
        <v>4.4845999999999995</v>
      </c>
      <c r="L8" s="87">
        <v>5.7922999999999991</v>
      </c>
      <c r="M8" s="87">
        <v>6.9813000000000001</v>
      </c>
      <c r="N8" s="87">
        <v>8.070627642409999</v>
      </c>
      <c r="O8" s="87">
        <v>8.8895999999999997</v>
      </c>
      <c r="P8" s="87">
        <v>9.1607066769634997</v>
      </c>
      <c r="Q8" s="87">
        <v>10.86823318952</v>
      </c>
      <c r="R8" s="87">
        <v>11.433501930349999</v>
      </c>
      <c r="S8" s="87">
        <v>12.831319940899998</v>
      </c>
      <c r="T8" s="87">
        <v>12.014844010230002</v>
      </c>
      <c r="U8" s="87">
        <v>15.272997225889998</v>
      </c>
      <c r="V8" s="87">
        <v>18.322782514350003</v>
      </c>
      <c r="W8" s="87">
        <v>18.97768599954</v>
      </c>
      <c r="X8" s="87">
        <v>18.07336983507</v>
      </c>
      <c r="Y8" s="87">
        <v>20.081719849570003</v>
      </c>
      <c r="Z8" s="87">
        <v>22.48473222502</v>
      </c>
      <c r="AA8" s="87">
        <v>23.985235810829998</v>
      </c>
      <c r="AB8" s="87">
        <v>25.246048290319997</v>
      </c>
      <c r="AC8" s="87">
        <v>26.732326629259994</v>
      </c>
      <c r="AD8" s="191"/>
      <c r="AE8" s="150">
        <v>1.993333</v>
      </c>
    </row>
    <row r="9" spans="1:31">
      <c r="A9" s="213"/>
      <c r="B9" s="12"/>
      <c r="C9" s="12"/>
      <c r="D9" s="21" t="s">
        <v>37</v>
      </c>
      <c r="E9" s="20"/>
      <c r="F9" s="20"/>
      <c r="G9" s="20"/>
      <c r="H9" s="20"/>
      <c r="I9" s="20"/>
      <c r="J9" s="87">
        <v>2.0822768899999997</v>
      </c>
      <c r="K9" s="87">
        <v>1.9488650000000003</v>
      </c>
      <c r="L9" s="87">
        <v>2.0704999999999996</v>
      </c>
      <c r="M9" s="87">
        <v>2.9438830518700003</v>
      </c>
      <c r="N9" s="87">
        <v>3.4728257953700004</v>
      </c>
      <c r="O9" s="87">
        <v>4.1099041755199996</v>
      </c>
      <c r="P9" s="87">
        <v>4.4101539064632496</v>
      </c>
      <c r="Q9" s="87">
        <v>5.8704008239600007</v>
      </c>
      <c r="R9" s="87">
        <v>6.15569763314</v>
      </c>
      <c r="S9" s="87">
        <v>5.85590493673</v>
      </c>
      <c r="T9" s="87">
        <v>6.9200588809700001</v>
      </c>
      <c r="U9" s="87">
        <v>6.5314315930099998</v>
      </c>
      <c r="V9" s="87">
        <v>6.6224700498800004</v>
      </c>
      <c r="W9" s="87">
        <v>7.0284923602099996</v>
      </c>
      <c r="X9" s="87">
        <v>6.5395365917299992</v>
      </c>
      <c r="Y9" s="87">
        <v>6.9467360745199995</v>
      </c>
      <c r="Z9" s="87">
        <v>7.7441323113700022</v>
      </c>
      <c r="AA9" s="87">
        <v>8.2392659422799994</v>
      </c>
      <c r="AB9" s="87">
        <v>8.3141482783799994</v>
      </c>
      <c r="AC9" s="87">
        <v>8.1576553531999991</v>
      </c>
      <c r="AD9" s="191"/>
      <c r="AE9" s="151"/>
    </row>
    <row r="10" spans="1:31">
      <c r="A10" s="213"/>
      <c r="B10" s="12"/>
      <c r="C10" s="12"/>
      <c r="D10" s="19" t="s">
        <v>38</v>
      </c>
      <c r="E10" s="20"/>
      <c r="F10" s="20"/>
      <c r="G10" s="20"/>
      <c r="H10" s="20"/>
      <c r="I10" s="20"/>
      <c r="J10" s="87">
        <v>0</v>
      </c>
      <c r="K10" s="87">
        <v>0</v>
      </c>
      <c r="L10" s="87">
        <v>0</v>
      </c>
      <c r="M10" s="87">
        <v>0</v>
      </c>
      <c r="N10" s="87">
        <v>0</v>
      </c>
      <c r="O10" s="87">
        <v>0</v>
      </c>
      <c r="P10" s="87">
        <v>0</v>
      </c>
      <c r="Q10" s="87">
        <v>0</v>
      </c>
      <c r="R10" s="87">
        <v>0</v>
      </c>
      <c r="S10" s="87">
        <v>0</v>
      </c>
      <c r="T10" s="87">
        <v>0</v>
      </c>
      <c r="U10" s="87">
        <v>0</v>
      </c>
      <c r="V10" s="87">
        <v>0</v>
      </c>
      <c r="W10" s="87">
        <v>0</v>
      </c>
      <c r="X10" s="87">
        <v>0</v>
      </c>
      <c r="Y10" s="87">
        <v>0</v>
      </c>
      <c r="Z10" s="87">
        <v>0</v>
      </c>
      <c r="AA10" s="87">
        <v>0</v>
      </c>
      <c r="AB10" s="87">
        <v>0</v>
      </c>
      <c r="AC10" s="87"/>
      <c r="AD10" s="191"/>
      <c r="AE10" s="151"/>
    </row>
    <row r="11" spans="1:31">
      <c r="A11" s="213"/>
      <c r="B11" s="12"/>
      <c r="C11" s="12" t="s">
        <v>39</v>
      </c>
      <c r="D11" s="12"/>
      <c r="E11" s="20"/>
      <c r="F11" s="20"/>
      <c r="G11" s="20"/>
      <c r="H11" s="20"/>
      <c r="I11" s="20"/>
      <c r="J11" s="87">
        <v>0</v>
      </c>
      <c r="K11" s="87">
        <v>0</v>
      </c>
      <c r="L11" s="87">
        <v>0</v>
      </c>
      <c r="M11" s="87">
        <v>0</v>
      </c>
      <c r="N11" s="87">
        <v>0</v>
      </c>
      <c r="O11" s="87">
        <v>0</v>
      </c>
      <c r="P11" s="87">
        <v>0</v>
      </c>
      <c r="Q11" s="87">
        <v>0</v>
      </c>
      <c r="R11" s="87">
        <v>0</v>
      </c>
      <c r="S11" s="87">
        <v>0</v>
      </c>
      <c r="T11" s="87">
        <v>0</v>
      </c>
      <c r="U11" s="87">
        <v>0</v>
      </c>
      <c r="V11" s="87">
        <v>0</v>
      </c>
      <c r="W11" s="87">
        <v>0</v>
      </c>
      <c r="X11" s="87">
        <v>0</v>
      </c>
      <c r="Y11" s="87">
        <v>0</v>
      </c>
      <c r="Z11" s="87">
        <v>0</v>
      </c>
      <c r="AA11" s="87">
        <v>0</v>
      </c>
      <c r="AB11" s="87">
        <v>0</v>
      </c>
      <c r="AC11" s="87"/>
      <c r="AD11" s="191"/>
      <c r="AE11" s="150">
        <v>1.39</v>
      </c>
    </row>
    <row r="12" spans="1:31">
      <c r="A12" s="213"/>
      <c r="B12" s="12"/>
      <c r="C12" s="12" t="s">
        <v>40</v>
      </c>
      <c r="D12" s="12"/>
      <c r="E12" s="20"/>
      <c r="F12" s="20"/>
      <c r="G12" s="20"/>
      <c r="H12" s="20"/>
      <c r="I12" s="20"/>
      <c r="J12" s="87">
        <f t="shared" ref="J12:K12" si="6">+SUM(J13:J14)</f>
        <v>0.74375201318000006</v>
      </c>
      <c r="K12" s="87">
        <f t="shared" si="6"/>
        <v>0.596671152165</v>
      </c>
      <c r="L12" s="87">
        <f t="shared" ref="L12:AC12" si="7">+SUM(L13:L14)</f>
        <v>0.56557448286000001</v>
      </c>
      <c r="M12" s="87">
        <f t="shared" si="7"/>
        <v>1.1716549128</v>
      </c>
      <c r="N12" s="87">
        <f t="shared" si="7"/>
        <v>1.55153679946</v>
      </c>
      <c r="O12" s="87">
        <f t="shared" si="7"/>
        <v>1.4552641347700002</v>
      </c>
      <c r="P12" s="87">
        <f t="shared" si="7"/>
        <v>2.2789941997800001</v>
      </c>
      <c r="Q12" s="87">
        <f t="shared" si="7"/>
        <v>1.4633836015599999</v>
      </c>
      <c r="R12" s="87">
        <f t="shared" si="7"/>
        <v>1.4686659687999999</v>
      </c>
      <c r="S12" s="87">
        <f t="shared" si="7"/>
        <v>1.48750478648</v>
      </c>
      <c r="T12" s="87">
        <f t="shared" si="7"/>
        <v>1.5710353056599999</v>
      </c>
      <c r="U12" s="87">
        <f t="shared" si="7"/>
        <v>1.97670332074</v>
      </c>
      <c r="V12" s="87">
        <f t="shared" si="7"/>
        <v>2.0403383289299999</v>
      </c>
      <c r="W12" s="87">
        <f t="shared" si="7"/>
        <v>2.1888725000500004</v>
      </c>
      <c r="X12" s="87">
        <f t="shared" si="7"/>
        <v>2.2141713337300004</v>
      </c>
      <c r="Y12" s="87">
        <f t="shared" si="7"/>
        <v>2.6253526259000002</v>
      </c>
      <c r="Z12" s="87">
        <f t="shared" si="7"/>
        <v>2.8489657260699994</v>
      </c>
      <c r="AA12" s="87">
        <f t="shared" si="7"/>
        <v>3.0353147620100001</v>
      </c>
      <c r="AB12" s="87">
        <f t="shared" si="7"/>
        <v>2.9147817436900003</v>
      </c>
      <c r="AC12" s="87">
        <f t="shared" si="7"/>
        <v>3.1201695362600002</v>
      </c>
      <c r="AD12" s="191"/>
    </row>
    <row r="13" spans="1:31">
      <c r="A13" s="213"/>
      <c r="B13" s="21"/>
      <c r="C13" s="21"/>
      <c r="D13" s="21" t="s">
        <v>41</v>
      </c>
      <c r="E13" s="20"/>
      <c r="F13" s="20"/>
      <c r="G13" s="20"/>
      <c r="H13" s="20"/>
      <c r="I13" s="20"/>
      <c r="J13" s="87">
        <v>0.74375201318000006</v>
      </c>
      <c r="K13" s="87">
        <v>0.596671152165</v>
      </c>
      <c r="L13" s="87">
        <v>0.56557448286000001</v>
      </c>
      <c r="M13" s="87">
        <v>1.1716549128</v>
      </c>
      <c r="N13" s="87">
        <v>1.55153679946</v>
      </c>
      <c r="O13" s="87">
        <v>1.4552641347700002</v>
      </c>
      <c r="P13" s="87">
        <v>2.2789941997800001</v>
      </c>
      <c r="Q13" s="87">
        <v>1.4633836015599999</v>
      </c>
      <c r="R13" s="87">
        <v>1.4686659687999999</v>
      </c>
      <c r="S13" s="87">
        <v>1.48750478648</v>
      </c>
      <c r="T13" s="87">
        <v>1.5710353056599999</v>
      </c>
      <c r="U13" s="87">
        <v>1.97670332074</v>
      </c>
      <c r="V13" s="87">
        <v>2.0403383289299999</v>
      </c>
      <c r="W13" s="87">
        <v>2.1888725000500004</v>
      </c>
      <c r="X13" s="87">
        <v>2.2141713337300004</v>
      </c>
      <c r="Y13" s="87">
        <v>2.6253526259000002</v>
      </c>
      <c r="Z13" s="87">
        <v>2.8489657260699994</v>
      </c>
      <c r="AA13" s="87">
        <v>3.0353147620100001</v>
      </c>
      <c r="AB13" s="87">
        <v>2.9147817436900003</v>
      </c>
      <c r="AC13" s="87">
        <v>3.1201695362600002</v>
      </c>
      <c r="AD13" s="191"/>
    </row>
    <row r="14" spans="1:31" ht="12.75" customHeight="1">
      <c r="A14" s="213"/>
      <c r="B14" s="19"/>
      <c r="C14" s="19"/>
      <c r="D14" s="19" t="s">
        <v>38</v>
      </c>
      <c r="E14" s="20"/>
      <c r="F14" s="20"/>
      <c r="G14" s="20"/>
      <c r="H14" s="20"/>
      <c r="I14" s="20"/>
      <c r="J14" s="87">
        <v>0</v>
      </c>
      <c r="K14" s="87">
        <v>0</v>
      </c>
      <c r="L14" s="87">
        <v>0</v>
      </c>
      <c r="M14" s="87">
        <v>0</v>
      </c>
      <c r="N14" s="87">
        <v>0</v>
      </c>
      <c r="O14" s="87">
        <v>0</v>
      </c>
      <c r="P14" s="87">
        <v>0</v>
      </c>
      <c r="Q14" s="87">
        <v>0</v>
      </c>
      <c r="R14" s="87">
        <v>0</v>
      </c>
      <c r="S14" s="87">
        <v>0</v>
      </c>
      <c r="T14" s="87">
        <v>0</v>
      </c>
      <c r="U14" s="87">
        <v>0</v>
      </c>
      <c r="V14" s="87">
        <v>0</v>
      </c>
      <c r="W14" s="87">
        <v>0</v>
      </c>
      <c r="X14" s="87">
        <v>0</v>
      </c>
      <c r="Y14" s="87">
        <v>0</v>
      </c>
      <c r="Z14" s="87">
        <v>0</v>
      </c>
      <c r="AA14" s="87">
        <v>0</v>
      </c>
      <c r="AB14" s="87"/>
      <c r="AC14" s="87"/>
      <c r="AD14" s="191"/>
    </row>
    <row r="15" spans="1:31" ht="15">
      <c r="A15" s="213"/>
      <c r="B15" s="17" t="s">
        <v>42</v>
      </c>
      <c r="C15" s="17"/>
      <c r="D15" s="17"/>
      <c r="E15" s="16"/>
      <c r="F15" s="16"/>
      <c r="G15" s="16"/>
      <c r="H15" s="16"/>
      <c r="I15" s="16"/>
      <c r="J15" s="90">
        <v>2.47E-2</v>
      </c>
      <c r="K15" s="90">
        <v>1.1900000000000001E-2</v>
      </c>
      <c r="L15" s="90">
        <v>3.6546811669999998E-2</v>
      </c>
      <c r="M15" s="90">
        <v>7.0123000000000005E-2</v>
      </c>
      <c r="N15" s="90">
        <v>9.8000000000000014E-3</v>
      </c>
      <c r="O15" s="90">
        <v>1.1040273209999998E-2</v>
      </c>
      <c r="P15" s="90">
        <v>1.4342424070000324E-2</v>
      </c>
      <c r="Q15" s="90">
        <v>1.338575876E-2</v>
      </c>
      <c r="R15" s="90">
        <v>5.9359857059999993E-2</v>
      </c>
      <c r="S15" s="90">
        <v>6.3355390999999997E-4</v>
      </c>
      <c r="T15" s="90">
        <v>2.5580077310000001E-2</v>
      </c>
      <c r="U15" s="90">
        <v>3.5331717320000004E-2</v>
      </c>
      <c r="V15" s="90">
        <v>2.6846251830000001E-2</v>
      </c>
      <c r="W15" s="90">
        <v>3.0985128769999998E-2</v>
      </c>
      <c r="X15" s="90">
        <v>1.125133094E-2</v>
      </c>
      <c r="Y15" s="90">
        <v>2.7806614310000002E-2</v>
      </c>
      <c r="Z15" s="90">
        <v>1.2872790939999998E-2</v>
      </c>
      <c r="AA15" s="90">
        <v>1.867235192E-2</v>
      </c>
      <c r="AB15" s="90">
        <v>8.8000000000000005E-3</v>
      </c>
      <c r="AC15" s="90">
        <v>7.1682264499999997E-3</v>
      </c>
      <c r="AD15" s="190"/>
    </row>
    <row r="16" spans="1:31" ht="6" customHeight="1">
      <c r="A16" s="213"/>
      <c r="B16" s="12"/>
      <c r="C16" s="12"/>
      <c r="D16" s="12"/>
      <c r="E16" s="12"/>
      <c r="F16" s="12"/>
      <c r="G16" s="12"/>
      <c r="H16" s="12"/>
      <c r="I16" s="12"/>
      <c r="J16" s="63"/>
      <c r="K16" s="63"/>
      <c r="L16" s="63"/>
      <c r="M16" s="63"/>
      <c r="N16" s="63"/>
      <c r="O16" s="63"/>
      <c r="P16" s="63"/>
      <c r="Q16" s="63"/>
      <c r="R16" s="63"/>
      <c r="S16" s="63"/>
      <c r="T16" s="63"/>
      <c r="U16" s="63"/>
      <c r="V16" s="63"/>
      <c r="W16" s="63"/>
      <c r="X16" s="63"/>
      <c r="Y16" s="63"/>
      <c r="Z16" s="63"/>
      <c r="AA16" s="63"/>
      <c r="AB16" s="63"/>
      <c r="AC16" s="63"/>
      <c r="AD16" s="85"/>
    </row>
    <row r="17" spans="1:16383" s="9" customFormat="1" ht="15">
      <c r="A17" s="213"/>
      <c r="B17" s="15" t="s">
        <v>43</v>
      </c>
      <c r="C17" s="15"/>
      <c r="D17" s="15"/>
      <c r="E17" s="14"/>
      <c r="F17" s="14"/>
      <c r="G17" s="14"/>
      <c r="H17" s="14"/>
      <c r="I17" s="14"/>
      <c r="J17" s="84">
        <v>5.6659570644599988</v>
      </c>
      <c r="K17" s="84">
        <v>6.4063381159999997</v>
      </c>
      <c r="L17" s="84">
        <v>7.261806741</v>
      </c>
      <c r="M17" s="84">
        <v>9.8329017123699991</v>
      </c>
      <c r="N17" s="84">
        <v>11.684453146679999</v>
      </c>
      <c r="O17" s="84">
        <v>13.571867882579999</v>
      </c>
      <c r="P17" s="84">
        <v>15.19623541361028</v>
      </c>
      <c r="Q17" s="84">
        <v>15.687740774126944</v>
      </c>
      <c r="R17" s="84">
        <v>17.529635217999999</v>
      </c>
      <c r="S17" s="84">
        <v>17.429466448350002</v>
      </c>
      <c r="T17" s="84">
        <v>18.927288662609996</v>
      </c>
      <c r="U17" s="84">
        <v>21.62185033331</v>
      </c>
      <c r="V17" s="84">
        <v>24.780549705289999</v>
      </c>
      <c r="W17" s="84">
        <v>27.134410719200002</v>
      </c>
      <c r="X17" s="84">
        <v>31.160521704360001</v>
      </c>
      <c r="Y17" s="84">
        <v>34.65664704089</v>
      </c>
      <c r="Z17" s="84">
        <v>38.774185372909997</v>
      </c>
      <c r="AA17" s="84">
        <v>42.307515384189998</v>
      </c>
      <c r="AB17" s="84">
        <v>45.555269129139987</v>
      </c>
      <c r="AC17" s="84">
        <v>47.471234539019996</v>
      </c>
      <c r="AD17" s="190"/>
    </row>
    <row r="18" spans="1:16383" s="9" customFormat="1" ht="6" customHeight="1">
      <c r="A18" s="213"/>
      <c r="B18" s="12"/>
      <c r="C18" s="12"/>
      <c r="D18" s="12"/>
      <c r="E18" s="12"/>
      <c r="F18" s="12"/>
      <c r="G18" s="12"/>
      <c r="H18" s="12"/>
      <c r="I18" s="12"/>
      <c r="J18" s="63"/>
      <c r="K18" s="63"/>
      <c r="L18" s="63"/>
      <c r="M18" s="63"/>
      <c r="N18" s="63"/>
      <c r="O18" s="63"/>
      <c r="P18" s="63"/>
      <c r="Q18" s="63"/>
      <c r="R18" s="63"/>
      <c r="S18" s="63"/>
      <c r="T18" s="63"/>
      <c r="U18" s="63"/>
      <c r="V18" s="63"/>
      <c r="W18" s="63"/>
      <c r="X18" s="63"/>
      <c r="Y18" s="63"/>
      <c r="Z18" s="63"/>
      <c r="AA18" s="63"/>
      <c r="AB18" s="63"/>
      <c r="AC18" s="63"/>
      <c r="AD18" s="85"/>
      <c r="AE18" s="1"/>
    </row>
    <row r="19" spans="1:16383" s="52" customFormat="1" ht="15">
      <c r="A19" s="213"/>
      <c r="B19" s="51"/>
      <c r="C19" s="51" t="s">
        <v>44</v>
      </c>
      <c r="D19" s="51"/>
      <c r="E19" s="14"/>
      <c r="F19" s="14"/>
      <c r="G19" s="14"/>
      <c r="H19" s="14"/>
      <c r="I19" s="14"/>
      <c r="J19" s="84">
        <v>0.86428303495000003</v>
      </c>
      <c r="K19" s="84">
        <v>1.0655999999999999</v>
      </c>
      <c r="L19" s="84">
        <v>0.81222974099999989</v>
      </c>
      <c r="M19" s="84">
        <v>1.3605645985399997</v>
      </c>
      <c r="N19" s="84">
        <v>1.7892885381599999</v>
      </c>
      <c r="O19" s="84">
        <v>1.8309256599999999</v>
      </c>
      <c r="P19" s="84">
        <v>2.2897744119702801</v>
      </c>
      <c r="Q19" s="84">
        <v>2.2694167986269402</v>
      </c>
      <c r="R19" s="84">
        <v>2.2662815040000002</v>
      </c>
      <c r="S19" s="84">
        <v>2.6012584689099998</v>
      </c>
      <c r="T19" s="84">
        <v>2.9233170711500001</v>
      </c>
      <c r="U19" s="84">
        <v>3.1824271201499994</v>
      </c>
      <c r="V19" s="84">
        <v>3.8915274415999996</v>
      </c>
      <c r="W19" s="84">
        <v>4.0259309345199998</v>
      </c>
      <c r="X19" s="84">
        <v>4.3742080634699994</v>
      </c>
      <c r="Y19" s="84">
        <v>4.9396048882899999</v>
      </c>
      <c r="Z19" s="84">
        <v>5.4756873532999997</v>
      </c>
      <c r="AA19" s="84">
        <v>6.0223244330799997</v>
      </c>
      <c r="AB19" s="84">
        <v>6.5689765616100004</v>
      </c>
      <c r="AC19" s="84">
        <v>6.5832109659700011</v>
      </c>
      <c r="AD19" s="190"/>
    </row>
    <row r="20" spans="1:16383" s="52" customFormat="1" ht="6" customHeight="1">
      <c r="A20" s="213"/>
      <c r="B20" s="12"/>
      <c r="C20" s="12"/>
      <c r="D20" s="12"/>
      <c r="E20" s="12"/>
      <c r="F20" s="12"/>
      <c r="G20" s="12"/>
      <c r="H20" s="12"/>
      <c r="I20" s="12"/>
      <c r="J20" s="63"/>
      <c r="K20" s="63"/>
      <c r="L20" s="63"/>
      <c r="M20" s="63"/>
      <c r="N20" s="63"/>
      <c r="O20" s="63"/>
      <c r="P20" s="63"/>
      <c r="Q20" s="63"/>
      <c r="R20" s="63"/>
      <c r="S20" s="63"/>
      <c r="T20" s="63"/>
      <c r="U20" s="63"/>
      <c r="V20" s="63"/>
      <c r="W20" s="63"/>
      <c r="X20" s="63"/>
      <c r="Y20" s="63"/>
      <c r="Z20" s="63"/>
      <c r="AA20" s="63"/>
      <c r="AB20" s="63"/>
      <c r="AC20" s="63"/>
      <c r="AD20" s="85"/>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row>
    <row r="21" spans="1:16383" s="9" customFormat="1" ht="15">
      <c r="A21" s="213"/>
      <c r="B21" s="15" t="s">
        <v>45</v>
      </c>
      <c r="C21" s="15"/>
      <c r="D21" s="15"/>
      <c r="E21" s="14"/>
      <c r="F21" s="14"/>
      <c r="G21" s="14"/>
      <c r="H21" s="14"/>
      <c r="I21" s="14"/>
      <c r="J21" s="84">
        <v>2.30838929518</v>
      </c>
      <c r="K21" s="84">
        <v>2.5910876900000002</v>
      </c>
      <c r="L21" s="84">
        <v>4.2562230000000003</v>
      </c>
      <c r="M21" s="84">
        <v>5.6841939640000003</v>
      </c>
      <c r="N21" s="84">
        <v>7.0437100008399991</v>
      </c>
      <c r="O21" s="84">
        <v>5.5378987469199998</v>
      </c>
      <c r="P21" s="84">
        <v>6.1308032473100003</v>
      </c>
      <c r="Q21" s="84">
        <v>6.8533827112300001</v>
      </c>
      <c r="R21" s="84">
        <v>8.8037732000000002</v>
      </c>
      <c r="S21" s="84">
        <v>8.1126944740600013</v>
      </c>
      <c r="T21" s="84">
        <v>9.5731855759200002</v>
      </c>
      <c r="U21" s="84">
        <v>12.099530814790002</v>
      </c>
      <c r="V21" s="84">
        <v>12.60159807728</v>
      </c>
      <c r="W21" s="84">
        <v>13.22099094507</v>
      </c>
      <c r="X21" s="84">
        <v>12.54831657996</v>
      </c>
      <c r="Y21" s="84">
        <v>13.72873120187</v>
      </c>
      <c r="Z21" s="84">
        <v>14.736791327279999</v>
      </c>
      <c r="AA21" s="84">
        <v>13.012046113329999</v>
      </c>
      <c r="AB21" s="84">
        <v>12.713682973259999</v>
      </c>
      <c r="AC21" s="84">
        <v>13.34742300568</v>
      </c>
      <c r="AD21" s="190"/>
    </row>
    <row r="22" spans="1:16383" ht="6" customHeight="1">
      <c r="A22" s="213"/>
      <c r="B22" s="12"/>
      <c r="C22" s="12"/>
      <c r="D22" s="12"/>
      <c r="E22" s="13"/>
      <c r="F22" s="12"/>
      <c r="G22" s="12"/>
      <c r="H22" s="12"/>
      <c r="I22" s="12"/>
      <c r="J22" s="63"/>
      <c r="K22" s="63"/>
      <c r="L22" s="63"/>
      <c r="M22" s="63"/>
      <c r="N22" s="63"/>
      <c r="O22" s="63"/>
      <c r="P22" s="63"/>
      <c r="Q22" s="63"/>
      <c r="R22" s="63"/>
      <c r="S22" s="63"/>
      <c r="T22" s="63"/>
      <c r="U22" s="85"/>
      <c r="V22" s="85"/>
      <c r="W22" s="85"/>
      <c r="X22" s="85"/>
      <c r="Y22" s="85"/>
      <c r="Z22" s="63"/>
      <c r="AA22" s="85"/>
      <c r="AB22" s="85"/>
      <c r="AC22" s="85"/>
      <c r="AD22" s="85"/>
    </row>
    <row r="23" spans="1:16383" ht="15">
      <c r="A23" s="213"/>
      <c r="B23" s="10" t="s">
        <v>46</v>
      </c>
      <c r="C23" s="10"/>
      <c r="D23" s="10"/>
      <c r="E23" s="34"/>
      <c r="F23" s="34"/>
      <c r="G23" s="34"/>
      <c r="H23" s="34"/>
      <c r="I23" s="34"/>
      <c r="J23" s="65">
        <f t="shared" ref="J23:K23" si="8">+J4+J15-(J17-J19+J21)</f>
        <v>0.4328406384900001</v>
      </c>
      <c r="K23" s="65">
        <f t="shared" si="8"/>
        <v>0.60141034616500111</v>
      </c>
      <c r="L23" s="65">
        <f t="shared" ref="L23:AA23" si="9">+L4+L15-(L17-L19+L21)</f>
        <v>-0.97757870547000003</v>
      </c>
      <c r="M23" s="65">
        <f t="shared" si="9"/>
        <v>-1.3792701131600005</v>
      </c>
      <c r="N23" s="65">
        <f t="shared" si="9"/>
        <v>-2.0184143535800008</v>
      </c>
      <c r="O23" s="65">
        <f t="shared" si="9"/>
        <v>-0.81183238599999896</v>
      </c>
      <c r="P23" s="65">
        <f t="shared" si="9"/>
        <v>-0.815184137950002</v>
      </c>
      <c r="Q23" s="65">
        <f t="shared" si="9"/>
        <v>0.49974580056999685</v>
      </c>
      <c r="R23" s="65">
        <f t="shared" si="9"/>
        <v>-2.2583828841599995</v>
      </c>
      <c r="S23" s="65">
        <f t="shared" si="9"/>
        <v>0.52119857294999505</v>
      </c>
      <c r="T23" s="65">
        <f t="shared" si="9"/>
        <v>-0.67049561678999581</v>
      </c>
      <c r="U23" s="65">
        <f t="shared" si="9"/>
        <v>-1.2888035977800101</v>
      </c>
      <c r="V23" s="65">
        <f t="shared" si="9"/>
        <v>0.11989779836000736</v>
      </c>
      <c r="W23" s="65">
        <f t="shared" si="9"/>
        <v>-0.75146556619999672</v>
      </c>
      <c r="X23" s="65">
        <f t="shared" si="9"/>
        <v>-5.2974760129400025</v>
      </c>
      <c r="Y23" s="65">
        <f t="shared" si="9"/>
        <v>-6.0206572785199981</v>
      </c>
      <c r="Z23" s="65">
        <f t="shared" si="9"/>
        <v>-4.881296888259989</v>
      </c>
      <c r="AA23" s="65">
        <f t="shared" si="9"/>
        <v>-3.4234220920899929</v>
      </c>
      <c r="AB23" s="65">
        <f t="shared" ref="AB23:AC23" si="10">+AB4+AB15-(AB17-AB19+AB21)</f>
        <v>-2.4408461702999915</v>
      </c>
      <c r="AC23" s="65">
        <f t="shared" si="10"/>
        <v>-2.0112001431700008</v>
      </c>
      <c r="AD23" s="190"/>
    </row>
    <row r="24" spans="1:16383" ht="6" customHeight="1">
      <c r="A24" s="213"/>
      <c r="B24" s="12"/>
      <c r="C24" s="12"/>
      <c r="D24" s="12"/>
      <c r="E24" s="12"/>
      <c r="F24" s="12"/>
      <c r="G24" s="12"/>
      <c r="H24" s="12"/>
      <c r="I24" s="12"/>
      <c r="J24" s="63"/>
      <c r="K24" s="63"/>
      <c r="L24" s="63"/>
      <c r="M24" s="63"/>
      <c r="N24" s="63"/>
      <c r="O24" s="63"/>
      <c r="P24" s="63"/>
      <c r="Q24" s="63"/>
      <c r="R24" s="63"/>
      <c r="S24" s="63"/>
      <c r="T24" s="63"/>
      <c r="U24" s="85"/>
      <c r="V24" s="85"/>
      <c r="W24" s="85"/>
      <c r="X24" s="85"/>
      <c r="Y24" s="85"/>
      <c r="Z24" s="63"/>
      <c r="AA24" s="85"/>
      <c r="AB24" s="85"/>
      <c r="AC24" s="85"/>
      <c r="AD24" s="85"/>
      <c r="AF24" s="39"/>
      <c r="AG24" s="40"/>
      <c r="AH24" s="40"/>
    </row>
    <row r="25" spans="1:16383" ht="15">
      <c r="A25" s="213"/>
      <c r="B25" s="10" t="s">
        <v>47</v>
      </c>
      <c r="C25" s="11"/>
      <c r="D25" s="11"/>
      <c r="E25" s="34"/>
      <c r="F25" s="34"/>
      <c r="G25" s="34"/>
      <c r="H25" s="34"/>
      <c r="I25" s="34"/>
      <c r="J25" s="65">
        <f t="shared" ref="J25:K25" si="11">+J23-J$19</f>
        <v>-0.43144239645999993</v>
      </c>
      <c r="K25" s="65">
        <f t="shared" si="11"/>
        <v>-0.46418965383499877</v>
      </c>
      <c r="L25" s="65">
        <f t="shared" ref="L25:AA25" si="12">+L23-L$19</f>
        <v>-1.7898084464699999</v>
      </c>
      <c r="M25" s="65">
        <f t="shared" si="12"/>
        <v>-2.7398347117000004</v>
      </c>
      <c r="N25" s="65">
        <f t="shared" si="12"/>
        <v>-3.8077028917400009</v>
      </c>
      <c r="O25" s="65">
        <f t="shared" si="12"/>
        <v>-2.6427580459999991</v>
      </c>
      <c r="P25" s="65">
        <f t="shared" si="12"/>
        <v>-3.1049585499202821</v>
      </c>
      <c r="Q25" s="65">
        <f t="shared" si="12"/>
        <v>-1.7696709980569434</v>
      </c>
      <c r="R25" s="65">
        <f t="shared" si="12"/>
        <v>-4.5246643881599997</v>
      </c>
      <c r="S25" s="65">
        <f t="shared" si="12"/>
        <v>-2.0800598959600047</v>
      </c>
      <c r="T25" s="65">
        <f t="shared" si="12"/>
        <v>-3.5938126879399959</v>
      </c>
      <c r="U25" s="65">
        <f t="shared" si="12"/>
        <v>-4.471230717930009</v>
      </c>
      <c r="V25" s="65">
        <f t="shared" si="12"/>
        <v>-3.7716296432399923</v>
      </c>
      <c r="W25" s="65">
        <f t="shared" si="12"/>
        <v>-4.7773965007199966</v>
      </c>
      <c r="X25" s="65">
        <f t="shared" si="12"/>
        <v>-9.6716840764100027</v>
      </c>
      <c r="Y25" s="65">
        <f t="shared" si="12"/>
        <v>-10.960262166809997</v>
      </c>
      <c r="Z25" s="65">
        <f t="shared" si="12"/>
        <v>-10.356984241559989</v>
      </c>
      <c r="AA25" s="65">
        <f t="shared" si="12"/>
        <v>-9.4457465251699926</v>
      </c>
      <c r="AB25" s="65">
        <f t="shared" ref="AB25:AC25" si="13">+AB23-AB$19</f>
        <v>-9.0098227319099919</v>
      </c>
      <c r="AC25" s="65">
        <f t="shared" si="13"/>
        <v>-8.5944111091400011</v>
      </c>
      <c r="AD25" s="190"/>
      <c r="AF25" s="39"/>
      <c r="AG25" s="40"/>
      <c r="AH25" s="40"/>
    </row>
    <row r="26" spans="1:16383" ht="1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F26" s="39"/>
      <c r="AG26" s="40"/>
      <c r="AH26" s="40"/>
    </row>
    <row r="27" spans="1:16383" s="22" customFormat="1" ht="15">
      <c r="B27" s="24" t="s">
        <v>48</v>
      </c>
      <c r="C27" s="24"/>
      <c r="D27" s="24"/>
      <c r="E27" s="24">
        <v>31.875</v>
      </c>
      <c r="F27" s="24">
        <v>43.686999999999998</v>
      </c>
      <c r="G27" s="24">
        <v>49.767000000000003</v>
      </c>
      <c r="H27" s="24">
        <v>58.954999999999998</v>
      </c>
      <c r="I27" s="24">
        <v>68.180999999999997</v>
      </c>
      <c r="J27" s="24">
        <v>77.361999999999995</v>
      </c>
      <c r="K27" s="24">
        <v>86.602999999999994</v>
      </c>
      <c r="L27" s="24">
        <v>97.643000000000001</v>
      </c>
      <c r="M27" s="24">
        <v>111.82299999999999</v>
      </c>
      <c r="N27" s="24">
        <v>121.79600000000001</v>
      </c>
      <c r="O27" s="24">
        <v>133.42699999999999</v>
      </c>
      <c r="P27" s="24">
        <v>146.97800000000001</v>
      </c>
      <c r="Q27" s="24">
        <v>162.50700000000001</v>
      </c>
      <c r="R27" s="24">
        <v>174.04400000000001</v>
      </c>
      <c r="S27" s="24">
        <v>190.44</v>
      </c>
      <c r="T27" s="24">
        <v>207.72900000000001</v>
      </c>
      <c r="U27" s="24">
        <v>229.83600000000001</v>
      </c>
      <c r="V27" s="24">
        <v>261.76</v>
      </c>
      <c r="W27" s="24">
        <v>295.87200000000001</v>
      </c>
      <c r="X27" s="24">
        <v>307.96699999999998</v>
      </c>
      <c r="Y27" s="24">
        <v>333.09300000000002</v>
      </c>
      <c r="Z27" s="24">
        <v>371.012</v>
      </c>
      <c r="AA27" s="24">
        <v>394.72300000000001</v>
      </c>
      <c r="AB27" s="24">
        <v>423.09800000000001</v>
      </c>
      <c r="AC27" s="24">
        <v>454.09800000000001</v>
      </c>
      <c r="AD27" s="187"/>
      <c r="AF27" s="39"/>
      <c r="AG27" s="40"/>
      <c r="AH27" s="40"/>
    </row>
    <row r="28" spans="1:16383" s="22" customFormat="1" ht="15">
      <c r="B28" s="24" t="s">
        <v>49</v>
      </c>
      <c r="C28" s="24"/>
      <c r="D28" s="24"/>
      <c r="E28" s="24">
        <v>100.217</v>
      </c>
      <c r="F28" s="24">
        <v>103.224</v>
      </c>
      <c r="G28" s="24">
        <v>107.97199999999999</v>
      </c>
      <c r="H28" s="24">
        <v>111.643</v>
      </c>
      <c r="I28" s="24">
        <v>115.551</v>
      </c>
      <c r="J28" s="24">
        <v>120.63500000000001</v>
      </c>
      <c r="K28" s="24">
        <v>124.01300000000001</v>
      </c>
      <c r="L28" s="24">
        <v>129.09700000000001</v>
      </c>
      <c r="M28" s="24">
        <v>135.036</v>
      </c>
      <c r="N28" s="24">
        <v>140.03200000000001</v>
      </c>
      <c r="O28" s="24">
        <v>143.53299999999999</v>
      </c>
      <c r="P28" s="24">
        <v>146.97800000000001</v>
      </c>
      <c r="Q28" s="24">
        <v>152.661</v>
      </c>
      <c r="R28" s="24">
        <v>156.524</v>
      </c>
      <c r="S28" s="24">
        <v>161.458</v>
      </c>
      <c r="T28" s="24">
        <v>166.72200000000001</v>
      </c>
      <c r="U28" s="24">
        <v>175.691</v>
      </c>
      <c r="V28" s="24">
        <v>186.767</v>
      </c>
      <c r="W28" s="24">
        <v>192.89500000000001</v>
      </c>
      <c r="X28" s="24">
        <v>193.91</v>
      </c>
      <c r="Y28" s="24">
        <v>199.47399999999999</v>
      </c>
      <c r="Z28" s="24">
        <v>207.77600000000001</v>
      </c>
      <c r="AA28" s="24">
        <v>213.947</v>
      </c>
      <c r="AB28" s="24">
        <v>221.858</v>
      </c>
      <c r="AC28" s="24">
        <v>231.268</v>
      </c>
      <c r="AD28" s="187"/>
      <c r="AF28" s="39"/>
      <c r="AG28" s="40"/>
      <c r="AH28" s="40"/>
    </row>
    <row r="29" spans="1:16383" s="22" customFormat="1" ht="15">
      <c r="B29" s="24" t="s">
        <v>50</v>
      </c>
      <c r="C29" s="24"/>
      <c r="D29" s="24"/>
      <c r="E29" s="24">
        <f>+E$27*100/(E31+100)</f>
        <v>32.05758719361998</v>
      </c>
      <c r="F29" s="24">
        <f>+F27*100/(F31+100)</f>
        <v>43.987221584760306</v>
      </c>
      <c r="G29" s="24">
        <f>+G27*100/(G31+100)</f>
        <v>49.497683106219071</v>
      </c>
      <c r="H29" s="24">
        <f>+H27*100/(H31+100)</f>
        <v>58.67634019279042</v>
      </c>
      <c r="I29" s="24">
        <f>+I27*100/(I31+100)</f>
        <v>67.905000126983865</v>
      </c>
      <c r="J29" s="24">
        <f t="shared" ref="J29:K29" si="14">+J27*100/(J31+100)</f>
        <v>76.482716450328795</v>
      </c>
      <c r="K29" s="24">
        <f t="shared" si="14"/>
        <v>86.338501999125683</v>
      </c>
      <c r="L29" s="24">
        <f t="shared" ref="L29:AA29" si="15">+L27*100/(L31+100)</f>
        <v>96.95326477903545</v>
      </c>
      <c r="M29" s="24">
        <f t="shared" si="15"/>
        <v>110.06321033625466</v>
      </c>
      <c r="N29" s="24">
        <f t="shared" si="15"/>
        <v>119.86803060888366</v>
      </c>
      <c r="O29" s="24">
        <f t="shared" si="15"/>
        <v>132.86028445665013</v>
      </c>
      <c r="P29" s="24">
        <f t="shared" si="15"/>
        <v>148.28197687645385</v>
      </c>
      <c r="Q29" s="24">
        <f t="shared" si="15"/>
        <v>163.87311180928694</v>
      </c>
      <c r="R29" s="24">
        <f t="shared" si="15"/>
        <v>177.8541335318256</v>
      </c>
      <c r="S29" s="24">
        <f t="shared" si="15"/>
        <v>196.18421495872704</v>
      </c>
      <c r="T29" s="24">
        <f t="shared" si="15"/>
        <v>215.63793082507831</v>
      </c>
      <c r="U29" s="24">
        <f t="shared" si="15"/>
        <v>235.62968628945373</v>
      </c>
      <c r="V29" s="24">
        <f t="shared" si="15"/>
        <v>262.59012616584812</v>
      </c>
      <c r="W29" s="24">
        <f t="shared" si="15"/>
        <v>298.52514220131417</v>
      </c>
      <c r="X29" s="24">
        <f t="shared" si="15"/>
        <v>320.41322753431098</v>
      </c>
      <c r="Y29" s="24">
        <f t="shared" si="15"/>
        <v>348.22952770364725</v>
      </c>
      <c r="Z29" s="24">
        <f t="shared" si="15"/>
        <v>383.43879109276725</v>
      </c>
      <c r="AA29" s="24">
        <f t="shared" si="15"/>
        <v>405.85587002840111</v>
      </c>
      <c r="AB29" s="24">
        <f t="shared" ref="AB29:AC29" si="16">+AB27*100/(AB31+100)</f>
        <v>426.89889430544861</v>
      </c>
      <c r="AC29" s="24">
        <f t="shared" si="16"/>
        <v>443.47772840351126</v>
      </c>
      <c r="AD29" s="187"/>
      <c r="AE29" s="49">
        <v>1</v>
      </c>
      <c r="AF29" s="39"/>
      <c r="AG29" s="40"/>
      <c r="AH29" s="40"/>
    </row>
    <row r="30" spans="1:16383" s="22" customFormat="1" ht="15">
      <c r="B30" s="24" t="s">
        <v>51</v>
      </c>
      <c r="C30" s="24"/>
      <c r="D30" s="24"/>
      <c r="E30" s="41"/>
      <c r="F30" s="41"/>
      <c r="G30" s="41"/>
      <c r="H30" s="41"/>
      <c r="I30" s="41"/>
      <c r="J30" s="41"/>
      <c r="K30" s="41"/>
      <c r="L30" s="41"/>
      <c r="M30" s="41"/>
      <c r="N30" s="41"/>
      <c r="O30" s="41"/>
      <c r="P30" s="41"/>
      <c r="Q30" s="24">
        <f t="shared" ref="Q30:AA30" si="17">+Q27*100/(Q32+100)</f>
        <v>166.36379522840051</v>
      </c>
      <c r="R30" s="24">
        <f t="shared" si="17"/>
        <v>177.28539756640538</v>
      </c>
      <c r="S30" s="24">
        <f t="shared" si="17"/>
        <v>193.13406570939347</v>
      </c>
      <c r="T30" s="24">
        <f t="shared" si="17"/>
        <v>210.089821340366</v>
      </c>
      <c r="U30" s="24">
        <f t="shared" si="17"/>
        <v>232.8125314964351</v>
      </c>
      <c r="V30" s="24">
        <f t="shared" si="17"/>
        <v>263.10253329665284</v>
      </c>
      <c r="W30" s="24">
        <f t="shared" si="17"/>
        <v>295.8923869854633</v>
      </c>
      <c r="X30" s="24">
        <f t="shared" si="17"/>
        <v>306.82718915291906</v>
      </c>
      <c r="Y30" s="24">
        <f t="shared" si="17"/>
        <v>334.8214151090761</v>
      </c>
      <c r="Z30" s="24">
        <f t="shared" si="17"/>
        <v>374.23151371246831</v>
      </c>
      <c r="AA30" s="24">
        <f t="shared" si="17"/>
        <v>396.626888389648</v>
      </c>
      <c r="AB30" s="24">
        <f t="shared" ref="AB30:AC30" si="18">+AB27*100/(AB32+100)</f>
        <v>425.57946876648361</v>
      </c>
      <c r="AC30" s="24">
        <f t="shared" si="18"/>
        <v>456.17171098094832</v>
      </c>
      <c r="AD30" s="187"/>
      <c r="AF30" s="39"/>
      <c r="AG30" s="40"/>
      <c r="AH30" s="40"/>
    </row>
    <row r="31" spans="1:16383" s="22" customFormat="1" ht="15">
      <c r="B31" s="24" t="s">
        <v>52</v>
      </c>
      <c r="C31" s="24"/>
      <c r="D31" s="24"/>
      <c r="E31" s="50">
        <v>-0.56956000000000007</v>
      </c>
      <c r="F31" s="50">
        <v>-0.68252000000000002</v>
      </c>
      <c r="G31" s="50">
        <v>0.54409999999999992</v>
      </c>
      <c r="H31" s="50">
        <v>0.47491</v>
      </c>
      <c r="I31" s="50">
        <v>0.40645000000000003</v>
      </c>
      <c r="J31" s="50">
        <v>1.1496500000000001</v>
      </c>
      <c r="K31" s="50">
        <v>0.30634999999999996</v>
      </c>
      <c r="L31" s="50">
        <v>0.71140999999999999</v>
      </c>
      <c r="M31" s="50">
        <v>1.5988899999999999</v>
      </c>
      <c r="N31" s="50">
        <v>1.6084100000000001</v>
      </c>
      <c r="O31" s="50">
        <v>0.42655000000000004</v>
      </c>
      <c r="P31" s="50">
        <v>-0.87939000000000001</v>
      </c>
      <c r="Q31" s="50">
        <v>-0.83364000000000005</v>
      </c>
      <c r="R31" s="50">
        <v>-2.14228</v>
      </c>
      <c r="S31" s="50">
        <v>-2.9279699999999997</v>
      </c>
      <c r="T31" s="50">
        <v>-3.6676899999999999</v>
      </c>
      <c r="U31" s="50">
        <v>-2.4588100000000002</v>
      </c>
      <c r="V31" s="50">
        <v>-0.31613000000000002</v>
      </c>
      <c r="W31" s="50">
        <v>-0.88874999999999993</v>
      </c>
      <c r="X31" s="50">
        <v>-3.88443</v>
      </c>
      <c r="Y31" s="50">
        <v>-4.3467099999999999</v>
      </c>
      <c r="Z31" s="50">
        <v>-3.2408800000000002</v>
      </c>
      <c r="AA31" s="50">
        <v>-2.7430599999999998</v>
      </c>
      <c r="AB31" s="50">
        <v>-0.89034999999999997</v>
      </c>
      <c r="AC31" s="50">
        <v>2.3947699999999998</v>
      </c>
      <c r="AD31" s="163"/>
      <c r="AE31" s="23"/>
      <c r="AF31" s="39"/>
      <c r="AG31" s="40"/>
      <c r="AH31" s="40"/>
      <c r="AI31" s="23"/>
      <c r="AJ31" s="23"/>
      <c r="AK31" s="23"/>
      <c r="AL31" s="23"/>
      <c r="AM31" s="23"/>
      <c r="AN31" s="23"/>
      <c r="AO31" s="23"/>
      <c r="AP31" s="23"/>
      <c r="AQ31" s="23"/>
    </row>
    <row r="32" spans="1:16383" s="22" customFormat="1" ht="15">
      <c r="B32" s="24" t="s">
        <v>53</v>
      </c>
      <c r="C32" s="24"/>
      <c r="D32" s="24"/>
      <c r="E32" s="50"/>
      <c r="F32" s="50"/>
      <c r="G32" s="50"/>
      <c r="H32" s="50"/>
      <c r="I32" s="50"/>
      <c r="J32" s="50"/>
      <c r="K32" s="50"/>
      <c r="L32" s="50"/>
      <c r="M32" s="50"/>
      <c r="N32" s="50"/>
      <c r="O32" s="50"/>
      <c r="P32" s="50"/>
      <c r="Q32" s="50">
        <v>-2.3182900000000002</v>
      </c>
      <c r="R32" s="50">
        <v>-1.8283499999999999</v>
      </c>
      <c r="S32" s="50">
        <v>-1.3949199999999999</v>
      </c>
      <c r="T32" s="50">
        <v>-1.1237200000000001</v>
      </c>
      <c r="U32" s="50">
        <v>-1.27851</v>
      </c>
      <c r="V32" s="50">
        <v>-0.51027</v>
      </c>
      <c r="W32" s="50">
        <v>-6.8900000000000003E-3</v>
      </c>
      <c r="X32" s="50">
        <v>0.37148300000000001</v>
      </c>
      <c r="Y32" s="50">
        <v>-0.51622000000000001</v>
      </c>
      <c r="Z32" s="50">
        <v>-0.86029999999999995</v>
      </c>
      <c r="AA32" s="50">
        <v>-0.48002</v>
      </c>
      <c r="AB32" s="50">
        <v>-0.58307999999999993</v>
      </c>
      <c r="AC32" s="50">
        <v>-0.45459000000000005</v>
      </c>
      <c r="AD32" s="163"/>
      <c r="AE32" s="23"/>
      <c r="AF32" s="39"/>
      <c r="AG32" s="40"/>
      <c r="AH32" s="40"/>
      <c r="AI32" s="23"/>
      <c r="AJ32" s="23"/>
      <c r="AK32" s="23"/>
      <c r="AL32" s="23"/>
      <c r="AM32" s="23"/>
      <c r="AN32" s="23"/>
      <c r="AO32" s="23"/>
      <c r="AP32" s="23"/>
      <c r="AQ32" s="23"/>
    </row>
    <row r="33" spans="1:43" s="22" customFormat="1" ht="15" hidden="1">
      <c r="B33" s="24"/>
      <c r="C33" s="24"/>
      <c r="D33" s="24"/>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163"/>
      <c r="AE33" s="23"/>
      <c r="AF33" s="39"/>
      <c r="AG33" s="40"/>
      <c r="AH33" s="40"/>
      <c r="AI33" s="23"/>
      <c r="AJ33" s="23"/>
      <c r="AK33" s="23"/>
      <c r="AL33" s="23"/>
      <c r="AM33" s="23"/>
      <c r="AN33" s="23"/>
      <c r="AO33" s="23"/>
      <c r="AP33" s="23"/>
      <c r="AQ33" s="23"/>
    </row>
    <row r="34" spans="1:43" s="22" customFormat="1" ht="15" hidden="1">
      <c r="B34" s="24"/>
      <c r="C34" s="24"/>
      <c r="D34" s="24"/>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163"/>
      <c r="AE34" s="23"/>
      <c r="AF34" s="39"/>
      <c r="AG34" s="40"/>
      <c r="AH34" s="40"/>
      <c r="AI34" s="23"/>
      <c r="AJ34" s="23"/>
      <c r="AK34" s="23"/>
      <c r="AL34" s="23"/>
      <c r="AM34" s="23"/>
      <c r="AN34" s="23"/>
      <c r="AO34" s="23"/>
      <c r="AP34" s="23"/>
      <c r="AQ34" s="23"/>
    </row>
    <row r="35" spans="1:43" s="22" customFormat="1" ht="15" hidden="1">
      <c r="B35" s="24"/>
      <c r="C35" s="24"/>
      <c r="D35" s="24"/>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163"/>
      <c r="AE35" s="23"/>
      <c r="AF35" s="39"/>
      <c r="AG35" s="40"/>
      <c r="AH35" s="40"/>
      <c r="AI35" s="23"/>
      <c r="AJ35" s="23"/>
      <c r="AK35" s="23"/>
      <c r="AL35" s="23"/>
      <c r="AM35" s="23"/>
      <c r="AN35" s="23"/>
      <c r="AO35" s="23"/>
      <c r="AP35" s="23"/>
      <c r="AQ35" s="23"/>
    </row>
    <row r="36" spans="1:43" s="22" customFormat="1" ht="15" hidden="1">
      <c r="B36" s="24"/>
      <c r="C36" s="24"/>
      <c r="D36" s="24"/>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163"/>
      <c r="AE36" s="23"/>
      <c r="AF36" s="39"/>
      <c r="AG36" s="40"/>
      <c r="AH36" s="40"/>
      <c r="AI36" s="23"/>
      <c r="AJ36" s="23"/>
      <c r="AK36" s="23"/>
      <c r="AL36" s="23"/>
      <c r="AM36" s="23"/>
      <c r="AN36" s="23"/>
      <c r="AO36" s="23"/>
      <c r="AP36" s="23"/>
      <c r="AQ36" s="23"/>
    </row>
    <row r="37" spans="1:43" s="22" customFormat="1" ht="15" hidden="1">
      <c r="B37" s="24"/>
      <c r="C37" s="24"/>
      <c r="D37" s="24"/>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163"/>
      <c r="AE37" s="23"/>
      <c r="AF37" s="39"/>
      <c r="AG37" s="40"/>
      <c r="AH37" s="40"/>
      <c r="AI37" s="23"/>
      <c r="AJ37" s="23"/>
      <c r="AK37" s="23"/>
      <c r="AL37" s="23"/>
      <c r="AM37" s="23"/>
      <c r="AN37" s="23"/>
      <c r="AO37" s="23"/>
      <c r="AP37" s="23"/>
      <c r="AQ37" s="23"/>
    </row>
    <row r="38" spans="1:43" s="22" customFormat="1" ht="15" hidden="1">
      <c r="B38" s="24"/>
      <c r="C38" s="24"/>
      <c r="D38" s="24"/>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163"/>
      <c r="AE38" s="23"/>
      <c r="AF38" s="39"/>
      <c r="AG38" s="40"/>
      <c r="AH38" s="40"/>
      <c r="AI38" s="23"/>
      <c r="AJ38" s="23"/>
      <c r="AK38" s="23"/>
      <c r="AL38" s="23"/>
      <c r="AM38" s="23"/>
      <c r="AN38" s="23"/>
      <c r="AO38" s="23"/>
      <c r="AP38" s="23"/>
      <c r="AQ38" s="23"/>
    </row>
    <row r="39" spans="1:43" s="22" customFormat="1" ht="15" hidden="1">
      <c r="B39" s="24"/>
      <c r="C39" s="24"/>
      <c r="D39" s="24"/>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163"/>
      <c r="AE39" s="23"/>
      <c r="AF39" s="39"/>
      <c r="AG39" s="40"/>
      <c r="AH39" s="40"/>
      <c r="AI39" s="23"/>
      <c r="AJ39" s="23"/>
      <c r="AK39" s="23"/>
      <c r="AL39" s="23"/>
      <c r="AM39" s="23"/>
      <c r="AN39" s="23"/>
      <c r="AO39" s="23"/>
      <c r="AP39" s="23"/>
      <c r="AQ39" s="23"/>
    </row>
    <row r="40" spans="1:43" s="22" customFormat="1" ht="15" hidden="1">
      <c r="B40" s="24"/>
      <c r="C40" s="24"/>
      <c r="D40" s="24"/>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163"/>
      <c r="AE40" s="23"/>
      <c r="AF40" s="39"/>
      <c r="AG40" s="40"/>
      <c r="AH40" s="40"/>
      <c r="AI40" s="23"/>
      <c r="AJ40" s="23"/>
      <c r="AK40" s="23"/>
      <c r="AL40" s="23"/>
      <c r="AM40" s="23"/>
      <c r="AN40" s="23"/>
      <c r="AO40" s="23"/>
      <c r="AP40" s="23"/>
      <c r="AQ40" s="23"/>
    </row>
    <row r="41" spans="1:43" s="22" customFormat="1" ht="15" hidden="1">
      <c r="B41" s="24"/>
      <c r="C41" s="24"/>
      <c r="D41" s="24"/>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163"/>
      <c r="AE41" s="23"/>
      <c r="AF41" s="39"/>
      <c r="AG41" s="40"/>
      <c r="AH41" s="40"/>
      <c r="AI41" s="23"/>
      <c r="AJ41" s="23"/>
      <c r="AK41" s="23"/>
      <c r="AL41" s="23"/>
      <c r="AM41" s="23"/>
      <c r="AN41" s="23"/>
      <c r="AO41" s="23"/>
      <c r="AP41" s="23"/>
      <c r="AQ41" s="23"/>
    </row>
    <row r="42" spans="1:43" s="22" customFormat="1" ht="15" hidden="1">
      <c r="B42" s="24"/>
      <c r="C42" s="24"/>
      <c r="D42" s="24"/>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163"/>
      <c r="AE42" s="23"/>
      <c r="AF42" s="39"/>
      <c r="AG42" s="40"/>
      <c r="AH42" s="40"/>
      <c r="AI42" s="23"/>
      <c r="AJ42" s="23"/>
      <c r="AK42" s="23"/>
      <c r="AL42" s="23"/>
      <c r="AM42" s="23"/>
      <c r="AN42" s="23"/>
      <c r="AO42" s="23"/>
      <c r="AP42" s="23"/>
      <c r="AQ42" s="23"/>
    </row>
    <row r="43" spans="1:43" s="22" customFormat="1" ht="15" hidden="1">
      <c r="B43" s="24"/>
      <c r="C43" s="24"/>
      <c r="D43" s="24"/>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163"/>
      <c r="AE43" s="23"/>
      <c r="AF43" s="39"/>
      <c r="AG43" s="40"/>
      <c r="AH43" s="40"/>
      <c r="AI43" s="23"/>
      <c r="AJ43" s="23"/>
      <c r="AK43" s="23"/>
      <c r="AL43" s="23"/>
      <c r="AM43" s="23"/>
      <c r="AN43" s="23"/>
      <c r="AO43" s="23"/>
      <c r="AP43" s="23"/>
      <c r="AQ43" s="23"/>
    </row>
    <row r="44" spans="1:43" s="22" customFormat="1" ht="15" hidden="1">
      <c r="B44" s="24"/>
      <c r="C44" s="24"/>
      <c r="D44" s="24"/>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163"/>
      <c r="AE44" s="23"/>
      <c r="AF44" s="39"/>
      <c r="AG44" s="40"/>
      <c r="AH44" s="40"/>
      <c r="AI44" s="23"/>
      <c r="AJ44" s="23"/>
      <c r="AK44" s="23"/>
      <c r="AL44" s="23"/>
      <c r="AM44" s="23"/>
      <c r="AN44" s="23"/>
      <c r="AO44" s="23"/>
      <c r="AP44" s="23"/>
      <c r="AQ44" s="23"/>
    </row>
    <row r="45" spans="1:43" s="22" customFormat="1" ht="15" hidden="1">
      <c r="B45" s="24"/>
      <c r="C45" s="24"/>
      <c r="D45" s="24"/>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163"/>
      <c r="AE45" s="23"/>
      <c r="AF45" s="39"/>
      <c r="AG45" s="40"/>
      <c r="AH45" s="40"/>
      <c r="AI45" s="23"/>
      <c r="AJ45" s="23"/>
      <c r="AK45" s="23"/>
      <c r="AL45" s="23"/>
      <c r="AM45" s="23"/>
      <c r="AN45" s="23"/>
      <c r="AO45" s="23"/>
      <c r="AP45" s="23"/>
      <c r="AQ45" s="23"/>
    </row>
    <row r="46" spans="1:43" s="22" customFormat="1" ht="15" hidden="1">
      <c r="B46" s="24"/>
      <c r="C46" s="24"/>
      <c r="D46" s="24"/>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163"/>
      <c r="AE46" s="23"/>
      <c r="AF46" s="39"/>
      <c r="AG46" s="40"/>
      <c r="AH46" s="40"/>
      <c r="AI46" s="23"/>
      <c r="AJ46" s="23"/>
      <c r="AK46" s="23"/>
      <c r="AL46" s="23"/>
      <c r="AM46" s="23"/>
      <c r="AN46" s="23"/>
      <c r="AO46" s="23"/>
      <c r="AP46" s="23"/>
      <c r="AQ46" s="23"/>
    </row>
    <row r="47" spans="1:43" ht="15">
      <c r="AF47" s="39"/>
      <c r="AG47" s="40"/>
      <c r="AH47" s="40"/>
    </row>
    <row r="48" spans="1:43" ht="15" customHeight="1">
      <c r="A48" s="214" t="s">
        <v>54</v>
      </c>
      <c r="B48" s="17" t="s">
        <v>32</v>
      </c>
      <c r="C48" s="17"/>
      <c r="D48" s="17"/>
      <c r="E48" s="16"/>
      <c r="F48" s="16"/>
      <c r="G48" s="16"/>
      <c r="H48" s="16"/>
      <c r="I48" s="16"/>
      <c r="J48" s="90">
        <f t="shared" ref="J48:K48" ca="1" si="19">+J49+J55+J56</f>
        <v>7.413935595177982</v>
      </c>
      <c r="K48" s="90">
        <f t="shared" ca="1" si="19"/>
        <v>8.4854753685514765</v>
      </c>
      <c r="L48" s="90">
        <f t="shared" ref="L48:AA48" ca="1" si="20">+L49+L55+L56</f>
        <v>9.5935465996841742</v>
      </c>
      <c r="M48" s="90">
        <f t="shared" ca="1" si="20"/>
        <v>12.442191684502431</v>
      </c>
      <c r="N48" s="90">
        <f t="shared" ca="1" si="20"/>
        <v>14.603541740937025</v>
      </c>
      <c r="O48" s="90">
        <f t="shared" ca="1" si="20"/>
        <v>16.364765450357964</v>
      </c>
      <c r="P48" s="90">
        <f t="shared" ca="1" si="20"/>
        <v>18.410326686441426</v>
      </c>
      <c r="Q48" s="90">
        <f t="shared" ca="1" si="20"/>
        <v>20.982096887488424</v>
      </c>
      <c r="R48" s="90">
        <f t="shared" ca="1" si="20"/>
        <v>22.367053130590367</v>
      </c>
      <c r="S48" s="90">
        <f t="shared" ca="1" si="20"/>
        <v>24.435523565255174</v>
      </c>
      <c r="T48" s="90">
        <f t="shared" ca="1" si="20"/>
        <v>26.130628971589807</v>
      </c>
      <c r="U48" s="90">
        <f t="shared" ca="1" si="20"/>
        <v>30.256290885509358</v>
      </c>
      <c r="V48" s="90">
        <f t="shared" ca="1" si="20"/>
        <v>33.739868769089497</v>
      </c>
      <c r="W48" s="90">
        <f t="shared" ca="1" si="20"/>
        <v>36.013913431231757</v>
      </c>
      <c r="X48" s="90">
        <f t="shared" ca="1" si="20"/>
        <v>36.075378970879775</v>
      </c>
      <c r="Y48" s="90">
        <f t="shared" ca="1" si="20"/>
        <v>39.948427781148617</v>
      </c>
      <c r="Z48" s="90">
        <f t="shared" ca="1" si="20"/>
        <v>45.324306712968728</v>
      </c>
      <c r="AA48" s="90">
        <f t="shared" ca="1" si="20"/>
        <v>47.803897884226544</v>
      </c>
      <c r="AB48" s="90">
        <f t="shared" ref="AB48:AC48" ca="1" si="21">+AB49+AB55+AB56</f>
        <v>49.925518810894388</v>
      </c>
      <c r="AC48" s="90">
        <f t="shared" ca="1" si="21"/>
        <v>50.355239781995543</v>
      </c>
      <c r="AD48" s="190"/>
      <c r="AF48" s="39"/>
      <c r="AG48" s="40"/>
      <c r="AH48" s="40"/>
    </row>
    <row r="49" spans="1:34" ht="15">
      <c r="A49" s="214"/>
      <c r="B49" s="12"/>
      <c r="C49" s="12" t="s">
        <v>33</v>
      </c>
      <c r="D49" s="12"/>
      <c r="E49" s="13"/>
      <c r="F49" s="13"/>
      <c r="G49" s="13"/>
      <c r="H49" s="13"/>
      <c r="I49" s="13"/>
      <c r="J49" s="63">
        <f t="shared" ref="J49:K49" ca="1" si="22">+SUM(J50:J54)</f>
        <v>6.670183581997982</v>
      </c>
      <c r="K49" s="63">
        <f t="shared" ca="1" si="22"/>
        <v>7.8888042163864762</v>
      </c>
      <c r="L49" s="63">
        <f t="shared" ref="L49:AA49" ca="1" si="23">+SUM(L50:L54)</f>
        <v>9.0279721168241736</v>
      </c>
      <c r="M49" s="63">
        <f t="shared" ca="1" si="23"/>
        <v>11.270536771702432</v>
      </c>
      <c r="N49" s="63">
        <f t="shared" ca="1" si="23"/>
        <v>13.052004941477026</v>
      </c>
      <c r="O49" s="63">
        <f t="shared" ca="1" si="23"/>
        <v>14.909501315587963</v>
      </c>
      <c r="P49" s="63">
        <f t="shared" ca="1" si="23"/>
        <v>16.131332486661424</v>
      </c>
      <c r="Q49" s="63">
        <f t="shared" ca="1" si="23"/>
        <v>19.518713285928424</v>
      </c>
      <c r="R49" s="63">
        <f t="shared" ca="1" si="23"/>
        <v>20.898387161790367</v>
      </c>
      <c r="S49" s="63">
        <f t="shared" ca="1" si="23"/>
        <v>22.948018778775175</v>
      </c>
      <c r="T49" s="63">
        <f t="shared" ca="1" si="23"/>
        <v>24.559593665929807</v>
      </c>
      <c r="U49" s="63">
        <f t="shared" ca="1" si="23"/>
        <v>28.279587564769358</v>
      </c>
      <c r="V49" s="63">
        <f t="shared" ca="1" si="23"/>
        <v>31.699530440159499</v>
      </c>
      <c r="W49" s="63">
        <f t="shared" ca="1" si="23"/>
        <v>33.825040931181753</v>
      </c>
      <c r="X49" s="63">
        <f t="shared" ca="1" si="23"/>
        <v>33.861207637149775</v>
      </c>
      <c r="Y49" s="63">
        <f t="shared" ca="1" si="23"/>
        <v>37.323075155248617</v>
      </c>
      <c r="Z49" s="63">
        <f t="shared" ca="1" si="23"/>
        <v>42.475340986898729</v>
      </c>
      <c r="AA49" s="63">
        <f t="shared" ca="1" si="23"/>
        <v>44.76858312221654</v>
      </c>
      <c r="AB49" s="63">
        <f t="shared" ref="AB49:AC49" ca="1" si="24">+SUM(AB50:AB54)</f>
        <v>47.010737067204388</v>
      </c>
      <c r="AC49" s="63">
        <f t="shared" ca="1" si="24"/>
        <v>47.235070245735542</v>
      </c>
      <c r="AD49" s="85"/>
      <c r="AF49" s="39"/>
      <c r="AG49" s="40"/>
      <c r="AH49" s="40"/>
    </row>
    <row r="50" spans="1:34" ht="15">
      <c r="A50" s="214"/>
      <c r="B50" s="12"/>
      <c r="C50" s="12"/>
      <c r="D50" s="21" t="s">
        <v>34</v>
      </c>
      <c r="E50" s="20"/>
      <c r="F50" s="20"/>
      <c r="G50" s="20"/>
      <c r="H50" s="20"/>
      <c r="I50" s="20"/>
      <c r="J50" s="87">
        <f t="shared" ref="J50:AC50" ca="1" si="25">IF(OFFSET(J31,$AE$29-1,0)=0,ERROR.TYPE(6),J6*(OFFSET(J$28,$AE$29,0)/J$27)^($AE6))</f>
        <v>1.2571058451461699</v>
      </c>
      <c r="K50" s="87">
        <f t="shared" ca="1" si="25"/>
        <v>1.4201210637437307</v>
      </c>
      <c r="L50" s="87">
        <f t="shared" ca="1" si="25"/>
        <v>1.1843997325928235</v>
      </c>
      <c r="M50" s="87">
        <f t="shared" ca="1" si="25"/>
        <v>1.4876904577286962</v>
      </c>
      <c r="N50" s="87">
        <f t="shared" ca="1" si="25"/>
        <v>1.6243492639002457</v>
      </c>
      <c r="O50" s="87">
        <f t="shared" ca="1" si="25"/>
        <v>1.8750382616332235</v>
      </c>
      <c r="P50" s="87">
        <f t="shared" ca="1" si="25"/>
        <v>2.2603241891637249</v>
      </c>
      <c r="Q50" s="87">
        <f t="shared" ca="1" si="25"/>
        <v>2.3987325250837412</v>
      </c>
      <c r="R50" s="87">
        <f t="shared" ca="1" si="25"/>
        <v>2.6103145488397788</v>
      </c>
      <c r="S50" s="87">
        <f t="shared" ca="1" si="25"/>
        <v>3.2590082075966014</v>
      </c>
      <c r="T50" s="87">
        <f t="shared" ca="1" si="25"/>
        <v>4.4879553052901873</v>
      </c>
      <c r="U50" s="87">
        <f t="shared" ca="1" si="25"/>
        <v>5.2515749802768239</v>
      </c>
      <c r="V50" s="87">
        <f t="shared" ca="1" si="25"/>
        <v>5.9994981309223707</v>
      </c>
      <c r="W50" s="87">
        <f t="shared" ca="1" si="25"/>
        <v>6.9355065687966091</v>
      </c>
      <c r="X50" s="87">
        <f t="shared" ca="1" si="25"/>
        <v>7.2145753886849668</v>
      </c>
      <c r="Y50" s="87">
        <f t="shared" ca="1" si="25"/>
        <v>7.5171125685817337</v>
      </c>
      <c r="Z50" s="87">
        <f t="shared" ca="1" si="25"/>
        <v>9.6397419406695342</v>
      </c>
      <c r="AA50" s="87">
        <f t="shared" ca="1" si="25"/>
        <v>10.029477404707466</v>
      </c>
      <c r="AB50" s="87">
        <f t="shared" ca="1" si="25"/>
        <v>11.724670272754745</v>
      </c>
      <c r="AC50" s="87">
        <f t="shared" ca="1" si="25"/>
        <v>12.302877167434078</v>
      </c>
      <c r="AD50" s="191"/>
      <c r="AF50" s="39"/>
      <c r="AG50" s="40"/>
      <c r="AH50" s="40"/>
    </row>
    <row r="51" spans="1:34" ht="15">
      <c r="A51" s="214"/>
      <c r="B51" s="12"/>
      <c r="C51" s="12"/>
      <c r="D51" s="21" t="s">
        <v>35</v>
      </c>
      <c r="E51" s="20"/>
      <c r="F51" s="20"/>
      <c r="G51" s="20"/>
      <c r="H51" s="20"/>
      <c r="I51" s="20"/>
      <c r="J51" s="87">
        <f t="shared" ref="J51:AC51" ca="1" si="26">IF(OFFSET(J31,$AE$29-1,0)=0,ERROR.TYPE(6),J7*(OFFSET(J$28,$AE$29,0)/J$27)^($AE7))</f>
        <v>7.8124314054724905E-2</v>
      </c>
      <c r="K51" s="87">
        <f t="shared" ca="1" si="26"/>
        <v>6.2478648084298045E-2</v>
      </c>
      <c r="L51" s="87">
        <f t="shared" ca="1" si="26"/>
        <v>6.2045296375693171E-2</v>
      </c>
      <c r="M51" s="87">
        <f t="shared" ca="1" si="26"/>
        <v>7.495229227213962E-2</v>
      </c>
      <c r="N51" s="87">
        <f t="shared" ca="1" si="26"/>
        <v>0.13685627981610238</v>
      </c>
      <c r="O51" s="87">
        <f t="shared" ca="1" si="26"/>
        <v>0.11006344505498916</v>
      </c>
      <c r="P51" s="87">
        <f t="shared" ca="1" si="26"/>
        <v>0.13742963150283133</v>
      </c>
      <c r="Q51" s="87">
        <f t="shared" ca="1" si="26"/>
        <v>0.1984683351506028</v>
      </c>
      <c r="R51" s="87">
        <f t="shared" ca="1" si="26"/>
        <v>0.19451773545195389</v>
      </c>
      <c r="S51" s="87">
        <f t="shared" ca="1" si="26"/>
        <v>0.21875076134266214</v>
      </c>
      <c r="T51" s="87">
        <f t="shared" ca="1" si="26"/>
        <v>0.2076542583321965</v>
      </c>
      <c r="U51" s="87">
        <f t="shared" ca="1" si="26"/>
        <v>0.44654205697639848</v>
      </c>
      <c r="V51" s="87">
        <f t="shared" ca="1" si="26"/>
        <v>0.63876969474582357</v>
      </c>
      <c r="W51" s="87">
        <f t="shared" ca="1" si="26"/>
        <v>0.54262656177652258</v>
      </c>
      <c r="X51" s="87">
        <f t="shared" ca="1" si="26"/>
        <v>0.54853325841147793</v>
      </c>
      <c r="Y51" s="87">
        <f t="shared" ca="1" si="26"/>
        <v>0.917418735426765</v>
      </c>
      <c r="Z51" s="87">
        <f t="shared" ca="1" si="26"/>
        <v>1.0805629214925034</v>
      </c>
      <c r="AA51" s="87">
        <f t="shared" ca="1" si="26"/>
        <v>1.1472542297079444</v>
      </c>
      <c r="AB51" s="87">
        <f t="shared" ca="1" si="26"/>
        <v>1.2717702584677315</v>
      </c>
      <c r="AC51" s="87">
        <f t="shared" ca="1" si="26"/>
        <v>1.2739769370799987</v>
      </c>
      <c r="AD51" s="191"/>
      <c r="AF51" s="39"/>
      <c r="AG51" s="40"/>
      <c r="AH51" s="40"/>
    </row>
    <row r="52" spans="1:34" ht="15">
      <c r="A52" s="214"/>
      <c r="B52" s="12"/>
      <c r="C52" s="12"/>
      <c r="D52" s="21" t="s">
        <v>36</v>
      </c>
      <c r="E52" s="20"/>
      <c r="F52" s="20"/>
      <c r="G52" s="20"/>
      <c r="H52" s="20"/>
      <c r="I52" s="20"/>
      <c r="J52" s="87">
        <f t="shared" ref="J52:AC52" ca="1" si="27">IF(OFFSET(J31,$AE$29-1,0)=0,ERROR.TYPE(6),J8*(OFFSET(J$28,$AE$29,0)/J$27)^($AE8))</f>
        <v>3.2526765327970879</v>
      </c>
      <c r="K52" s="87">
        <f t="shared" ca="1" si="27"/>
        <v>4.4573395045584467</v>
      </c>
      <c r="L52" s="87">
        <f t="shared" ca="1" si="27"/>
        <v>5.7110270878556566</v>
      </c>
      <c r="M52" s="87">
        <f t="shared" ca="1" si="27"/>
        <v>6.7640109698315971</v>
      </c>
      <c r="N52" s="87">
        <f t="shared" ca="1" si="27"/>
        <v>7.8179736023906763</v>
      </c>
      <c r="O52" s="87">
        <f t="shared" ca="1" si="27"/>
        <v>8.8144954333797525</v>
      </c>
      <c r="P52" s="87">
        <f t="shared" ca="1" si="27"/>
        <v>9.3234247595316173</v>
      </c>
      <c r="Q52" s="87">
        <f t="shared" ca="1" si="27"/>
        <v>11.051111601734078</v>
      </c>
      <c r="R52" s="87">
        <f t="shared" ca="1" si="27"/>
        <v>11.937857244358636</v>
      </c>
      <c r="S52" s="87">
        <f t="shared" ca="1" si="27"/>
        <v>13.614354873105912</v>
      </c>
      <c r="T52" s="87">
        <f t="shared" ca="1" si="27"/>
        <v>12.943925221337423</v>
      </c>
      <c r="U52" s="87">
        <f t="shared" ca="1" si="27"/>
        <v>16.050038934506137</v>
      </c>
      <c r="V52" s="87">
        <f t="shared" ca="1" si="27"/>
        <v>18.438792564611305</v>
      </c>
      <c r="W52" s="87">
        <f t="shared" ca="1" si="27"/>
        <v>19.318415440398621</v>
      </c>
      <c r="X52" s="87">
        <f t="shared" ca="1" si="27"/>
        <v>19.558562398323332</v>
      </c>
      <c r="Y52" s="87">
        <f t="shared" ca="1" si="27"/>
        <v>21.941807776720122</v>
      </c>
      <c r="Z52" s="87">
        <f t="shared" ca="1" si="27"/>
        <v>24.010903813366689</v>
      </c>
      <c r="AA52" s="87">
        <f t="shared" ca="1" si="27"/>
        <v>25.35258554552113</v>
      </c>
      <c r="AB52" s="87">
        <f t="shared" ca="1" si="27"/>
        <v>25.70014825760191</v>
      </c>
      <c r="AC52" s="87">
        <f t="shared" ca="1" si="27"/>
        <v>25.50056078802147</v>
      </c>
      <c r="AD52" s="191"/>
      <c r="AF52" s="39"/>
      <c r="AG52" s="40"/>
      <c r="AH52" s="40"/>
    </row>
    <row r="53" spans="1:34" ht="15">
      <c r="A53" s="214"/>
      <c r="B53" s="12"/>
      <c r="C53" s="12"/>
      <c r="D53" s="21" t="s">
        <v>37</v>
      </c>
      <c r="E53" s="20"/>
      <c r="F53" s="20"/>
      <c r="G53" s="20"/>
      <c r="H53" s="20"/>
      <c r="I53" s="20"/>
      <c r="J53" s="87">
        <f t="shared" ref="J53:AC53" ca="1" si="28">IF(OFFSET(J31,$AE$29-1,0)=0,ERROR.TYPE(6),J9)</f>
        <v>2.0822768899999997</v>
      </c>
      <c r="K53" s="87">
        <f t="shared" ca="1" si="28"/>
        <v>1.9488650000000003</v>
      </c>
      <c r="L53" s="87">
        <f t="shared" ca="1" si="28"/>
        <v>2.0704999999999996</v>
      </c>
      <c r="M53" s="87">
        <f t="shared" ca="1" si="28"/>
        <v>2.9438830518700003</v>
      </c>
      <c r="N53" s="87">
        <f t="shared" ca="1" si="28"/>
        <v>3.4728257953700004</v>
      </c>
      <c r="O53" s="87">
        <f t="shared" ca="1" si="28"/>
        <v>4.1099041755199996</v>
      </c>
      <c r="P53" s="87">
        <f t="shared" ca="1" si="28"/>
        <v>4.4101539064632496</v>
      </c>
      <c r="Q53" s="87">
        <f t="shared" ca="1" si="28"/>
        <v>5.8704008239600007</v>
      </c>
      <c r="R53" s="87">
        <f t="shared" ca="1" si="28"/>
        <v>6.15569763314</v>
      </c>
      <c r="S53" s="87">
        <f t="shared" ca="1" si="28"/>
        <v>5.85590493673</v>
      </c>
      <c r="T53" s="87">
        <f t="shared" ca="1" si="28"/>
        <v>6.9200588809700001</v>
      </c>
      <c r="U53" s="87">
        <f t="shared" ca="1" si="28"/>
        <v>6.5314315930099998</v>
      </c>
      <c r="V53" s="87">
        <f t="shared" ca="1" si="28"/>
        <v>6.6224700498800004</v>
      </c>
      <c r="W53" s="87">
        <f t="shared" ca="1" si="28"/>
        <v>7.0284923602099996</v>
      </c>
      <c r="X53" s="87">
        <f t="shared" ca="1" si="28"/>
        <v>6.5395365917299992</v>
      </c>
      <c r="Y53" s="87">
        <f t="shared" ca="1" si="28"/>
        <v>6.9467360745199995</v>
      </c>
      <c r="Z53" s="87">
        <f t="shared" ca="1" si="28"/>
        <v>7.7441323113700022</v>
      </c>
      <c r="AA53" s="87">
        <f t="shared" ca="1" si="28"/>
        <v>8.2392659422799994</v>
      </c>
      <c r="AB53" s="87">
        <f t="shared" ca="1" si="28"/>
        <v>8.3141482783799994</v>
      </c>
      <c r="AC53" s="87">
        <f t="shared" ca="1" si="28"/>
        <v>8.1576553531999991</v>
      </c>
      <c r="AD53" s="191"/>
      <c r="AF53" s="39"/>
      <c r="AG53" s="40"/>
      <c r="AH53" s="40"/>
    </row>
    <row r="54" spans="1:34" ht="15">
      <c r="A54" s="214"/>
      <c r="B54" s="12"/>
      <c r="C54" s="12"/>
      <c r="D54" s="19" t="s">
        <v>38</v>
      </c>
      <c r="E54" s="18"/>
      <c r="F54" s="18"/>
      <c r="G54" s="18"/>
      <c r="H54" s="18"/>
      <c r="I54" s="18"/>
      <c r="J54" s="89">
        <f t="shared" ref="J54:AB54" si="29">+J10</f>
        <v>0</v>
      </c>
      <c r="K54" s="89">
        <f t="shared" si="29"/>
        <v>0</v>
      </c>
      <c r="L54" s="89">
        <f t="shared" si="29"/>
        <v>0</v>
      </c>
      <c r="M54" s="89">
        <f t="shared" si="29"/>
        <v>0</v>
      </c>
      <c r="N54" s="89">
        <f t="shared" si="29"/>
        <v>0</v>
      </c>
      <c r="O54" s="89">
        <f t="shared" si="29"/>
        <v>0</v>
      </c>
      <c r="P54" s="89">
        <f t="shared" si="29"/>
        <v>0</v>
      </c>
      <c r="Q54" s="89">
        <f t="shared" si="29"/>
        <v>0</v>
      </c>
      <c r="R54" s="89">
        <f t="shared" si="29"/>
        <v>0</v>
      </c>
      <c r="S54" s="89">
        <f t="shared" si="29"/>
        <v>0</v>
      </c>
      <c r="T54" s="89">
        <f t="shared" si="29"/>
        <v>0</v>
      </c>
      <c r="U54" s="89">
        <f t="shared" si="29"/>
        <v>0</v>
      </c>
      <c r="V54" s="89">
        <f t="shared" si="29"/>
        <v>0</v>
      </c>
      <c r="W54" s="89">
        <f t="shared" si="29"/>
        <v>0</v>
      </c>
      <c r="X54" s="89">
        <f t="shared" si="29"/>
        <v>0</v>
      </c>
      <c r="Y54" s="89">
        <f t="shared" si="29"/>
        <v>0</v>
      </c>
      <c r="Z54" s="89">
        <f t="shared" si="29"/>
        <v>0</v>
      </c>
      <c r="AA54" s="89">
        <f t="shared" si="29"/>
        <v>0</v>
      </c>
      <c r="AB54" s="89">
        <f t="shared" si="29"/>
        <v>0</v>
      </c>
      <c r="AC54" s="89">
        <f t="shared" ref="AC54" si="30">+AC10</f>
        <v>0</v>
      </c>
      <c r="AD54" s="192"/>
      <c r="AF54" s="39"/>
      <c r="AG54" s="40"/>
      <c r="AH54" s="40"/>
    </row>
    <row r="55" spans="1:34" ht="15">
      <c r="A55" s="214"/>
      <c r="B55" s="12"/>
      <c r="C55" s="12" t="s">
        <v>39</v>
      </c>
      <c r="D55" s="12"/>
      <c r="E55" s="20"/>
      <c r="F55" s="20"/>
      <c r="G55" s="20"/>
      <c r="H55" s="20"/>
      <c r="I55" s="20"/>
      <c r="J55" s="87">
        <f t="shared" ref="J55:AC55" ca="1" si="31">IF(OFFSET(J31,$AE$29-1,0)=0,ERROR.TYPE(6),J11*(OFFSET(J$28,$AE$29,0)/J$27)^($AE11))</f>
        <v>0</v>
      </c>
      <c r="K55" s="87">
        <f t="shared" ca="1" si="31"/>
        <v>0</v>
      </c>
      <c r="L55" s="87">
        <f t="shared" ca="1" si="31"/>
        <v>0</v>
      </c>
      <c r="M55" s="87">
        <f t="shared" ca="1" si="31"/>
        <v>0</v>
      </c>
      <c r="N55" s="87">
        <f t="shared" ca="1" si="31"/>
        <v>0</v>
      </c>
      <c r="O55" s="87">
        <f t="shared" ca="1" si="31"/>
        <v>0</v>
      </c>
      <c r="P55" s="87">
        <f t="shared" ca="1" si="31"/>
        <v>0</v>
      </c>
      <c r="Q55" s="87">
        <f t="shared" ca="1" si="31"/>
        <v>0</v>
      </c>
      <c r="R55" s="87">
        <f t="shared" ca="1" si="31"/>
        <v>0</v>
      </c>
      <c r="S55" s="87">
        <f t="shared" ca="1" si="31"/>
        <v>0</v>
      </c>
      <c r="T55" s="87">
        <f t="shared" ca="1" si="31"/>
        <v>0</v>
      </c>
      <c r="U55" s="87">
        <f t="shared" ca="1" si="31"/>
        <v>0</v>
      </c>
      <c r="V55" s="87">
        <f t="shared" ca="1" si="31"/>
        <v>0</v>
      </c>
      <c r="W55" s="87">
        <f t="shared" ca="1" si="31"/>
        <v>0</v>
      </c>
      <c r="X55" s="87">
        <f t="shared" ca="1" si="31"/>
        <v>0</v>
      </c>
      <c r="Y55" s="87">
        <f t="shared" ca="1" si="31"/>
        <v>0</v>
      </c>
      <c r="Z55" s="87">
        <f t="shared" ca="1" si="31"/>
        <v>0</v>
      </c>
      <c r="AA55" s="87">
        <f t="shared" ca="1" si="31"/>
        <v>0</v>
      </c>
      <c r="AB55" s="87">
        <f t="shared" ca="1" si="31"/>
        <v>0</v>
      </c>
      <c r="AC55" s="87">
        <f t="shared" ca="1" si="31"/>
        <v>0</v>
      </c>
      <c r="AD55" s="191"/>
      <c r="AF55" s="39"/>
      <c r="AG55" s="40"/>
      <c r="AH55" s="40"/>
    </row>
    <row r="56" spans="1:34" ht="15">
      <c r="A56" s="214"/>
      <c r="B56" s="12"/>
      <c r="C56" s="12" t="s">
        <v>40</v>
      </c>
      <c r="D56" s="12"/>
      <c r="E56" s="13"/>
      <c r="F56" s="13"/>
      <c r="G56" s="13"/>
      <c r="H56" s="13"/>
      <c r="I56" s="13"/>
      <c r="J56" s="63">
        <f t="shared" ref="J56:K56" ca="1" si="32">+J57+J58</f>
        <v>0.74375201318000006</v>
      </c>
      <c r="K56" s="63">
        <f t="shared" ca="1" si="32"/>
        <v>0.596671152165</v>
      </c>
      <c r="L56" s="63">
        <f t="shared" ref="L56:AA56" ca="1" si="33">+L57+L58</f>
        <v>0.56557448286000001</v>
      </c>
      <c r="M56" s="63">
        <f t="shared" ca="1" si="33"/>
        <v>1.1716549128</v>
      </c>
      <c r="N56" s="63">
        <f t="shared" ca="1" si="33"/>
        <v>1.55153679946</v>
      </c>
      <c r="O56" s="63">
        <f t="shared" ca="1" si="33"/>
        <v>1.4552641347700002</v>
      </c>
      <c r="P56" s="63">
        <f t="shared" ca="1" si="33"/>
        <v>2.2789941997800001</v>
      </c>
      <c r="Q56" s="63">
        <f t="shared" ca="1" si="33"/>
        <v>1.4633836015599999</v>
      </c>
      <c r="R56" s="63">
        <f t="shared" ca="1" si="33"/>
        <v>1.4686659687999999</v>
      </c>
      <c r="S56" s="63">
        <f t="shared" ca="1" si="33"/>
        <v>1.48750478648</v>
      </c>
      <c r="T56" s="63">
        <f t="shared" ca="1" si="33"/>
        <v>1.5710353056599999</v>
      </c>
      <c r="U56" s="63">
        <f t="shared" ca="1" si="33"/>
        <v>1.97670332074</v>
      </c>
      <c r="V56" s="63">
        <f t="shared" ca="1" si="33"/>
        <v>2.0403383289299999</v>
      </c>
      <c r="W56" s="63">
        <f t="shared" ca="1" si="33"/>
        <v>2.1888725000500004</v>
      </c>
      <c r="X56" s="63">
        <f t="shared" ca="1" si="33"/>
        <v>2.2141713337300004</v>
      </c>
      <c r="Y56" s="63">
        <f t="shared" ca="1" si="33"/>
        <v>2.6253526259000002</v>
      </c>
      <c r="Z56" s="63">
        <f t="shared" ca="1" si="33"/>
        <v>2.8489657260699994</v>
      </c>
      <c r="AA56" s="63">
        <f t="shared" ca="1" si="33"/>
        <v>3.0353147620100001</v>
      </c>
      <c r="AB56" s="63">
        <f t="shared" ref="AB56:AC56" ca="1" si="34">+AB57+AB58</f>
        <v>2.9147817436900003</v>
      </c>
      <c r="AC56" s="63">
        <f t="shared" ca="1" si="34"/>
        <v>3.1201695362600002</v>
      </c>
      <c r="AD56" s="85"/>
      <c r="AF56" s="39"/>
      <c r="AG56" s="40"/>
      <c r="AH56" s="40"/>
    </row>
    <row r="57" spans="1:34">
      <c r="A57" s="214"/>
      <c r="B57" s="21"/>
      <c r="C57" s="21"/>
      <c r="D57" s="21" t="s">
        <v>55</v>
      </c>
      <c r="E57" s="20"/>
      <c r="F57" s="20"/>
      <c r="G57" s="20"/>
      <c r="H57" s="20"/>
      <c r="I57" s="20"/>
      <c r="J57" s="87">
        <f t="shared" ref="J57:AB57" ca="1" si="35">IF(OFFSET(J31,$AE$29-1,0)=0,ERROR.TYPE(6),J13)</f>
        <v>0.74375201318000006</v>
      </c>
      <c r="K57" s="87">
        <f t="shared" ca="1" si="35"/>
        <v>0.596671152165</v>
      </c>
      <c r="L57" s="87">
        <f t="shared" ca="1" si="35"/>
        <v>0.56557448286000001</v>
      </c>
      <c r="M57" s="87">
        <f t="shared" ca="1" si="35"/>
        <v>1.1716549128</v>
      </c>
      <c r="N57" s="87">
        <f t="shared" ca="1" si="35"/>
        <v>1.55153679946</v>
      </c>
      <c r="O57" s="87">
        <f t="shared" ca="1" si="35"/>
        <v>1.4552641347700002</v>
      </c>
      <c r="P57" s="87">
        <f t="shared" ca="1" si="35"/>
        <v>2.2789941997800001</v>
      </c>
      <c r="Q57" s="87">
        <f t="shared" ca="1" si="35"/>
        <v>1.4633836015599999</v>
      </c>
      <c r="R57" s="87">
        <f t="shared" ca="1" si="35"/>
        <v>1.4686659687999999</v>
      </c>
      <c r="S57" s="87">
        <f t="shared" ca="1" si="35"/>
        <v>1.48750478648</v>
      </c>
      <c r="T57" s="87">
        <f t="shared" ca="1" si="35"/>
        <v>1.5710353056599999</v>
      </c>
      <c r="U57" s="87">
        <f t="shared" ca="1" si="35"/>
        <v>1.97670332074</v>
      </c>
      <c r="V57" s="87">
        <f t="shared" ca="1" si="35"/>
        <v>2.0403383289299999</v>
      </c>
      <c r="W57" s="87">
        <f t="shared" ca="1" si="35"/>
        <v>2.1888725000500004</v>
      </c>
      <c r="X57" s="87">
        <f t="shared" ca="1" si="35"/>
        <v>2.2141713337300004</v>
      </c>
      <c r="Y57" s="87">
        <f t="shared" ca="1" si="35"/>
        <v>2.6253526259000002</v>
      </c>
      <c r="Z57" s="87">
        <f t="shared" ca="1" si="35"/>
        <v>2.8489657260699994</v>
      </c>
      <c r="AA57" s="87">
        <f t="shared" ca="1" si="35"/>
        <v>3.0353147620100001</v>
      </c>
      <c r="AB57" s="87">
        <f t="shared" ca="1" si="35"/>
        <v>2.9147817436900003</v>
      </c>
      <c r="AC57" s="87">
        <f t="shared" ref="AC57" ca="1" si="36">IF(OFFSET(AC31,$AE$29-1,0)=0,ERROR.TYPE(6),AC13)</f>
        <v>3.1201695362600002</v>
      </c>
      <c r="AD57" s="191"/>
    </row>
    <row r="58" spans="1:34">
      <c r="A58" s="214"/>
      <c r="B58" s="19"/>
      <c r="C58" s="19"/>
      <c r="D58" s="19" t="s">
        <v>38</v>
      </c>
      <c r="E58" s="18"/>
      <c r="F58" s="18"/>
      <c r="G58" s="18"/>
      <c r="H58" s="18"/>
      <c r="I58" s="18"/>
      <c r="J58" s="89">
        <f t="shared" ref="J58:AB58" si="37">+J14</f>
        <v>0</v>
      </c>
      <c r="K58" s="89">
        <f t="shared" si="37"/>
        <v>0</v>
      </c>
      <c r="L58" s="89">
        <f t="shared" si="37"/>
        <v>0</v>
      </c>
      <c r="M58" s="89">
        <f t="shared" si="37"/>
        <v>0</v>
      </c>
      <c r="N58" s="89">
        <f t="shared" si="37"/>
        <v>0</v>
      </c>
      <c r="O58" s="89">
        <f t="shared" si="37"/>
        <v>0</v>
      </c>
      <c r="P58" s="89">
        <f t="shared" si="37"/>
        <v>0</v>
      </c>
      <c r="Q58" s="89">
        <f t="shared" si="37"/>
        <v>0</v>
      </c>
      <c r="R58" s="89">
        <f t="shared" si="37"/>
        <v>0</v>
      </c>
      <c r="S58" s="89">
        <f t="shared" si="37"/>
        <v>0</v>
      </c>
      <c r="T58" s="89">
        <f t="shared" si="37"/>
        <v>0</v>
      </c>
      <c r="U58" s="89">
        <f t="shared" si="37"/>
        <v>0</v>
      </c>
      <c r="V58" s="89">
        <f t="shared" si="37"/>
        <v>0</v>
      </c>
      <c r="W58" s="89">
        <f t="shared" si="37"/>
        <v>0</v>
      </c>
      <c r="X58" s="89">
        <f t="shared" si="37"/>
        <v>0</v>
      </c>
      <c r="Y58" s="89">
        <f t="shared" si="37"/>
        <v>0</v>
      </c>
      <c r="Z58" s="89">
        <f t="shared" si="37"/>
        <v>0</v>
      </c>
      <c r="AA58" s="89">
        <f t="shared" si="37"/>
        <v>0</v>
      </c>
      <c r="AB58" s="89">
        <f t="shared" si="37"/>
        <v>0</v>
      </c>
      <c r="AC58" s="89">
        <f t="shared" ref="AC58" si="38">+AC14</f>
        <v>0</v>
      </c>
      <c r="AD58" s="192"/>
    </row>
    <row r="59" spans="1:34" ht="15">
      <c r="A59" s="214"/>
      <c r="B59" s="17" t="s">
        <v>42</v>
      </c>
      <c r="C59" s="17"/>
      <c r="D59" s="17"/>
      <c r="E59" s="16"/>
      <c r="F59" s="16"/>
      <c r="G59" s="16"/>
      <c r="H59" s="16"/>
      <c r="I59" s="16"/>
      <c r="J59" s="90">
        <f t="shared" ref="J59:AB59" ca="1" si="39">IF(OFFSET(J31,$AE$29-1,0)=0,ERROR.TYPE(6),J15)</f>
        <v>2.47E-2</v>
      </c>
      <c r="K59" s="90">
        <f t="shared" ca="1" si="39"/>
        <v>1.1900000000000001E-2</v>
      </c>
      <c r="L59" s="90">
        <f t="shared" ca="1" si="39"/>
        <v>3.6546811669999998E-2</v>
      </c>
      <c r="M59" s="90">
        <f t="shared" ca="1" si="39"/>
        <v>7.0123000000000005E-2</v>
      </c>
      <c r="N59" s="90">
        <f t="shared" ca="1" si="39"/>
        <v>9.8000000000000014E-3</v>
      </c>
      <c r="O59" s="90">
        <f t="shared" ca="1" si="39"/>
        <v>1.1040273209999998E-2</v>
      </c>
      <c r="P59" s="90">
        <f t="shared" ca="1" si="39"/>
        <v>1.4342424070000324E-2</v>
      </c>
      <c r="Q59" s="90">
        <f t="shared" ca="1" si="39"/>
        <v>1.338575876E-2</v>
      </c>
      <c r="R59" s="90">
        <f t="shared" ca="1" si="39"/>
        <v>5.9359857059999993E-2</v>
      </c>
      <c r="S59" s="90">
        <f t="shared" ca="1" si="39"/>
        <v>6.3355390999999997E-4</v>
      </c>
      <c r="T59" s="90">
        <f t="shared" ca="1" si="39"/>
        <v>2.5580077310000001E-2</v>
      </c>
      <c r="U59" s="90">
        <f t="shared" ca="1" si="39"/>
        <v>3.5331717320000004E-2</v>
      </c>
      <c r="V59" s="90">
        <f t="shared" ca="1" si="39"/>
        <v>2.6846251830000001E-2</v>
      </c>
      <c r="W59" s="90">
        <f t="shared" ca="1" si="39"/>
        <v>3.0985128769999998E-2</v>
      </c>
      <c r="X59" s="90">
        <f t="shared" ca="1" si="39"/>
        <v>1.125133094E-2</v>
      </c>
      <c r="Y59" s="90">
        <f t="shared" ca="1" si="39"/>
        <v>2.7806614310000002E-2</v>
      </c>
      <c r="Z59" s="90">
        <f t="shared" ca="1" si="39"/>
        <v>1.2872790939999998E-2</v>
      </c>
      <c r="AA59" s="90">
        <f t="shared" ca="1" si="39"/>
        <v>1.867235192E-2</v>
      </c>
      <c r="AB59" s="90">
        <f t="shared" ca="1" si="39"/>
        <v>8.8000000000000005E-3</v>
      </c>
      <c r="AC59" s="90">
        <f t="shared" ref="AC59" ca="1" si="40">IF(OFFSET(AC31,$AE$29-1,0)=0,ERROR.TYPE(6),AC15)</f>
        <v>7.1682264499999997E-3</v>
      </c>
      <c r="AD59" s="190"/>
    </row>
    <row r="60" spans="1:34" ht="6" customHeight="1">
      <c r="A60" s="214"/>
      <c r="B60" s="12"/>
      <c r="C60" s="12"/>
      <c r="D60" s="12"/>
      <c r="E60" s="12"/>
      <c r="F60" s="12"/>
      <c r="G60" s="12"/>
      <c r="H60" s="12"/>
      <c r="I60" s="12"/>
      <c r="J60" s="63"/>
      <c r="K60" s="63"/>
      <c r="L60" s="63"/>
      <c r="M60" s="63"/>
      <c r="N60" s="63"/>
      <c r="O60" s="63"/>
      <c r="P60" s="63"/>
      <c r="Q60" s="63"/>
      <c r="R60" s="63"/>
      <c r="S60" s="63"/>
      <c r="T60" s="63"/>
      <c r="U60" s="63"/>
      <c r="V60" s="63"/>
      <c r="W60" s="63"/>
      <c r="X60" s="63"/>
      <c r="Y60" s="63"/>
      <c r="Z60" s="63"/>
      <c r="AA60" s="63"/>
      <c r="AB60" s="63"/>
      <c r="AC60" s="63"/>
      <c r="AD60" s="85"/>
    </row>
    <row r="61" spans="1:34" s="9" customFormat="1" ht="15">
      <c r="A61" s="214"/>
      <c r="B61" s="15" t="s">
        <v>43</v>
      </c>
      <c r="C61" s="15"/>
      <c r="D61" s="15"/>
      <c r="E61" s="14"/>
      <c r="F61" s="14"/>
      <c r="G61" s="14"/>
      <c r="H61" s="14"/>
      <c r="I61" s="14"/>
      <c r="J61" s="84">
        <f t="shared" ref="J61:AB61" ca="1" si="41">IF(OFFSET(J31,$AE$29-1,0)=0,ERROR.TYPE(6),J17)</f>
        <v>5.6659570644599988</v>
      </c>
      <c r="K61" s="84">
        <f t="shared" ca="1" si="41"/>
        <v>6.4063381159999997</v>
      </c>
      <c r="L61" s="84">
        <f t="shared" ca="1" si="41"/>
        <v>7.261806741</v>
      </c>
      <c r="M61" s="84">
        <f t="shared" ca="1" si="41"/>
        <v>9.8329017123699991</v>
      </c>
      <c r="N61" s="84">
        <f t="shared" ca="1" si="41"/>
        <v>11.684453146679999</v>
      </c>
      <c r="O61" s="84">
        <f t="shared" ca="1" si="41"/>
        <v>13.571867882579999</v>
      </c>
      <c r="P61" s="84">
        <f t="shared" ca="1" si="41"/>
        <v>15.19623541361028</v>
      </c>
      <c r="Q61" s="84">
        <f t="shared" ca="1" si="41"/>
        <v>15.687740774126944</v>
      </c>
      <c r="R61" s="84">
        <f t="shared" ca="1" si="41"/>
        <v>17.529635217999999</v>
      </c>
      <c r="S61" s="84">
        <f t="shared" ca="1" si="41"/>
        <v>17.429466448350002</v>
      </c>
      <c r="T61" s="84">
        <f t="shared" ca="1" si="41"/>
        <v>18.927288662609996</v>
      </c>
      <c r="U61" s="84">
        <f t="shared" ca="1" si="41"/>
        <v>21.62185033331</v>
      </c>
      <c r="V61" s="84">
        <f t="shared" ca="1" si="41"/>
        <v>24.780549705289999</v>
      </c>
      <c r="W61" s="84">
        <f t="shared" ca="1" si="41"/>
        <v>27.134410719200002</v>
      </c>
      <c r="X61" s="84">
        <f t="shared" ca="1" si="41"/>
        <v>31.160521704360001</v>
      </c>
      <c r="Y61" s="84">
        <f t="shared" ca="1" si="41"/>
        <v>34.65664704089</v>
      </c>
      <c r="Z61" s="84">
        <f t="shared" ca="1" si="41"/>
        <v>38.774185372909997</v>
      </c>
      <c r="AA61" s="84">
        <f t="shared" ca="1" si="41"/>
        <v>42.307515384189998</v>
      </c>
      <c r="AB61" s="84">
        <f t="shared" ca="1" si="41"/>
        <v>45.555269129139987</v>
      </c>
      <c r="AC61" s="84">
        <f t="shared" ref="AC61" ca="1" si="42">IF(OFFSET(AC31,$AE$29-1,0)=0,ERROR.TYPE(6),AC17)</f>
        <v>47.471234539019996</v>
      </c>
      <c r="AD61" s="190"/>
    </row>
    <row r="62" spans="1:34" s="9" customFormat="1" ht="6" customHeight="1">
      <c r="A62" s="214"/>
      <c r="B62" s="12"/>
      <c r="C62" s="12"/>
      <c r="D62" s="12"/>
      <c r="E62" s="12"/>
      <c r="F62" s="12"/>
      <c r="G62" s="12"/>
      <c r="H62" s="12"/>
      <c r="I62" s="12"/>
      <c r="J62" s="63"/>
      <c r="K62" s="63"/>
      <c r="L62" s="63"/>
      <c r="M62" s="63"/>
      <c r="N62" s="63"/>
      <c r="O62" s="63"/>
      <c r="P62" s="63"/>
      <c r="Q62" s="63"/>
      <c r="R62" s="63"/>
      <c r="S62" s="63"/>
      <c r="T62" s="63"/>
      <c r="U62" s="63"/>
      <c r="V62" s="63"/>
      <c r="W62" s="63"/>
      <c r="X62" s="63"/>
      <c r="Y62" s="63"/>
      <c r="Z62" s="63"/>
      <c r="AA62" s="63"/>
      <c r="AB62" s="63"/>
      <c r="AC62" s="63"/>
      <c r="AD62" s="85"/>
      <c r="AE62" s="1"/>
    </row>
    <row r="63" spans="1:34" s="9" customFormat="1" ht="15">
      <c r="A63" s="214"/>
      <c r="B63" s="51"/>
      <c r="C63" s="51" t="s">
        <v>44</v>
      </c>
      <c r="D63" s="51"/>
      <c r="E63" s="14"/>
      <c r="F63" s="14"/>
      <c r="G63" s="14"/>
      <c r="H63" s="14"/>
      <c r="I63" s="14"/>
      <c r="J63" s="84">
        <f t="shared" ref="J63:AB63" ca="1" si="43">IF(OFFSET(J31,$AE$29-1,0)=0,ERROR.TYPE(6),J19)</f>
        <v>0.86428303495000003</v>
      </c>
      <c r="K63" s="84">
        <f t="shared" ca="1" si="43"/>
        <v>1.0655999999999999</v>
      </c>
      <c r="L63" s="84">
        <f t="shared" ca="1" si="43"/>
        <v>0.81222974099999989</v>
      </c>
      <c r="M63" s="84">
        <f t="shared" ca="1" si="43"/>
        <v>1.3605645985399997</v>
      </c>
      <c r="N63" s="84">
        <f t="shared" ca="1" si="43"/>
        <v>1.7892885381599999</v>
      </c>
      <c r="O63" s="84">
        <f t="shared" ca="1" si="43"/>
        <v>1.8309256599999999</v>
      </c>
      <c r="P63" s="84">
        <f t="shared" ca="1" si="43"/>
        <v>2.2897744119702801</v>
      </c>
      <c r="Q63" s="84">
        <f t="shared" ca="1" si="43"/>
        <v>2.2694167986269402</v>
      </c>
      <c r="R63" s="84">
        <f t="shared" ca="1" si="43"/>
        <v>2.2662815040000002</v>
      </c>
      <c r="S63" s="84">
        <f t="shared" ca="1" si="43"/>
        <v>2.6012584689099998</v>
      </c>
      <c r="T63" s="84">
        <f t="shared" ca="1" si="43"/>
        <v>2.9233170711500001</v>
      </c>
      <c r="U63" s="84">
        <f t="shared" ca="1" si="43"/>
        <v>3.1824271201499994</v>
      </c>
      <c r="V63" s="84">
        <f t="shared" ca="1" si="43"/>
        <v>3.8915274415999996</v>
      </c>
      <c r="W63" s="84">
        <f t="shared" ca="1" si="43"/>
        <v>4.0259309345199998</v>
      </c>
      <c r="X63" s="84">
        <f t="shared" ca="1" si="43"/>
        <v>4.3742080634699994</v>
      </c>
      <c r="Y63" s="84">
        <f t="shared" ca="1" si="43"/>
        <v>4.9396048882899999</v>
      </c>
      <c r="Z63" s="84">
        <f t="shared" ca="1" si="43"/>
        <v>5.4756873532999997</v>
      </c>
      <c r="AA63" s="84">
        <f t="shared" ca="1" si="43"/>
        <v>6.0223244330799997</v>
      </c>
      <c r="AB63" s="84">
        <f t="shared" ca="1" si="43"/>
        <v>6.5689765616100004</v>
      </c>
      <c r="AC63" s="84">
        <f t="shared" ref="AC63" ca="1" si="44">IF(OFFSET(AC31,$AE$29-1,0)=0,ERROR.TYPE(6),AC19)</f>
        <v>6.5832109659700011</v>
      </c>
      <c r="AD63" s="190"/>
    </row>
    <row r="64" spans="1:34" s="9" customFormat="1" ht="6" customHeight="1">
      <c r="A64" s="214"/>
      <c r="B64" s="12"/>
      <c r="C64" s="12"/>
      <c r="D64" s="12"/>
      <c r="E64" s="12"/>
      <c r="F64" s="12"/>
      <c r="G64" s="12"/>
      <c r="H64" s="12"/>
      <c r="I64" s="12"/>
      <c r="J64" s="63"/>
      <c r="K64" s="63"/>
      <c r="L64" s="63"/>
      <c r="M64" s="63"/>
      <c r="N64" s="63"/>
      <c r="O64" s="63"/>
      <c r="P64" s="63"/>
      <c r="Q64" s="63"/>
      <c r="R64" s="63"/>
      <c r="S64" s="63"/>
      <c r="T64" s="63"/>
      <c r="U64" s="63"/>
      <c r="V64" s="63"/>
      <c r="W64" s="63"/>
      <c r="X64" s="63"/>
      <c r="Y64" s="63"/>
      <c r="Z64" s="63"/>
      <c r="AA64" s="63"/>
      <c r="AB64" s="63"/>
      <c r="AC64" s="63"/>
      <c r="AD64" s="85"/>
      <c r="AE64" s="1"/>
    </row>
    <row r="65" spans="1:31" s="9" customFormat="1" ht="15">
      <c r="A65" s="214"/>
      <c r="B65" s="15" t="s">
        <v>45</v>
      </c>
      <c r="C65" s="15"/>
      <c r="D65" s="15"/>
      <c r="E65" s="14"/>
      <c r="F65" s="14"/>
      <c r="G65" s="14"/>
      <c r="H65" s="14"/>
      <c r="I65" s="14"/>
      <c r="J65" s="84">
        <f t="shared" ref="J65:AB65" ca="1" si="45">IF(OFFSET(J31,$AE$29-1,0)=0,ERROR.TYPE(6),J21)</f>
        <v>2.30838929518</v>
      </c>
      <c r="K65" s="84">
        <f t="shared" ca="1" si="45"/>
        <v>2.5910876900000002</v>
      </c>
      <c r="L65" s="84">
        <f t="shared" ca="1" si="45"/>
        <v>4.2562230000000003</v>
      </c>
      <c r="M65" s="84">
        <f t="shared" ca="1" si="45"/>
        <v>5.6841939640000003</v>
      </c>
      <c r="N65" s="84">
        <f t="shared" ca="1" si="45"/>
        <v>7.0437100008399991</v>
      </c>
      <c r="O65" s="84">
        <f t="shared" ca="1" si="45"/>
        <v>5.5378987469199998</v>
      </c>
      <c r="P65" s="84">
        <f t="shared" ca="1" si="45"/>
        <v>6.1308032473100003</v>
      </c>
      <c r="Q65" s="84">
        <f t="shared" ca="1" si="45"/>
        <v>6.8533827112300001</v>
      </c>
      <c r="R65" s="84">
        <f t="shared" ca="1" si="45"/>
        <v>8.8037732000000002</v>
      </c>
      <c r="S65" s="84">
        <f t="shared" ca="1" si="45"/>
        <v>8.1126944740600013</v>
      </c>
      <c r="T65" s="84">
        <f t="shared" ca="1" si="45"/>
        <v>9.5731855759200002</v>
      </c>
      <c r="U65" s="84">
        <f t="shared" ca="1" si="45"/>
        <v>12.099530814790002</v>
      </c>
      <c r="V65" s="84">
        <f t="shared" ca="1" si="45"/>
        <v>12.60159807728</v>
      </c>
      <c r="W65" s="84">
        <f t="shared" ca="1" si="45"/>
        <v>13.22099094507</v>
      </c>
      <c r="X65" s="84">
        <f t="shared" ca="1" si="45"/>
        <v>12.54831657996</v>
      </c>
      <c r="Y65" s="84">
        <f t="shared" ca="1" si="45"/>
        <v>13.72873120187</v>
      </c>
      <c r="Z65" s="84">
        <f t="shared" ca="1" si="45"/>
        <v>14.736791327279999</v>
      </c>
      <c r="AA65" s="84">
        <f t="shared" ca="1" si="45"/>
        <v>13.012046113329999</v>
      </c>
      <c r="AB65" s="84">
        <f t="shared" ca="1" si="45"/>
        <v>12.713682973259999</v>
      </c>
      <c r="AC65" s="84">
        <f t="shared" ref="AC65" ca="1" si="46">IF(OFFSET(AC31,$AE$29-1,0)=0,ERROR.TYPE(6),AC21)</f>
        <v>13.34742300568</v>
      </c>
      <c r="AD65" s="190"/>
    </row>
    <row r="66" spans="1:31" ht="6" customHeight="1">
      <c r="A66" s="214"/>
      <c r="B66" s="12"/>
      <c r="C66" s="12"/>
      <c r="D66" s="12"/>
      <c r="E66" s="12"/>
      <c r="F66" s="12"/>
      <c r="G66" s="12"/>
      <c r="H66" s="12"/>
      <c r="I66" s="12"/>
      <c r="J66" s="63"/>
      <c r="K66" s="63"/>
      <c r="L66" s="63"/>
      <c r="M66" s="63"/>
      <c r="N66" s="63"/>
      <c r="O66" s="63"/>
      <c r="P66" s="63"/>
      <c r="Q66" s="63"/>
      <c r="R66" s="63"/>
      <c r="S66" s="63"/>
      <c r="T66" s="63"/>
      <c r="U66" s="63"/>
      <c r="V66" s="63"/>
      <c r="W66" s="63"/>
      <c r="X66" s="63"/>
      <c r="Y66" s="63"/>
      <c r="Z66" s="63"/>
      <c r="AA66" s="63"/>
      <c r="AB66" s="63"/>
      <c r="AC66" s="63"/>
      <c r="AD66" s="85"/>
    </row>
    <row r="67" spans="1:31" ht="15">
      <c r="A67" s="214"/>
      <c r="B67" s="10" t="s">
        <v>46</v>
      </c>
      <c r="C67" s="10"/>
      <c r="D67" s="10"/>
      <c r="E67" s="34"/>
      <c r="F67" s="34"/>
      <c r="G67" s="34"/>
      <c r="H67" s="34"/>
      <c r="I67" s="34"/>
      <c r="J67" s="65">
        <f t="shared" ref="J67:K67" ca="1" si="47">+J48+J59-J61-J65+J63</f>
        <v>0.32857227048798332</v>
      </c>
      <c r="K67" s="65">
        <f t="shared" ca="1" si="47"/>
        <v>0.56554956255147726</v>
      </c>
      <c r="L67" s="65">
        <f t="shared" ref="L67:AA67" ca="1" si="48">+L48+L59-L61-L65+L63</f>
        <v>-1.0757065886458261</v>
      </c>
      <c r="M67" s="65">
        <f t="shared" ca="1" si="48"/>
        <v>-1.6442163933275682</v>
      </c>
      <c r="N67" s="65">
        <f t="shared" ca="1" si="48"/>
        <v>-2.3255328684229726</v>
      </c>
      <c r="O67" s="65">
        <f t="shared" ca="1" si="48"/>
        <v>-0.90303524593203499</v>
      </c>
      <c r="P67" s="65">
        <f t="shared" ca="1" si="48"/>
        <v>-0.61259513843857283</v>
      </c>
      <c r="Q67" s="65">
        <f t="shared" ca="1" si="48"/>
        <v>0.72377595951841922</v>
      </c>
      <c r="R67" s="65">
        <f t="shared" ca="1" si="48"/>
        <v>-1.6407139263496333</v>
      </c>
      <c r="S67" s="65">
        <f t="shared" ca="1" si="48"/>
        <v>1.4952546656651697</v>
      </c>
      <c r="T67" s="65">
        <f t="shared" ca="1" si="48"/>
        <v>0.57905188151981113</v>
      </c>
      <c r="U67" s="65">
        <f t="shared" ca="1" si="48"/>
        <v>-0.24733142512064665</v>
      </c>
      <c r="V67" s="65">
        <f t="shared" ca="1" si="48"/>
        <v>0.27609467994949854</v>
      </c>
      <c r="W67" s="65">
        <f t="shared" ca="1" si="48"/>
        <v>-0.2845721697482464</v>
      </c>
      <c r="X67" s="65">
        <f t="shared" ca="1" si="48"/>
        <v>-3.2479999190302271</v>
      </c>
      <c r="Y67" s="65">
        <f t="shared" ca="1" si="48"/>
        <v>-3.4695389590113814</v>
      </c>
      <c r="Z67" s="65">
        <f t="shared" ca="1" si="48"/>
        <v>-2.6981098429812675</v>
      </c>
      <c r="AA67" s="65">
        <f t="shared" ca="1" si="48"/>
        <v>-1.4746668282934507</v>
      </c>
      <c r="AB67" s="65">
        <f t="shared" ref="AB67:AC67" ca="1" si="49">+AB48+AB59-AB61-AB65+AB63</f>
        <v>-1.7656567298955963</v>
      </c>
      <c r="AC67" s="65">
        <f t="shared" ca="1" si="49"/>
        <v>-3.8730385702844528</v>
      </c>
      <c r="AD67" s="190"/>
    </row>
    <row r="68" spans="1:31" ht="6" customHeight="1">
      <c r="A68" s="214"/>
      <c r="B68" s="12"/>
      <c r="C68" s="12"/>
      <c r="D68" s="12"/>
      <c r="E68" s="12"/>
      <c r="F68" s="12"/>
      <c r="G68" s="12"/>
      <c r="H68" s="12"/>
      <c r="I68" s="12"/>
      <c r="J68" s="63"/>
      <c r="K68" s="63"/>
      <c r="L68" s="63"/>
      <c r="M68" s="63"/>
      <c r="N68" s="63"/>
      <c r="O68" s="63"/>
      <c r="P68" s="63"/>
      <c r="Q68" s="63"/>
      <c r="R68" s="63"/>
      <c r="S68" s="63"/>
      <c r="T68" s="63"/>
      <c r="U68" s="63"/>
      <c r="V68" s="63"/>
      <c r="W68" s="63"/>
      <c r="X68" s="63"/>
      <c r="Y68" s="63"/>
      <c r="Z68" s="63"/>
      <c r="AA68" s="63"/>
      <c r="AB68" s="63"/>
      <c r="AC68" s="63"/>
      <c r="AD68" s="85"/>
    </row>
    <row r="69" spans="1:31" ht="15">
      <c r="A69" s="214"/>
      <c r="B69" s="10" t="s">
        <v>47</v>
      </c>
      <c r="C69" s="11"/>
      <c r="D69" s="11"/>
      <c r="E69" s="34"/>
      <c r="F69" s="34"/>
      <c r="G69" s="34"/>
      <c r="H69" s="34"/>
      <c r="I69" s="34"/>
      <c r="J69" s="65">
        <f t="shared" ref="J69:K69" ca="1" si="50">+J67-J$19</f>
        <v>-0.53571076446201671</v>
      </c>
      <c r="K69" s="65">
        <f t="shared" ca="1" si="50"/>
        <v>-0.50005043744852262</v>
      </c>
      <c r="L69" s="65">
        <f t="shared" ref="L69:AA69" ca="1" si="51">+L67-L$19</f>
        <v>-1.887936329645826</v>
      </c>
      <c r="M69" s="65">
        <f t="shared" ca="1" si="51"/>
        <v>-3.0047809918675679</v>
      </c>
      <c r="N69" s="65">
        <f t="shared" ca="1" si="51"/>
        <v>-4.1148214065829727</v>
      </c>
      <c r="O69" s="65">
        <f t="shared" ca="1" si="51"/>
        <v>-2.7339609059320349</v>
      </c>
      <c r="P69" s="65">
        <f t="shared" ca="1" si="51"/>
        <v>-2.9023695504088529</v>
      </c>
      <c r="Q69" s="65">
        <f t="shared" ca="1" si="51"/>
        <v>-1.545640839108521</v>
      </c>
      <c r="R69" s="65">
        <f t="shared" ca="1" si="51"/>
        <v>-3.9069954303496335</v>
      </c>
      <c r="S69" s="65">
        <f t="shared" ca="1" si="51"/>
        <v>-1.1060038032448301</v>
      </c>
      <c r="T69" s="65">
        <f t="shared" ca="1" si="51"/>
        <v>-2.3442651896301889</v>
      </c>
      <c r="U69" s="65">
        <f t="shared" ca="1" si="51"/>
        <v>-3.4297585452706461</v>
      </c>
      <c r="V69" s="65">
        <f t="shared" ca="1" si="51"/>
        <v>-3.6154327616505011</v>
      </c>
      <c r="W69" s="65">
        <f t="shared" ca="1" si="51"/>
        <v>-4.3105031042682462</v>
      </c>
      <c r="X69" s="65">
        <f t="shared" ca="1" si="51"/>
        <v>-7.6222079825002265</v>
      </c>
      <c r="Y69" s="65">
        <f t="shared" ca="1" si="51"/>
        <v>-8.4091438473013813</v>
      </c>
      <c r="Z69" s="65">
        <f t="shared" ca="1" si="51"/>
        <v>-8.1737971962812672</v>
      </c>
      <c r="AA69" s="65">
        <f t="shared" ca="1" si="51"/>
        <v>-7.4969912613734504</v>
      </c>
      <c r="AB69" s="65">
        <f t="shared" ref="AB69:AC69" ca="1" si="52">+AB67-AB$19</f>
        <v>-8.3346332915055967</v>
      </c>
      <c r="AC69" s="65">
        <f t="shared" ca="1" si="52"/>
        <v>-10.456249536254454</v>
      </c>
      <c r="AD69" s="190"/>
    </row>
    <row r="71" spans="1:31" s="3" customFormat="1" ht="15">
      <c r="A71" s="8" t="s">
        <v>56</v>
      </c>
      <c r="B71" s="8"/>
      <c r="C71" s="8"/>
      <c r="D71" s="8"/>
      <c r="E71" s="7" t="s">
        <v>5</v>
      </c>
      <c r="F71" s="7" t="s">
        <v>6</v>
      </c>
      <c r="G71" s="7" t="s">
        <v>7</v>
      </c>
      <c r="H71" s="7" t="s">
        <v>8</v>
      </c>
      <c r="I71" s="7" t="s">
        <v>9</v>
      </c>
      <c r="J71" s="6" t="s">
        <v>10</v>
      </c>
      <c r="K71" s="6" t="s">
        <v>11</v>
      </c>
      <c r="L71" s="6" t="s">
        <v>12</v>
      </c>
      <c r="M71" s="5" t="s">
        <v>13</v>
      </c>
      <c r="N71" s="5" t="s">
        <v>14</v>
      </c>
      <c r="O71" s="5" t="s">
        <v>15</v>
      </c>
      <c r="P71" s="5" t="s">
        <v>16</v>
      </c>
      <c r="Q71" s="5" t="s">
        <v>17</v>
      </c>
      <c r="R71" s="5" t="s">
        <v>18</v>
      </c>
      <c r="S71" s="5" t="s">
        <v>19</v>
      </c>
      <c r="T71" s="5" t="s">
        <v>20</v>
      </c>
      <c r="U71" s="5" t="s">
        <v>21</v>
      </c>
      <c r="V71" s="5" t="s">
        <v>22</v>
      </c>
      <c r="W71" s="5" t="s">
        <v>23</v>
      </c>
      <c r="X71" s="5" t="s">
        <v>24</v>
      </c>
      <c r="Y71" s="5" t="s">
        <v>25</v>
      </c>
      <c r="Z71" s="5" t="s">
        <v>26</v>
      </c>
      <c r="AA71" s="5" t="s">
        <v>27</v>
      </c>
      <c r="AB71" s="5" t="s">
        <v>28</v>
      </c>
      <c r="AC71" s="5" t="s">
        <v>29</v>
      </c>
      <c r="AD71" s="186"/>
      <c r="AE71" s="4">
        <v>1</v>
      </c>
    </row>
    <row r="72" spans="1:31" ht="15">
      <c r="A72" s="35"/>
      <c r="B72" s="35"/>
      <c r="C72" s="35" t="s">
        <v>57</v>
      </c>
      <c r="D72" s="35"/>
      <c r="E72" s="36"/>
      <c r="F72" s="36"/>
      <c r="G72" s="36"/>
      <c r="H72" s="36"/>
      <c r="I72" s="36"/>
      <c r="J72" s="37"/>
      <c r="K72" s="37"/>
      <c r="L72" s="37"/>
      <c r="M72" s="38"/>
      <c r="N72" s="38"/>
      <c r="O72" s="38"/>
      <c r="P72" s="38"/>
      <c r="Q72" s="38"/>
      <c r="R72" s="38"/>
      <c r="S72" s="38"/>
      <c r="T72" s="38"/>
      <c r="U72" s="38"/>
      <c r="V72" s="38"/>
      <c r="W72" s="38"/>
      <c r="X72" s="38"/>
      <c r="Y72" s="38"/>
      <c r="Z72" s="38"/>
      <c r="AA72" s="38"/>
      <c r="AB72" s="38"/>
      <c r="AC72" s="38"/>
      <c r="AD72" s="189"/>
    </row>
    <row r="73" spans="1:31" ht="15">
      <c r="A73" s="31"/>
      <c r="B73" s="31"/>
      <c r="C73" s="31"/>
      <c r="D73" s="2" t="s">
        <v>58</v>
      </c>
      <c r="E73" s="32">
        <f t="shared" ref="E73:AA74" ca="1" si="53">+OFFSET(E76,1+($AE$71-1)*3,0)</f>
        <v>0</v>
      </c>
      <c r="F73" s="32">
        <f t="shared" ca="1" si="53"/>
        <v>0</v>
      </c>
      <c r="G73" s="32">
        <f t="shared" ca="1" si="53"/>
        <v>0</v>
      </c>
      <c r="H73" s="32">
        <f t="shared" ca="1" si="53"/>
        <v>0</v>
      </c>
      <c r="I73" s="32">
        <f t="shared" ca="1" si="53"/>
        <v>0</v>
      </c>
      <c r="J73" s="32">
        <f t="shared" ca="1" si="53"/>
        <v>0.55950032120420889</v>
      </c>
      <c r="K73" s="32">
        <f t="shared" ca="1" si="53"/>
        <v>0.69444516490768349</v>
      </c>
      <c r="L73" s="32">
        <f t="shared" ca="1" si="53"/>
        <v>-1.0011764340198479</v>
      </c>
      <c r="M73" s="32">
        <f t="shared" ca="1" si="53"/>
        <v>-1.2334404488879753</v>
      </c>
      <c r="N73" s="32">
        <f t="shared" ca="1" si="53"/>
        <v>-1.6572090656343401</v>
      </c>
      <c r="O73" s="32">
        <f t="shared" ca="1" si="53"/>
        <v>-0.60844685558395151</v>
      </c>
      <c r="P73" s="32">
        <f t="shared" ca="1" si="53"/>
        <v>-0.55463003847514725</v>
      </c>
      <c r="Q73" s="32">
        <f t="shared" ca="1" si="53"/>
        <v>0.30752263014516101</v>
      </c>
      <c r="R73" s="32">
        <f t="shared" ca="1" si="53"/>
        <v>-1.2975930708096799</v>
      </c>
      <c r="S73" s="32">
        <f t="shared" ca="1" si="53"/>
        <v>0.27368125023629231</v>
      </c>
      <c r="T73" s="32">
        <f t="shared" ca="1" si="53"/>
        <v>-0.32277419945698277</v>
      </c>
      <c r="U73" s="32">
        <f t="shared" ca="1" si="53"/>
        <v>-0.56074922891975587</v>
      </c>
      <c r="V73" s="32">
        <f t="shared" ca="1" si="53"/>
        <v>4.5804476757337773E-2</v>
      </c>
      <c r="W73" s="32">
        <f t="shared" ca="1" si="53"/>
        <v>-0.25398333272496104</v>
      </c>
      <c r="X73" s="32">
        <f t="shared" ca="1" si="53"/>
        <v>-1.7201440456087835</v>
      </c>
      <c r="Y73" s="32">
        <f t="shared" ca="1" si="53"/>
        <v>-1.807500391338154</v>
      </c>
      <c r="Z73" s="32">
        <f t="shared" ca="1" si="53"/>
        <v>-1.3156708915776278</v>
      </c>
      <c r="AA73" s="32">
        <f t="shared" ca="1" si="53"/>
        <v>-0.86729734322296725</v>
      </c>
      <c r="AB73" s="32">
        <f t="shared" ref="AB73:AC73" ca="1" si="54">+OFFSET(AB76,1+($AE$71-1)*3,0)</f>
        <v>-0.57689853658017565</v>
      </c>
      <c r="AC73" s="32">
        <f t="shared" ca="1" si="54"/>
        <v>-0.4429000222793319</v>
      </c>
      <c r="AD73" s="32"/>
      <c r="AE73" s="31"/>
    </row>
    <row r="74" spans="1:31" ht="15">
      <c r="A74" s="31"/>
      <c r="B74" s="31"/>
      <c r="C74" s="31"/>
      <c r="D74" s="2" t="s">
        <v>54</v>
      </c>
      <c r="E74" s="32">
        <f t="shared" ca="1" si="53"/>
        <v>0</v>
      </c>
      <c r="F74" s="32">
        <f t="shared" ca="1" si="53"/>
        <v>0</v>
      </c>
      <c r="G74" s="32">
        <f t="shared" ca="1" si="53"/>
        <v>0</v>
      </c>
      <c r="H74" s="32">
        <f t="shared" ca="1" si="53"/>
        <v>0</v>
      </c>
      <c r="I74" s="32">
        <f t="shared" ca="1" si="53"/>
        <v>0</v>
      </c>
      <c r="J74" s="32">
        <f t="shared" ca="1" si="53"/>
        <v>0.4247204964814551</v>
      </c>
      <c r="K74" s="32">
        <f t="shared" ca="1" si="53"/>
        <v>0.65303691852646828</v>
      </c>
      <c r="L74" s="32">
        <f t="shared" ca="1" si="53"/>
        <v>-1.1016730217689195</v>
      </c>
      <c r="M74" s="32">
        <f t="shared" ca="1" si="53"/>
        <v>-1.47037406734533</v>
      </c>
      <c r="N74" s="32">
        <f t="shared" ca="1" si="53"/>
        <v>-1.9093671946722162</v>
      </c>
      <c r="O74" s="32">
        <f t="shared" ca="1" si="53"/>
        <v>-0.67680098175934034</v>
      </c>
      <c r="P74" s="32">
        <f t="shared" ca="1" si="53"/>
        <v>-0.41679376399091889</v>
      </c>
      <c r="Q74" s="32">
        <f t="shared" ca="1" si="53"/>
        <v>0.44538140481235838</v>
      </c>
      <c r="R74" s="32">
        <f t="shared" ca="1" si="53"/>
        <v>-0.94270065405853298</v>
      </c>
      <c r="S74" s="32">
        <f t="shared" ca="1" si="53"/>
        <v>0.78515787947131366</v>
      </c>
      <c r="T74" s="32">
        <f t="shared" ca="1" si="53"/>
        <v>0.27875351131513226</v>
      </c>
      <c r="U74" s="32">
        <f t="shared" ca="1" si="53"/>
        <v>-0.10761213435695306</v>
      </c>
      <c r="V74" s="32">
        <f t="shared" ca="1" si="53"/>
        <v>0.10547626831811528</v>
      </c>
      <c r="W74" s="32">
        <f t="shared" ca="1" si="53"/>
        <v>-9.6180838250407727E-2</v>
      </c>
      <c r="X74" s="32">
        <f t="shared" ca="1" si="53"/>
        <v>-1.054658427373786</v>
      </c>
      <c r="Y74" s="32">
        <f t="shared" ca="1" si="53"/>
        <v>-1.0416126904532312</v>
      </c>
      <c r="Z74" s="32">
        <f t="shared" ca="1" si="53"/>
        <v>-0.72722980469129506</v>
      </c>
      <c r="AA74" s="32">
        <f t="shared" ca="1" si="53"/>
        <v>-0.37359536391176867</v>
      </c>
      <c r="AB74" s="32">
        <f t="shared" ref="AB74:AC74" ca="1" si="55">+OFFSET(AB77,1+($AE$71-1)*3,0)</f>
        <v>-0.41731625531096728</v>
      </c>
      <c r="AC74" s="32">
        <f t="shared" ca="1" si="55"/>
        <v>-0.85290808818458841</v>
      </c>
      <c r="AD74" s="32"/>
      <c r="AE74" s="31"/>
    </row>
    <row r="75" spans="1:31" ht="15">
      <c r="A75" s="31"/>
      <c r="B75" s="31"/>
      <c r="C75" s="31"/>
      <c r="D75" s="31"/>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1"/>
    </row>
    <row r="76" spans="1:31" ht="15">
      <c r="A76" s="31"/>
      <c r="B76" s="31"/>
      <c r="C76" s="2" t="s">
        <v>46</v>
      </c>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ht="15">
      <c r="A77" s="31"/>
      <c r="B77" s="31"/>
      <c r="C77" s="31"/>
      <c r="D77" s="2" t="s">
        <v>58</v>
      </c>
      <c r="E77" s="32">
        <f t="shared" ref="E77:AB77" ca="1" si="56">IF(OFFSET(E31,$AE$29-1,0)=0,ERROR.TYPE(6),E23/E27*100)</f>
        <v>0</v>
      </c>
      <c r="F77" s="32">
        <f t="shared" ca="1" si="56"/>
        <v>0</v>
      </c>
      <c r="G77" s="32">
        <f t="shared" ca="1" si="56"/>
        <v>0</v>
      </c>
      <c r="H77" s="32">
        <f t="shared" ca="1" si="56"/>
        <v>0</v>
      </c>
      <c r="I77" s="32">
        <f t="shared" ca="1" si="56"/>
        <v>0</v>
      </c>
      <c r="J77" s="32">
        <f t="shared" ca="1" si="56"/>
        <v>0.55950032120420889</v>
      </c>
      <c r="K77" s="32">
        <f t="shared" ca="1" si="56"/>
        <v>0.69444516490768349</v>
      </c>
      <c r="L77" s="32">
        <f t="shared" ca="1" si="56"/>
        <v>-1.0011764340198479</v>
      </c>
      <c r="M77" s="32">
        <f t="shared" ca="1" si="56"/>
        <v>-1.2334404488879753</v>
      </c>
      <c r="N77" s="32">
        <f t="shared" ca="1" si="56"/>
        <v>-1.6572090656343401</v>
      </c>
      <c r="O77" s="32">
        <f t="shared" ca="1" si="56"/>
        <v>-0.60844685558395151</v>
      </c>
      <c r="P77" s="32">
        <f t="shared" ca="1" si="56"/>
        <v>-0.55463003847514725</v>
      </c>
      <c r="Q77" s="32">
        <f t="shared" ca="1" si="56"/>
        <v>0.30752263014516101</v>
      </c>
      <c r="R77" s="32">
        <f t="shared" ca="1" si="56"/>
        <v>-1.2975930708096799</v>
      </c>
      <c r="S77" s="32">
        <f t="shared" ca="1" si="56"/>
        <v>0.27368125023629231</v>
      </c>
      <c r="T77" s="32">
        <f t="shared" ca="1" si="56"/>
        <v>-0.32277419945698277</v>
      </c>
      <c r="U77" s="32">
        <f t="shared" ca="1" si="56"/>
        <v>-0.56074922891975587</v>
      </c>
      <c r="V77" s="32">
        <f t="shared" ca="1" si="56"/>
        <v>4.5804476757337773E-2</v>
      </c>
      <c r="W77" s="32">
        <f t="shared" ca="1" si="56"/>
        <v>-0.25398333272496104</v>
      </c>
      <c r="X77" s="32">
        <f t="shared" ca="1" si="56"/>
        <v>-1.7201440456087835</v>
      </c>
      <c r="Y77" s="32">
        <f t="shared" ca="1" si="56"/>
        <v>-1.807500391338154</v>
      </c>
      <c r="Z77" s="32">
        <f t="shared" ca="1" si="56"/>
        <v>-1.3156708915776278</v>
      </c>
      <c r="AA77" s="32">
        <f t="shared" ca="1" si="56"/>
        <v>-0.86729734322296725</v>
      </c>
      <c r="AB77" s="32">
        <f t="shared" ca="1" si="56"/>
        <v>-0.57689853658017565</v>
      </c>
      <c r="AC77" s="32">
        <f t="shared" ref="AC77" ca="1" si="57">IF(OFFSET(AC31,$AE$29-1,0)=0,ERROR.TYPE(6),AC23/AC27*100)</f>
        <v>-0.4429000222793319</v>
      </c>
      <c r="AD77" s="32"/>
      <c r="AE77" s="31"/>
    </row>
    <row r="78" spans="1:31" ht="15">
      <c r="A78" s="31"/>
      <c r="B78" s="31"/>
      <c r="C78" s="31"/>
      <c r="D78" s="2" t="s">
        <v>54</v>
      </c>
      <c r="E78" s="32">
        <f t="shared" ref="E78:AB78" ca="1" si="58">IF(OFFSET(E31,$AE$29-1,0)=0,ERROR.TYPE(6),E67/E27*100)</f>
        <v>0</v>
      </c>
      <c r="F78" s="32">
        <f t="shared" ca="1" si="58"/>
        <v>0</v>
      </c>
      <c r="G78" s="32">
        <f t="shared" ca="1" si="58"/>
        <v>0</v>
      </c>
      <c r="H78" s="32">
        <f t="shared" ca="1" si="58"/>
        <v>0</v>
      </c>
      <c r="I78" s="32">
        <f t="shared" ca="1" si="58"/>
        <v>0</v>
      </c>
      <c r="J78" s="32">
        <f t="shared" ca="1" si="58"/>
        <v>0.4247204964814551</v>
      </c>
      <c r="K78" s="32">
        <f t="shared" ca="1" si="58"/>
        <v>0.65303691852646828</v>
      </c>
      <c r="L78" s="32">
        <f t="shared" ca="1" si="58"/>
        <v>-1.1016730217689195</v>
      </c>
      <c r="M78" s="32">
        <f t="shared" ca="1" si="58"/>
        <v>-1.47037406734533</v>
      </c>
      <c r="N78" s="32">
        <f t="shared" ca="1" si="58"/>
        <v>-1.9093671946722162</v>
      </c>
      <c r="O78" s="32">
        <f t="shared" ca="1" si="58"/>
        <v>-0.67680098175934034</v>
      </c>
      <c r="P78" s="32">
        <f t="shared" ca="1" si="58"/>
        <v>-0.41679376399091889</v>
      </c>
      <c r="Q78" s="32">
        <f t="shared" ca="1" si="58"/>
        <v>0.44538140481235838</v>
      </c>
      <c r="R78" s="32">
        <f t="shared" ca="1" si="58"/>
        <v>-0.94270065405853298</v>
      </c>
      <c r="S78" s="32">
        <f t="shared" ca="1" si="58"/>
        <v>0.78515787947131366</v>
      </c>
      <c r="T78" s="32">
        <f t="shared" ca="1" si="58"/>
        <v>0.27875351131513226</v>
      </c>
      <c r="U78" s="32">
        <f t="shared" ca="1" si="58"/>
        <v>-0.10761213435695306</v>
      </c>
      <c r="V78" s="32">
        <f t="shared" ca="1" si="58"/>
        <v>0.10547626831811528</v>
      </c>
      <c r="W78" s="32">
        <f t="shared" ca="1" si="58"/>
        <v>-9.6180838250407727E-2</v>
      </c>
      <c r="X78" s="32">
        <f t="shared" ca="1" si="58"/>
        <v>-1.054658427373786</v>
      </c>
      <c r="Y78" s="32">
        <f t="shared" ca="1" si="58"/>
        <v>-1.0416126904532312</v>
      </c>
      <c r="Z78" s="32">
        <f t="shared" ca="1" si="58"/>
        <v>-0.72722980469129506</v>
      </c>
      <c r="AA78" s="32">
        <f t="shared" ca="1" si="58"/>
        <v>-0.37359536391176867</v>
      </c>
      <c r="AB78" s="32">
        <f t="shared" ca="1" si="58"/>
        <v>-0.41731625531096728</v>
      </c>
      <c r="AC78" s="32">
        <f t="shared" ref="AC78" ca="1" si="59">IF(OFFSET(AC31,$AE$29-1,0)=0,ERROR.TYPE(6),AC67/AC27*100)</f>
        <v>-0.85290808818458841</v>
      </c>
      <c r="AD78" s="32"/>
      <c r="AE78" s="31"/>
    </row>
    <row r="79" spans="1:31" ht="15">
      <c r="A79" s="31"/>
      <c r="B79" s="31"/>
      <c r="C79" s="2" t="s">
        <v>47</v>
      </c>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ht="15">
      <c r="A80" s="31"/>
      <c r="B80" s="31"/>
      <c r="C80" s="31"/>
      <c r="D80" s="2" t="s">
        <v>58</v>
      </c>
      <c r="E80" s="32">
        <f t="shared" ref="E80:AB80" ca="1" si="60">IF(OFFSET(E31,$AE$29-1,0)=0,ERROR.TYPE(6),E25/E27*100)</f>
        <v>0</v>
      </c>
      <c r="F80" s="32">
        <f t="shared" ca="1" si="60"/>
        <v>0</v>
      </c>
      <c r="G80" s="32">
        <f t="shared" ca="1" si="60"/>
        <v>0</v>
      </c>
      <c r="H80" s="32">
        <f t="shared" ca="1" si="60"/>
        <v>0</v>
      </c>
      <c r="I80" s="32">
        <f t="shared" ca="1" si="60"/>
        <v>0</v>
      </c>
      <c r="J80" s="32">
        <f t="shared" ca="1" si="60"/>
        <v>-0.55769291959876932</v>
      </c>
      <c r="K80" s="32">
        <f t="shared" ca="1" si="60"/>
        <v>-0.53599719852083505</v>
      </c>
      <c r="L80" s="32">
        <f t="shared" ca="1" si="60"/>
        <v>-1.8330125523283798</v>
      </c>
      <c r="M80" s="32">
        <f t="shared" ca="1" si="60"/>
        <v>-2.4501531095570686</v>
      </c>
      <c r="N80" s="32">
        <f t="shared" ca="1" si="60"/>
        <v>-3.1262955201648666</v>
      </c>
      <c r="O80" s="32">
        <f t="shared" ca="1" si="60"/>
        <v>-1.9806771088310458</v>
      </c>
      <c r="P80" s="32">
        <f t="shared" ca="1" si="60"/>
        <v>-2.1125328620067507</v>
      </c>
      <c r="Q80" s="32">
        <f t="shared" ca="1" si="60"/>
        <v>-1.0889813965287301</v>
      </c>
      <c r="R80" s="32">
        <f t="shared" ca="1" si="60"/>
        <v>-2.5997244306956859</v>
      </c>
      <c r="S80" s="32">
        <f t="shared" ca="1" si="60"/>
        <v>-1.0922389707834514</v>
      </c>
      <c r="T80" s="32">
        <f t="shared" ca="1" si="60"/>
        <v>-1.7300486152342693</v>
      </c>
      <c r="U80" s="32">
        <f t="shared" ca="1" si="60"/>
        <v>-1.9454005107685517</v>
      </c>
      <c r="V80" s="32">
        <f t="shared" ca="1" si="60"/>
        <v>-1.4408731827781145</v>
      </c>
      <c r="W80" s="32">
        <f t="shared" ca="1" si="60"/>
        <v>-1.6146835458306283</v>
      </c>
      <c r="X80" s="32">
        <f t="shared" ca="1" si="60"/>
        <v>-3.140493649127992</v>
      </c>
      <c r="Y80" s="32">
        <f t="shared" ca="1" si="60"/>
        <v>-3.2904510652610517</v>
      </c>
      <c r="Z80" s="32">
        <f t="shared" ca="1" si="60"/>
        <v>-2.7915496645822748</v>
      </c>
      <c r="AA80" s="32">
        <f t="shared" ca="1" si="60"/>
        <v>-2.3930063677996953</v>
      </c>
      <c r="AB80" s="32">
        <f t="shared" ca="1" si="60"/>
        <v>-2.1294883766668695</v>
      </c>
      <c r="AC80" s="32">
        <f t="shared" ref="AC80" ca="1" si="61">IF(OFFSET(AC31,$AE$29-1,0)=0,ERROR.TYPE(6),AC25/AC27*100)</f>
        <v>-1.8926335524798614</v>
      </c>
      <c r="AD80" s="32"/>
      <c r="AE80" s="31"/>
    </row>
    <row r="81" spans="1:43" ht="15">
      <c r="A81" s="31"/>
      <c r="B81" s="31"/>
      <c r="C81" s="31"/>
      <c r="D81" s="2" t="s">
        <v>54</v>
      </c>
      <c r="E81" s="32">
        <f t="shared" ref="E81:AB81" ca="1" si="62">IF(OFFSET(E31,$AE$29-1,0)=0,ERROR.TYPE(6),E69/E27*100)</f>
        <v>0</v>
      </c>
      <c r="F81" s="32">
        <f t="shared" ca="1" si="62"/>
        <v>0</v>
      </c>
      <c r="G81" s="32">
        <f t="shared" ca="1" si="62"/>
        <v>0</v>
      </c>
      <c r="H81" s="32">
        <f t="shared" ca="1" si="62"/>
        <v>0</v>
      </c>
      <c r="I81" s="32">
        <f t="shared" ca="1" si="62"/>
        <v>0</v>
      </c>
      <c r="J81" s="32">
        <f t="shared" ca="1" si="62"/>
        <v>-0.69247274432152317</v>
      </c>
      <c r="K81" s="32">
        <f t="shared" ca="1" si="62"/>
        <v>-0.57740544490205037</v>
      </c>
      <c r="L81" s="32">
        <f t="shared" ca="1" si="62"/>
        <v>-1.9335091400774516</v>
      </c>
      <c r="M81" s="32">
        <f t="shared" ca="1" si="62"/>
        <v>-2.6870867280144228</v>
      </c>
      <c r="N81" s="32">
        <f t="shared" ca="1" si="62"/>
        <v>-3.378453649202743</v>
      </c>
      <c r="O81" s="32">
        <f t="shared" ca="1" si="62"/>
        <v>-2.0490312350064341</v>
      </c>
      <c r="P81" s="32">
        <f t="shared" ca="1" si="62"/>
        <v>-1.9746965875225224</v>
      </c>
      <c r="Q81" s="32">
        <f t="shared" ca="1" si="62"/>
        <v>-0.95112262186153262</v>
      </c>
      <c r="R81" s="32">
        <f t="shared" ca="1" si="62"/>
        <v>-2.244832013944539</v>
      </c>
      <c r="S81" s="32">
        <f t="shared" ca="1" si="62"/>
        <v>-0.58076234154842998</v>
      </c>
      <c r="T81" s="32">
        <f t="shared" ca="1" si="62"/>
        <v>-1.1285209044621543</v>
      </c>
      <c r="U81" s="32">
        <f t="shared" ca="1" si="62"/>
        <v>-1.4922634162057493</v>
      </c>
      <c r="V81" s="32">
        <f t="shared" ca="1" si="62"/>
        <v>-1.3812013912173369</v>
      </c>
      <c r="W81" s="32">
        <f t="shared" ca="1" si="62"/>
        <v>-1.4568810513560748</v>
      </c>
      <c r="X81" s="32">
        <f t="shared" ca="1" si="62"/>
        <v>-2.4750080308929943</v>
      </c>
      <c r="Y81" s="32">
        <f t="shared" ca="1" si="62"/>
        <v>-2.5245633643761294</v>
      </c>
      <c r="Z81" s="32">
        <f t="shared" ca="1" si="62"/>
        <v>-2.2031085776959416</v>
      </c>
      <c r="AA81" s="32">
        <f t="shared" ca="1" si="62"/>
        <v>-1.8993043884884973</v>
      </c>
      <c r="AB81" s="32">
        <f t="shared" ca="1" si="62"/>
        <v>-1.969906095397661</v>
      </c>
      <c r="AC81" s="32">
        <f t="shared" ref="AC81" ca="1" si="63">IF(OFFSET(AC31,$AE$29-1,0)=0,ERROR.TYPE(6),AC69/AC27*100)</f>
        <v>-2.3026416183851182</v>
      </c>
      <c r="AD81" s="32"/>
      <c r="AE81" s="31"/>
    </row>
    <row r="82" spans="1:43" ht="15">
      <c r="A82" s="31"/>
      <c r="B82" s="31"/>
      <c r="C82" s="31"/>
      <c r="D82" s="31"/>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1"/>
    </row>
    <row r="83" spans="1:43" ht="15">
      <c r="A83" s="35"/>
      <c r="B83" s="35"/>
      <c r="C83" s="35" t="s">
        <v>59</v>
      </c>
      <c r="D83" s="35"/>
      <c r="E83" s="37"/>
      <c r="F83" s="37"/>
      <c r="G83" s="37"/>
      <c r="H83" s="37"/>
      <c r="I83" s="37"/>
      <c r="J83" s="37"/>
      <c r="K83" s="37"/>
      <c r="L83" s="37"/>
      <c r="M83" s="38"/>
      <c r="N83" s="38"/>
      <c r="O83" s="38"/>
      <c r="P83" s="38"/>
      <c r="Q83" s="38"/>
      <c r="R83" s="38"/>
      <c r="S83" s="38"/>
      <c r="T83" s="38"/>
      <c r="U83" s="38"/>
      <c r="V83" s="38"/>
      <c r="W83" s="38"/>
      <c r="X83" s="38"/>
      <c r="Y83" s="38"/>
      <c r="Z83" s="38"/>
      <c r="AA83" s="38"/>
      <c r="AB83" s="38"/>
      <c r="AC83" s="38"/>
      <c r="AD83" s="189"/>
    </row>
    <row r="84" spans="1:43" ht="15">
      <c r="A84" s="31"/>
      <c r="B84" s="31"/>
      <c r="C84" s="31"/>
      <c r="D84" s="2" t="s">
        <v>60</v>
      </c>
      <c r="E84" s="32" t="e">
        <f t="shared" ref="E84:AA84" ca="1" si="64">IF(OFFSET(D31,$AE$29-1,0)=0,ERROR.TYPE(6),OFFSET(E31,$AE$29-1,0)-OFFSET(D31,$AE$29-1,0))</f>
        <v>#N/A</v>
      </c>
      <c r="F84" s="32">
        <f t="shared" ca="1" si="64"/>
        <v>-0.11295999999999995</v>
      </c>
      <c r="G84" s="32">
        <f t="shared" ca="1" si="64"/>
        <v>1.22662</v>
      </c>
      <c r="H84" s="32">
        <f t="shared" ca="1" si="64"/>
        <v>-6.9189999999999918E-2</v>
      </c>
      <c r="I84" s="32">
        <f t="shared" ca="1" si="64"/>
        <v>-6.8459999999999965E-2</v>
      </c>
      <c r="J84" s="32">
        <f t="shared" ca="1" si="64"/>
        <v>0.74320000000000008</v>
      </c>
      <c r="K84" s="32">
        <f t="shared" ca="1" si="64"/>
        <v>-0.84330000000000016</v>
      </c>
      <c r="L84" s="32">
        <f t="shared" ca="1" si="64"/>
        <v>0.40506000000000003</v>
      </c>
      <c r="M84" s="32">
        <f t="shared" ca="1" si="64"/>
        <v>0.88747999999999994</v>
      </c>
      <c r="N84" s="32">
        <f t="shared" ca="1" si="64"/>
        <v>9.520000000000195E-3</v>
      </c>
      <c r="O84" s="32">
        <f t="shared" ca="1" si="64"/>
        <v>-1.1818600000000001</v>
      </c>
      <c r="P84" s="32">
        <f t="shared" ca="1" si="64"/>
        <v>-1.3059400000000001</v>
      </c>
      <c r="Q84" s="32">
        <f t="shared" ca="1" si="64"/>
        <v>4.5749999999999957E-2</v>
      </c>
      <c r="R84" s="32">
        <f t="shared" ca="1" si="64"/>
        <v>-1.30864</v>
      </c>
      <c r="S84" s="32">
        <f t="shared" ca="1" si="64"/>
        <v>-0.78568999999999978</v>
      </c>
      <c r="T84" s="32">
        <f t="shared" ca="1" si="64"/>
        <v>-0.73972000000000016</v>
      </c>
      <c r="U84" s="32">
        <f t="shared" ca="1" si="64"/>
        <v>1.2088799999999997</v>
      </c>
      <c r="V84" s="32">
        <f t="shared" ca="1" si="64"/>
        <v>2.1426800000000004</v>
      </c>
      <c r="W84" s="32">
        <f t="shared" ca="1" si="64"/>
        <v>-0.57261999999999991</v>
      </c>
      <c r="X84" s="32">
        <f t="shared" ca="1" si="64"/>
        <v>-2.9956800000000001</v>
      </c>
      <c r="Y84" s="32">
        <f t="shared" ca="1" si="64"/>
        <v>-0.4622799999999998</v>
      </c>
      <c r="Z84" s="32">
        <f t="shared" ca="1" si="64"/>
        <v>1.1058299999999996</v>
      </c>
      <c r="AA84" s="32">
        <f t="shared" ca="1" si="64"/>
        <v>0.49782000000000037</v>
      </c>
      <c r="AB84" s="32">
        <f t="shared" ref="AB84" ca="1" si="65">IF(OFFSET(AA31,$AE$29-1,0)=0,ERROR.TYPE(6),OFFSET(AB31,$AE$29-1,0)-OFFSET(AA31,$AE$29-1,0))</f>
        <v>1.8527099999999999</v>
      </c>
      <c r="AC84" s="32">
        <f t="shared" ref="AC84" ca="1" si="66">IF(OFFSET(AB31,$AE$29-1,0)=0,ERROR.TYPE(6),OFFSET(AC31,$AE$29-1,0)-OFFSET(AB31,$AE$29-1,0))</f>
        <v>3.28512</v>
      </c>
      <c r="AD84" s="32"/>
      <c r="AE84" s="31"/>
    </row>
    <row r="85" spans="1:43" ht="15">
      <c r="A85" s="31"/>
      <c r="B85" s="31"/>
      <c r="C85" s="31"/>
      <c r="D85" s="2" t="s">
        <v>61</v>
      </c>
      <c r="E85" s="32" t="e">
        <f t="shared" ref="E85:AA85" ca="1" si="67">IF(OFFSET(D31,$AE$29-1,0)=0,ERROR.TYPE(6),D74-E74)</f>
        <v>#N/A</v>
      </c>
      <c r="F85" s="32">
        <f t="shared" ca="1" si="67"/>
        <v>0</v>
      </c>
      <c r="G85" s="32">
        <f t="shared" ca="1" si="67"/>
        <v>0</v>
      </c>
      <c r="H85" s="32">
        <f t="shared" ca="1" si="67"/>
        <v>0</v>
      </c>
      <c r="I85" s="32">
        <f t="shared" ca="1" si="67"/>
        <v>0</v>
      </c>
      <c r="J85" s="32">
        <f t="shared" ca="1" si="67"/>
        <v>-0.4247204964814551</v>
      </c>
      <c r="K85" s="32">
        <f t="shared" ca="1" si="67"/>
        <v>-0.22831642204501318</v>
      </c>
      <c r="L85" s="32">
        <f t="shared" ca="1" si="67"/>
        <v>1.7547099402953878</v>
      </c>
      <c r="M85" s="32">
        <f t="shared" ca="1" si="67"/>
        <v>0.36870104557641059</v>
      </c>
      <c r="N85" s="32">
        <f t="shared" ca="1" si="67"/>
        <v>0.43899312732688611</v>
      </c>
      <c r="O85" s="32">
        <f t="shared" ca="1" si="67"/>
        <v>-1.2325662129128758</v>
      </c>
      <c r="P85" s="32">
        <f t="shared" ca="1" si="67"/>
        <v>-0.26000721776842145</v>
      </c>
      <c r="Q85" s="32">
        <f t="shared" ca="1" si="67"/>
        <v>-0.86217516880327727</v>
      </c>
      <c r="R85" s="32">
        <f t="shared" ca="1" si="67"/>
        <v>1.3880820588708913</v>
      </c>
      <c r="S85" s="32">
        <f t="shared" ca="1" si="67"/>
        <v>-1.7278585335298466</v>
      </c>
      <c r="T85" s="32">
        <f t="shared" ca="1" si="67"/>
        <v>0.50640436815618139</v>
      </c>
      <c r="U85" s="32">
        <f t="shared" ca="1" si="67"/>
        <v>0.38636564567208531</v>
      </c>
      <c r="V85" s="32">
        <f t="shared" ca="1" si="67"/>
        <v>-0.21308840267506834</v>
      </c>
      <c r="W85" s="32">
        <f t="shared" ca="1" si="67"/>
        <v>0.20165710656852301</v>
      </c>
      <c r="X85" s="32">
        <f t="shared" ca="1" si="67"/>
        <v>0.95847758912337833</v>
      </c>
      <c r="Y85" s="32">
        <f t="shared" ca="1" si="67"/>
        <v>-1.3045736920554774E-2</v>
      </c>
      <c r="Z85" s="32">
        <f t="shared" ca="1" si="67"/>
        <v>-0.31438288576193618</v>
      </c>
      <c r="AA85" s="32">
        <f t="shared" ca="1" si="67"/>
        <v>-0.35363444077952638</v>
      </c>
      <c r="AB85" s="32">
        <f t="shared" ref="AB85" ca="1" si="68">IF(OFFSET(AA31,$AE$29-1,0)=0,ERROR.TYPE(6),AA74-AB74)</f>
        <v>4.3720891399198603E-2</v>
      </c>
      <c r="AC85" s="32">
        <f t="shared" ref="AC85" ca="1" si="69">IF(OFFSET(AB31,$AE$29-1,0)=0,ERROR.TYPE(6),AB74-AC74)</f>
        <v>0.43559183287362113</v>
      </c>
      <c r="AD85" s="32"/>
      <c r="AE85" s="31"/>
    </row>
    <row r="86" spans="1:43" s="45" customFormat="1">
      <c r="A86" s="47"/>
      <c r="B86" s="47"/>
      <c r="C86" s="47"/>
      <c r="D86" s="47"/>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7"/>
      <c r="AF86" s="48"/>
      <c r="AG86" s="48"/>
      <c r="AH86" s="48"/>
      <c r="AI86" s="48"/>
      <c r="AJ86" s="48"/>
      <c r="AK86" s="48"/>
      <c r="AL86" s="48"/>
      <c r="AM86" s="48"/>
      <c r="AN86" s="48"/>
      <c r="AO86" s="48"/>
      <c r="AP86" s="48"/>
      <c r="AQ86" s="48"/>
    </row>
    <row r="87" spans="1:43" s="45" customFormat="1">
      <c r="A87" s="47"/>
      <c r="B87" s="47"/>
      <c r="C87" s="47"/>
      <c r="D87" s="47"/>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7"/>
      <c r="AF87" s="48"/>
      <c r="AG87" s="48"/>
      <c r="AH87" s="48"/>
      <c r="AI87" s="48"/>
      <c r="AJ87" s="48"/>
      <c r="AK87" s="48"/>
      <c r="AL87" s="48"/>
      <c r="AM87" s="48"/>
      <c r="AN87" s="48"/>
      <c r="AO87" s="48"/>
      <c r="AP87" s="48"/>
      <c r="AQ87" s="48"/>
    </row>
    <row r="88" spans="1:43" s="45" customFormat="1">
      <c r="E88" s="202"/>
      <c r="F88" s="202"/>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row>
    <row r="89" spans="1:43" s="45" customFormat="1">
      <c r="E89" s="202"/>
      <c r="F89" s="202"/>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row>
    <row r="90" spans="1:43" s="45" customFormat="1">
      <c r="E90" s="202"/>
      <c r="F90" s="202"/>
      <c r="G90" s="202"/>
      <c r="H90" s="202"/>
      <c r="I90" s="202"/>
      <c r="J90" s="202"/>
      <c r="K90" s="202"/>
      <c r="L90" s="202"/>
      <c r="M90" s="202"/>
      <c r="N90" s="202"/>
      <c r="O90" s="202"/>
      <c r="P90" s="202"/>
      <c r="Q90" s="202"/>
      <c r="R90" s="202"/>
      <c r="S90" s="202"/>
      <c r="T90" s="202"/>
      <c r="U90" s="202"/>
      <c r="V90" s="202"/>
      <c r="W90" s="202"/>
      <c r="X90" s="202"/>
      <c r="Y90" s="202"/>
      <c r="Z90" s="202"/>
      <c r="AA90" s="202"/>
      <c r="AB90" s="202"/>
      <c r="AC90" s="202"/>
    </row>
    <row r="91" spans="1:43" s="45" customFormat="1">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row>
    <row r="92" spans="1:43" s="45" customFormat="1">
      <c r="E92" s="202"/>
      <c r="F92" s="202"/>
      <c r="G92" s="202"/>
      <c r="H92" s="202"/>
      <c r="I92" s="202"/>
      <c r="J92" s="202"/>
      <c r="K92" s="202"/>
      <c r="L92" s="202"/>
      <c r="M92" s="202"/>
      <c r="N92" s="202"/>
      <c r="O92" s="202"/>
      <c r="P92" s="202"/>
      <c r="Q92" s="202"/>
      <c r="R92" s="202"/>
      <c r="S92" s="202"/>
      <c r="T92" s="202"/>
      <c r="U92" s="202"/>
      <c r="V92" s="202"/>
      <c r="W92" s="202"/>
      <c r="X92" s="202"/>
      <c r="Y92" s="202"/>
      <c r="Z92" s="202"/>
      <c r="AA92" s="202"/>
      <c r="AB92" s="202"/>
      <c r="AC92" s="202"/>
    </row>
    <row r="93" spans="1:43" s="45" customFormat="1">
      <c r="D93" s="12"/>
      <c r="E93" s="202"/>
      <c r="F93" s="202"/>
      <c r="G93" s="202"/>
      <c r="H93" s="202"/>
      <c r="I93" s="202"/>
      <c r="J93" s="202"/>
      <c r="K93" s="202"/>
      <c r="L93" s="202"/>
      <c r="M93" s="202"/>
      <c r="N93" s="202"/>
      <c r="O93" s="202"/>
      <c r="P93" s="202"/>
      <c r="Q93" s="202"/>
      <c r="R93" s="202"/>
      <c r="S93" s="202"/>
      <c r="T93" s="202"/>
      <c r="U93" s="202"/>
      <c r="V93" s="202"/>
      <c r="W93" s="202"/>
      <c r="X93" s="202"/>
      <c r="Y93" s="202"/>
      <c r="Z93" s="202"/>
      <c r="AA93" s="202"/>
      <c r="AB93" s="202"/>
      <c r="AC93" s="202"/>
    </row>
    <row r="94" spans="1:43" s="45" customFormat="1">
      <c r="D94" s="12"/>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c r="AC94" s="202"/>
    </row>
    <row r="95" spans="1:43" s="45" customFormat="1"/>
    <row r="96" spans="1:43" s="45" customFormat="1"/>
    <row r="97" s="45" customFormat="1"/>
    <row r="98" s="45" customFormat="1"/>
    <row r="99" s="45" customFormat="1"/>
    <row r="100" s="45" customFormat="1"/>
    <row r="101" s="45" customFormat="1"/>
    <row r="102" s="45" customFormat="1"/>
    <row r="103" s="45" customFormat="1"/>
    <row r="104" s="45" customFormat="1"/>
    <row r="105" s="45" customFormat="1"/>
    <row r="106" s="45" customFormat="1"/>
    <row r="107" s="45" customFormat="1"/>
    <row r="108" s="45" customFormat="1"/>
    <row r="109" s="45" customFormat="1"/>
    <row r="110" s="45" customFormat="1"/>
    <row r="111" s="45" customFormat="1"/>
    <row r="112" s="45" customFormat="1"/>
    <row r="113" s="45" customFormat="1"/>
    <row r="114" s="45" customFormat="1"/>
    <row r="115" s="45" customFormat="1"/>
    <row r="116" s="45" customFormat="1"/>
    <row r="117" s="45" customFormat="1"/>
    <row r="118" s="45" customFormat="1"/>
    <row r="119" s="45" customFormat="1"/>
    <row r="120" s="45" customFormat="1"/>
    <row r="121" s="45" customFormat="1"/>
    <row r="122" s="45" customFormat="1"/>
    <row r="123" s="45" customFormat="1"/>
    <row r="124" s="45" customFormat="1"/>
    <row r="125" s="45" customFormat="1"/>
    <row r="126" s="45" customFormat="1"/>
    <row r="127" s="45" customFormat="1"/>
    <row r="128" s="45" customFormat="1"/>
    <row r="129" s="45" customFormat="1"/>
    <row r="130" s="45" customFormat="1"/>
    <row r="131" s="45" customFormat="1"/>
    <row r="132" s="45" customFormat="1"/>
    <row r="133" s="45" customFormat="1"/>
    <row r="134" s="45" customFormat="1"/>
    <row r="135" s="45" customFormat="1"/>
    <row r="136" s="45" customFormat="1"/>
    <row r="137" s="45" customFormat="1"/>
    <row r="138" s="45" customFormat="1"/>
    <row r="139" s="45" customFormat="1"/>
    <row r="140" s="45" customFormat="1"/>
    <row r="141" s="45" customFormat="1"/>
    <row r="142" s="45" customFormat="1"/>
    <row r="143" s="45" customFormat="1"/>
    <row r="144" s="45" customFormat="1"/>
    <row r="145" s="45" customFormat="1"/>
    <row r="146" s="45" customFormat="1"/>
    <row r="147" s="45" customFormat="1"/>
    <row r="148" s="45" customFormat="1"/>
    <row r="149" s="45" customFormat="1"/>
    <row r="150" s="45" customFormat="1"/>
    <row r="151" s="45" customFormat="1"/>
    <row r="152" s="45" customFormat="1"/>
    <row r="153" s="45" customFormat="1"/>
    <row r="154" s="45" customFormat="1"/>
    <row r="155" s="45" customFormat="1"/>
    <row r="156" s="45" customFormat="1"/>
    <row r="157" s="45" customFormat="1"/>
    <row r="158" s="45" customFormat="1"/>
    <row r="159" s="45" customFormat="1"/>
    <row r="160" s="45" customFormat="1"/>
    <row r="161" s="45" customFormat="1"/>
    <row r="162" s="45" customFormat="1"/>
    <row r="163" s="45" customFormat="1"/>
    <row r="164" s="45" customFormat="1"/>
    <row r="165" s="45" customFormat="1"/>
    <row r="166" s="45" customFormat="1"/>
    <row r="167" s="45" customFormat="1"/>
    <row r="168" s="45" customFormat="1"/>
    <row r="169" s="45" customFormat="1"/>
    <row r="170" s="45" customFormat="1"/>
    <row r="171" s="45" customFormat="1"/>
    <row r="172" s="45" customFormat="1"/>
    <row r="173" s="45" customFormat="1"/>
    <row r="174" s="45" customFormat="1"/>
    <row r="175" s="45" customFormat="1"/>
    <row r="176" s="45" customFormat="1"/>
    <row r="177" s="45" customFormat="1"/>
    <row r="178" s="45" customFormat="1"/>
    <row r="179" s="45" customFormat="1"/>
    <row r="180" s="45" customFormat="1"/>
    <row r="181" s="45" customFormat="1"/>
    <row r="182" s="45" customFormat="1"/>
    <row r="183" s="45" customFormat="1"/>
    <row r="184" s="45" customFormat="1"/>
    <row r="185" s="45" customFormat="1"/>
    <row r="186" s="45" customFormat="1"/>
    <row r="187" s="45" customFormat="1"/>
    <row r="188" s="45" customFormat="1"/>
    <row r="189" s="45" customFormat="1"/>
    <row r="190" s="45" customFormat="1"/>
    <row r="191" s="45" customFormat="1"/>
    <row r="192" s="45" customFormat="1"/>
    <row r="193" s="45" customFormat="1"/>
    <row r="194" s="45" customFormat="1"/>
    <row r="195" s="45" customFormat="1"/>
    <row r="196" s="45" customFormat="1"/>
    <row r="197" s="45" customFormat="1"/>
    <row r="198" s="45" customFormat="1"/>
    <row r="199" s="45" customFormat="1"/>
    <row r="200" s="45" customFormat="1"/>
    <row r="201" s="45" customFormat="1"/>
    <row r="202" s="45" customFormat="1"/>
    <row r="203" s="45" customFormat="1"/>
    <row r="204" s="45" customFormat="1"/>
    <row r="205" s="45" customFormat="1"/>
    <row r="206" s="45" customFormat="1"/>
    <row r="207" s="45" customFormat="1"/>
    <row r="208" s="45" customFormat="1"/>
    <row r="209" s="45" customFormat="1"/>
    <row r="210" s="45" customFormat="1"/>
    <row r="211" s="45" customFormat="1"/>
    <row r="212" s="45" customFormat="1"/>
    <row r="213" s="45" customFormat="1"/>
    <row r="214" s="45" customFormat="1"/>
    <row r="215" s="45" customFormat="1"/>
    <row r="216" s="45" customFormat="1"/>
    <row r="217" s="45" customFormat="1"/>
    <row r="218" s="45" customFormat="1"/>
    <row r="219" s="45" customFormat="1"/>
    <row r="220" s="45" customFormat="1"/>
    <row r="221" s="45" customFormat="1"/>
    <row r="222" s="45" customFormat="1"/>
    <row r="223" s="45" customFormat="1"/>
    <row r="224" s="45" customFormat="1"/>
    <row r="225" s="45" customFormat="1"/>
    <row r="226" s="45" customFormat="1"/>
    <row r="227" s="45" customFormat="1"/>
    <row r="228" s="45" customFormat="1"/>
    <row r="229" s="45" customFormat="1"/>
    <row r="230" s="45" customFormat="1"/>
    <row r="231" s="45" customFormat="1"/>
    <row r="232" s="45" customFormat="1"/>
    <row r="233" s="45" customFormat="1"/>
    <row r="234" s="45" customFormat="1"/>
    <row r="235" s="45" customFormat="1"/>
    <row r="236" s="45" customFormat="1"/>
    <row r="237" s="45" customFormat="1"/>
    <row r="238" s="45" customFormat="1"/>
    <row r="239" s="45" customFormat="1"/>
    <row r="240" s="45" customFormat="1"/>
    <row r="241" s="45" customFormat="1"/>
    <row r="242" s="45" customFormat="1"/>
    <row r="243" s="45" customFormat="1"/>
    <row r="244" s="45" customFormat="1"/>
    <row r="245" s="45" customFormat="1"/>
    <row r="246" s="45" customFormat="1"/>
    <row r="247" s="45" customFormat="1"/>
    <row r="248" s="45" customFormat="1"/>
    <row r="249" s="45" customFormat="1"/>
    <row r="250" s="45" customFormat="1"/>
    <row r="251" s="45" customFormat="1"/>
    <row r="252" s="45" customFormat="1"/>
    <row r="253" s="45" customFormat="1"/>
    <row r="254" s="45" customFormat="1"/>
    <row r="255" s="45" customFormat="1"/>
    <row r="256" s="45" customFormat="1"/>
    <row r="257" s="45" customFormat="1"/>
    <row r="258" s="45" customFormat="1"/>
    <row r="259" s="45" customFormat="1"/>
    <row r="260" s="45" customFormat="1"/>
    <row r="261" s="45" customFormat="1"/>
    <row r="262" s="45" customFormat="1"/>
    <row r="263" s="45" customFormat="1"/>
    <row r="264" s="45" customFormat="1"/>
    <row r="265" s="45" customFormat="1"/>
    <row r="266" s="45" customFormat="1"/>
    <row r="267" s="45" customFormat="1"/>
    <row r="268" s="45" customFormat="1"/>
    <row r="269" s="45" customFormat="1"/>
    <row r="270" s="45" customFormat="1"/>
    <row r="271" s="45" customFormat="1"/>
    <row r="272" s="45" customFormat="1"/>
    <row r="273" s="45" customFormat="1"/>
    <row r="274" s="45" customFormat="1"/>
    <row r="275" s="45" customFormat="1"/>
    <row r="276" s="45" customFormat="1"/>
    <row r="277" s="45" customFormat="1"/>
    <row r="278" s="45" customFormat="1"/>
    <row r="279" s="45" customFormat="1"/>
    <row r="280" s="45" customFormat="1"/>
    <row r="281" s="45" customFormat="1"/>
    <row r="282" s="45" customFormat="1"/>
    <row r="283" s="45" customFormat="1"/>
    <row r="284" s="45" customFormat="1"/>
    <row r="285" s="45" customFormat="1"/>
    <row r="286" s="45" customFormat="1"/>
    <row r="287" s="45" customFormat="1"/>
    <row r="288" s="45" customFormat="1"/>
    <row r="289" s="45" customFormat="1"/>
    <row r="290" s="45" customFormat="1"/>
    <row r="291" s="45" customFormat="1"/>
    <row r="292" s="45" customFormat="1"/>
    <row r="293" s="45" customFormat="1"/>
    <row r="294" s="45" customFormat="1"/>
    <row r="295" s="45" customFormat="1"/>
    <row r="296" s="45" customFormat="1"/>
    <row r="297" s="45" customFormat="1"/>
    <row r="298" s="45" customFormat="1"/>
    <row r="299" s="45" customFormat="1"/>
    <row r="300" s="45" customFormat="1"/>
    <row r="301" s="45" customFormat="1"/>
    <row r="302" s="45" customFormat="1"/>
    <row r="303" s="45" customFormat="1"/>
    <row r="304" s="45" customFormat="1"/>
    <row r="305" s="45" customFormat="1"/>
    <row r="306" s="45" customFormat="1"/>
    <row r="307" s="45" customFormat="1"/>
    <row r="308" s="45" customFormat="1"/>
    <row r="309" s="45" customFormat="1"/>
    <row r="310" s="45" customFormat="1"/>
    <row r="311" s="45" customFormat="1"/>
    <row r="312" s="45" customFormat="1"/>
    <row r="313" s="45" customFormat="1"/>
    <row r="314" s="45" customFormat="1"/>
    <row r="315" s="45" customFormat="1"/>
    <row r="316" s="45" customFormat="1"/>
    <row r="317" s="45" customFormat="1"/>
    <row r="318" s="45" customFormat="1"/>
    <row r="319" s="45" customFormat="1"/>
    <row r="320" s="45" customFormat="1"/>
    <row r="321" s="45" customFormat="1"/>
    <row r="322" s="45" customFormat="1"/>
    <row r="323" s="45" customFormat="1"/>
    <row r="324" s="45" customFormat="1"/>
    <row r="325" s="45" customFormat="1"/>
    <row r="326" s="45" customFormat="1"/>
    <row r="327" s="45" customFormat="1"/>
    <row r="328" s="45" customFormat="1"/>
    <row r="329" s="45" customFormat="1"/>
    <row r="330" s="45" customFormat="1"/>
    <row r="331" s="45" customFormat="1"/>
    <row r="332" s="45" customFormat="1"/>
    <row r="333" s="45" customFormat="1"/>
    <row r="334" s="45" customFormat="1"/>
    <row r="335" s="45" customFormat="1"/>
    <row r="336" s="45" customFormat="1"/>
    <row r="337" s="45" customFormat="1"/>
    <row r="338" s="45" customFormat="1"/>
    <row r="339" s="45" customFormat="1"/>
    <row r="340" s="45" customFormat="1"/>
    <row r="341" s="45" customFormat="1"/>
    <row r="342" s="45" customFormat="1"/>
    <row r="343" s="45" customFormat="1"/>
    <row r="344" s="45" customFormat="1"/>
    <row r="345" s="45" customFormat="1"/>
    <row r="346" s="45" customFormat="1"/>
    <row r="347" s="45" customFormat="1"/>
    <row r="348" s="45" customFormat="1"/>
    <row r="349" s="45" customFormat="1"/>
    <row r="350" s="45" customFormat="1"/>
    <row r="351" s="45" customFormat="1"/>
    <row r="352" s="45" customFormat="1"/>
    <row r="353" s="45" customFormat="1"/>
    <row r="354" s="45" customFormat="1"/>
    <row r="355" s="45" customFormat="1"/>
    <row r="356" s="45" customFormat="1"/>
    <row r="357" s="45" customFormat="1"/>
    <row r="358" s="45" customFormat="1"/>
    <row r="359" s="45" customFormat="1"/>
    <row r="360" s="45" customFormat="1"/>
    <row r="361" s="45" customFormat="1"/>
    <row r="362" s="45" customFormat="1"/>
    <row r="363" s="45" customFormat="1"/>
    <row r="364" s="45" customFormat="1"/>
    <row r="365" s="45" customFormat="1"/>
    <row r="366" s="45" customFormat="1"/>
    <row r="367" s="45" customFormat="1"/>
    <row r="368" s="45" customFormat="1"/>
    <row r="369" s="45" customFormat="1"/>
    <row r="370" s="45" customFormat="1"/>
    <row r="371" s="45" customFormat="1"/>
    <row r="372" s="45" customFormat="1"/>
    <row r="373" s="45" customFormat="1"/>
    <row r="374" s="45" customFormat="1"/>
    <row r="375" s="45" customFormat="1"/>
    <row r="376" s="45" customFormat="1"/>
    <row r="377" s="45" customFormat="1"/>
    <row r="378" s="45" customFormat="1"/>
    <row r="379" s="45" customFormat="1"/>
    <row r="380" s="45" customFormat="1"/>
    <row r="381" s="45" customFormat="1"/>
    <row r="382" s="45" customFormat="1"/>
    <row r="383" s="45" customFormat="1"/>
    <row r="384" s="45" customFormat="1"/>
    <row r="385" s="45" customFormat="1"/>
    <row r="386" s="45" customFormat="1"/>
    <row r="387" s="45" customFormat="1"/>
    <row r="388" s="45" customFormat="1"/>
    <row r="389" s="45" customFormat="1"/>
    <row r="390" s="45" customFormat="1"/>
    <row r="391" s="45" customFormat="1"/>
    <row r="392" s="45" customFormat="1"/>
    <row r="393" s="45" customFormat="1"/>
    <row r="394" s="45" customFormat="1"/>
    <row r="395" s="45" customFormat="1"/>
    <row r="396" s="45" customFormat="1"/>
    <row r="397" s="45" customFormat="1"/>
    <row r="398" s="45" customFormat="1"/>
    <row r="399" s="45" customFormat="1"/>
    <row r="400" s="45" customFormat="1"/>
    <row r="401" s="45" customFormat="1"/>
    <row r="402" s="45" customFormat="1"/>
    <row r="403" s="45" customFormat="1"/>
    <row r="404" s="45" customFormat="1"/>
    <row r="405" s="45" customFormat="1"/>
    <row r="406" s="45" customFormat="1"/>
    <row r="407" s="45" customFormat="1"/>
    <row r="408" s="45" customFormat="1"/>
    <row r="409" s="45" customFormat="1"/>
    <row r="410" s="45" customFormat="1"/>
    <row r="411" s="45" customFormat="1"/>
    <row r="412" s="45" customFormat="1"/>
    <row r="413" s="45" customFormat="1"/>
    <row r="414" s="45" customFormat="1"/>
    <row r="415" s="45" customFormat="1"/>
    <row r="416" s="45" customFormat="1"/>
    <row r="417" s="45" customFormat="1"/>
    <row r="418" s="45" customFormat="1"/>
    <row r="419" s="45" customFormat="1"/>
    <row r="420" s="45" customFormat="1"/>
    <row r="421" s="45" customFormat="1"/>
    <row r="422" s="45" customFormat="1"/>
    <row r="423" s="45" customFormat="1"/>
    <row r="424" s="45" customFormat="1"/>
    <row r="425" s="45" customFormat="1"/>
    <row r="426" s="45" customFormat="1"/>
    <row r="427" s="45" customFormat="1"/>
    <row r="428" s="45" customFormat="1"/>
    <row r="429" s="45" customFormat="1"/>
    <row r="430" s="45" customFormat="1"/>
    <row r="431" s="45" customFormat="1"/>
    <row r="432" s="45" customFormat="1"/>
    <row r="433" s="45" customFormat="1"/>
    <row r="434" s="45" customFormat="1"/>
    <row r="435" s="45" customFormat="1"/>
    <row r="436" s="45" customFormat="1"/>
    <row r="437" s="45" customFormat="1"/>
    <row r="438" s="45" customFormat="1"/>
    <row r="439" s="45" customFormat="1"/>
    <row r="440" s="45" customFormat="1"/>
    <row r="441" s="45" customFormat="1"/>
    <row r="442" s="45" customFormat="1"/>
    <row r="443" s="45" customFormat="1"/>
    <row r="444" s="45" customFormat="1"/>
    <row r="445" s="45" customFormat="1"/>
    <row r="446" s="45" customFormat="1"/>
    <row r="447" s="45" customFormat="1"/>
    <row r="448" s="45" customFormat="1"/>
    <row r="449" s="45" customFormat="1"/>
    <row r="450" s="45" customFormat="1"/>
    <row r="451" s="45" customFormat="1"/>
    <row r="452" s="45" customFormat="1"/>
    <row r="453" s="45" customFormat="1"/>
    <row r="454" s="45" customFormat="1"/>
    <row r="455" s="45" customFormat="1"/>
    <row r="456" s="45" customFormat="1"/>
    <row r="457" s="45" customFormat="1"/>
    <row r="458" s="45" customFormat="1"/>
    <row r="459" s="45" customFormat="1"/>
    <row r="460" s="45" customFormat="1"/>
    <row r="461" s="45" customFormat="1"/>
    <row r="462" s="45" customFormat="1"/>
    <row r="463" s="45" customFormat="1"/>
    <row r="464" s="45" customFormat="1"/>
    <row r="465" s="45" customFormat="1"/>
    <row r="466" s="45" customFormat="1"/>
    <row r="467" s="45" customFormat="1"/>
    <row r="468" s="45" customFormat="1"/>
    <row r="469" s="45" customFormat="1"/>
    <row r="470" s="45" customFormat="1"/>
    <row r="471" s="45" customFormat="1"/>
    <row r="472" s="45" customFormat="1"/>
    <row r="473" s="45" customFormat="1"/>
    <row r="474" s="45" customFormat="1"/>
    <row r="475" s="45" customFormat="1"/>
    <row r="476" s="45" customFormat="1"/>
    <row r="477" s="45" customFormat="1"/>
    <row r="478" s="45" customFormat="1"/>
    <row r="479" s="45" customFormat="1"/>
    <row r="480" s="45" customFormat="1"/>
    <row r="481" s="45" customFormat="1"/>
    <row r="482" s="45" customFormat="1"/>
    <row r="483" s="45" customFormat="1"/>
    <row r="484" s="45" customFormat="1"/>
    <row r="485" s="45" customFormat="1"/>
    <row r="486" s="45" customFormat="1"/>
    <row r="487" s="45" customFormat="1"/>
    <row r="488" s="45" customFormat="1"/>
    <row r="489" s="45" customFormat="1"/>
    <row r="490" s="45" customFormat="1"/>
    <row r="491" s="45" customFormat="1"/>
    <row r="492" s="45" customFormat="1"/>
    <row r="493" s="45" customFormat="1"/>
    <row r="494" s="45" customFormat="1"/>
    <row r="495" s="45" customFormat="1"/>
    <row r="496" s="45" customFormat="1"/>
    <row r="497" s="45" customFormat="1"/>
    <row r="498" s="45" customFormat="1"/>
    <row r="499" s="45" customFormat="1"/>
    <row r="500" s="45" customFormat="1"/>
    <row r="501" s="45" customFormat="1"/>
    <row r="502" s="45" customFormat="1"/>
    <row r="503" s="45" customFormat="1"/>
    <row r="504" s="45" customFormat="1"/>
    <row r="505" s="45" customFormat="1"/>
    <row r="506" s="45" customFormat="1"/>
    <row r="507" s="45" customFormat="1"/>
    <row r="508" s="45" customFormat="1"/>
    <row r="509" s="45" customFormat="1"/>
    <row r="510" s="45" customFormat="1"/>
    <row r="511" s="45" customFormat="1"/>
    <row r="512" s="45" customFormat="1"/>
    <row r="513" s="45" customFormat="1"/>
    <row r="514" s="45" customFormat="1"/>
    <row r="515" s="45" customFormat="1"/>
    <row r="516" s="45" customFormat="1"/>
    <row r="517" s="45" customFormat="1"/>
    <row r="518" s="45" customFormat="1"/>
    <row r="519" s="45" customFormat="1"/>
    <row r="520" s="45" customFormat="1"/>
    <row r="521" s="45" customFormat="1"/>
    <row r="522" s="45" customFormat="1"/>
    <row r="523" s="45" customFormat="1"/>
    <row r="524" s="45" customFormat="1"/>
    <row r="525" s="45" customFormat="1"/>
    <row r="526" s="45" customFormat="1"/>
    <row r="527" s="45" customFormat="1"/>
    <row r="528" s="45" customFormat="1"/>
    <row r="529" s="45" customFormat="1"/>
    <row r="530" s="45" customFormat="1"/>
    <row r="531" s="45" customFormat="1"/>
    <row r="532" s="45" customFormat="1"/>
    <row r="533" s="45" customFormat="1"/>
    <row r="534" s="45" customFormat="1"/>
    <row r="535" s="45" customFormat="1"/>
    <row r="536" s="45" customFormat="1"/>
    <row r="537" s="45" customFormat="1"/>
    <row r="538" s="45" customFormat="1"/>
    <row r="539" s="45" customFormat="1"/>
    <row r="540" s="45" customFormat="1"/>
    <row r="541" s="45" customFormat="1"/>
    <row r="542" s="45" customFormat="1"/>
    <row r="543" s="45" customFormat="1"/>
    <row r="544" s="45" customFormat="1"/>
    <row r="545" s="45" customFormat="1"/>
    <row r="546" s="45" customFormat="1"/>
    <row r="547" s="45" customFormat="1"/>
    <row r="548" s="45" customFormat="1"/>
    <row r="549" s="45" customFormat="1"/>
    <row r="550" s="45" customFormat="1"/>
    <row r="551" s="45" customFormat="1"/>
    <row r="552" s="45" customFormat="1"/>
    <row r="553" s="45" customFormat="1"/>
    <row r="554" s="45" customFormat="1"/>
    <row r="555" s="45" customFormat="1"/>
    <row r="556" s="45" customFormat="1"/>
    <row r="557" s="45" customFormat="1"/>
    <row r="558" s="45" customFormat="1"/>
    <row r="559" s="45" customFormat="1"/>
    <row r="560" s="45" customFormat="1"/>
    <row r="561" s="45" customFormat="1"/>
    <row r="562" s="45" customFormat="1"/>
    <row r="563" s="45" customFormat="1"/>
    <row r="564" s="45" customFormat="1"/>
    <row r="565" s="45" customFormat="1"/>
    <row r="566" s="45" customFormat="1"/>
    <row r="567" s="45" customFormat="1"/>
    <row r="568" s="45" customFormat="1"/>
    <row r="569" s="45" customFormat="1"/>
    <row r="570" s="45" customFormat="1"/>
    <row r="571" s="45" customFormat="1"/>
    <row r="572" s="45" customFormat="1"/>
    <row r="573" s="45" customFormat="1"/>
    <row r="574" s="45" customFormat="1"/>
    <row r="575" s="45" customFormat="1"/>
    <row r="576" s="45" customFormat="1"/>
    <row r="577" s="45" customFormat="1"/>
    <row r="578" s="45" customFormat="1"/>
    <row r="579" s="45" customFormat="1"/>
    <row r="580" s="45" customFormat="1"/>
    <row r="581" s="45" customFormat="1"/>
    <row r="582" s="45" customFormat="1"/>
    <row r="583" s="45" customFormat="1"/>
    <row r="584" s="45" customFormat="1"/>
    <row r="585" s="45" customFormat="1"/>
    <row r="586" s="45" customFormat="1"/>
    <row r="587" s="45" customFormat="1"/>
    <row r="588" s="45" customFormat="1"/>
    <row r="589" s="45" customFormat="1"/>
    <row r="590" s="45" customFormat="1"/>
    <row r="591" s="45" customFormat="1"/>
    <row r="592" s="45" customFormat="1"/>
    <row r="593" s="45" customFormat="1"/>
    <row r="594" s="45" customFormat="1"/>
    <row r="595" s="45" customFormat="1"/>
    <row r="596" s="45" customFormat="1"/>
    <row r="597" s="45" customFormat="1"/>
    <row r="598" s="45" customFormat="1"/>
    <row r="599" s="45" customFormat="1"/>
    <row r="600" s="45" customFormat="1"/>
    <row r="601" s="45" customFormat="1"/>
    <row r="602" s="45" customFormat="1"/>
    <row r="603" s="45" customFormat="1"/>
    <row r="604" s="45" customFormat="1"/>
    <row r="605" s="45" customFormat="1"/>
    <row r="606" s="45" customFormat="1"/>
    <row r="607" s="45" customFormat="1"/>
    <row r="608" s="45" customFormat="1"/>
    <row r="609" s="45" customFormat="1"/>
    <row r="610" s="45" customFormat="1"/>
    <row r="611" s="45" customFormat="1"/>
    <row r="612" s="45" customFormat="1"/>
    <row r="613" s="45" customFormat="1"/>
    <row r="614" s="45" customFormat="1"/>
    <row r="615" s="45" customFormat="1"/>
    <row r="616" s="45" customFormat="1"/>
    <row r="617" s="45" customFormat="1"/>
    <row r="618" s="45" customFormat="1"/>
    <row r="619" s="45" customFormat="1"/>
    <row r="620" s="45" customFormat="1"/>
    <row r="621" s="45" customFormat="1"/>
    <row r="622" s="45" customFormat="1"/>
    <row r="623" s="45" customFormat="1"/>
    <row r="624" s="45" customFormat="1"/>
    <row r="625" s="45" customFormat="1"/>
    <row r="626" s="45" customFormat="1"/>
    <row r="627" s="45" customFormat="1"/>
    <row r="628" s="45" customFormat="1"/>
    <row r="629" s="45" customFormat="1"/>
    <row r="630" s="45" customFormat="1"/>
    <row r="631" s="45" customFormat="1"/>
    <row r="632" s="45" customFormat="1"/>
    <row r="633" s="45" customFormat="1"/>
    <row r="634" s="45" customFormat="1"/>
    <row r="635" s="45" customFormat="1"/>
    <row r="636" s="45" customFormat="1"/>
    <row r="637" s="45" customFormat="1"/>
    <row r="638" s="45" customFormat="1"/>
    <row r="639" s="45" customFormat="1"/>
    <row r="640" s="45" customFormat="1"/>
    <row r="641" s="45" customFormat="1"/>
    <row r="642" s="45" customFormat="1"/>
    <row r="643" s="45" customFormat="1"/>
    <row r="644" s="45" customFormat="1"/>
    <row r="645" s="45" customFormat="1"/>
    <row r="646" s="45" customFormat="1"/>
    <row r="647" s="45" customFormat="1"/>
    <row r="648" s="45" customFormat="1"/>
    <row r="649" s="45" customFormat="1"/>
    <row r="650" s="45" customFormat="1"/>
    <row r="651" s="45" customFormat="1"/>
    <row r="652" s="45" customFormat="1"/>
    <row r="653" s="45" customFormat="1"/>
    <row r="654" s="45" customFormat="1"/>
    <row r="655" s="45" customFormat="1"/>
    <row r="656" s="45" customFormat="1"/>
    <row r="657" s="45" customFormat="1"/>
    <row r="658" s="45" customFormat="1"/>
    <row r="659" s="45" customFormat="1"/>
    <row r="660" s="45" customFormat="1"/>
    <row r="661" s="45" customFormat="1"/>
    <row r="662" s="45" customFormat="1"/>
    <row r="663" s="45" customFormat="1"/>
    <row r="664" s="45" customFormat="1"/>
    <row r="665" s="45" customFormat="1"/>
    <row r="666" s="45" customFormat="1"/>
    <row r="667" s="45" customFormat="1"/>
    <row r="668" s="45" customFormat="1"/>
    <row r="669" s="45" customFormat="1"/>
    <row r="670" s="45" customFormat="1"/>
    <row r="671" s="45" customFormat="1"/>
    <row r="672" s="45" customFormat="1"/>
    <row r="673" s="45" customFormat="1"/>
    <row r="674" s="45" customFormat="1"/>
    <row r="675" s="45" customFormat="1"/>
    <row r="676" s="45" customFormat="1"/>
    <row r="677" s="45" customFormat="1"/>
    <row r="678" s="45" customFormat="1"/>
    <row r="679" s="45" customFormat="1"/>
    <row r="680" s="45" customFormat="1"/>
    <row r="681" s="45" customFormat="1"/>
    <row r="682" s="45" customFormat="1"/>
    <row r="683" s="45" customFormat="1"/>
    <row r="684" s="45" customFormat="1"/>
    <row r="685" s="45" customFormat="1"/>
    <row r="686" s="45" customFormat="1"/>
    <row r="687" s="45" customFormat="1"/>
    <row r="688" s="45" customFormat="1"/>
    <row r="689" s="45" customFormat="1"/>
    <row r="690" s="45" customFormat="1"/>
    <row r="691" s="45" customFormat="1"/>
    <row r="692" s="45" customFormat="1"/>
    <row r="693" s="45" customFormat="1"/>
    <row r="694" s="45" customFormat="1"/>
    <row r="695" s="45" customFormat="1"/>
    <row r="696" s="45" customFormat="1"/>
    <row r="697" s="45" customFormat="1"/>
    <row r="698" s="45" customFormat="1"/>
    <row r="699" s="45" customFormat="1"/>
    <row r="700" s="45" customFormat="1"/>
    <row r="701" s="45" customFormat="1"/>
    <row r="702" s="45" customFormat="1"/>
    <row r="703" s="45" customFormat="1"/>
    <row r="704" s="45" customFormat="1"/>
    <row r="705" s="45" customFormat="1"/>
    <row r="706" s="45" customFormat="1"/>
    <row r="707" s="45" customFormat="1"/>
    <row r="708" s="45" customFormat="1"/>
    <row r="709" s="45" customFormat="1"/>
    <row r="710" s="45" customFormat="1"/>
    <row r="711" s="45" customFormat="1"/>
    <row r="712" s="45" customFormat="1"/>
    <row r="713" s="45" customFormat="1"/>
    <row r="714" s="45" customFormat="1"/>
    <row r="715" s="45" customFormat="1"/>
    <row r="716" s="45" customFormat="1"/>
    <row r="717" s="45" customFormat="1"/>
    <row r="718" s="45" customFormat="1"/>
    <row r="719" s="45" customFormat="1"/>
    <row r="720" s="45" customFormat="1"/>
    <row r="721" s="45" customFormat="1"/>
    <row r="722" s="45" customFormat="1"/>
    <row r="723" s="45" customFormat="1"/>
    <row r="724" s="45" customFormat="1"/>
    <row r="725" s="45" customFormat="1"/>
    <row r="726" s="45" customFormat="1"/>
    <row r="727" s="45" customFormat="1"/>
    <row r="728" s="45" customFormat="1"/>
    <row r="729" s="45" customFormat="1"/>
    <row r="730" s="45" customFormat="1"/>
    <row r="731" s="45" customFormat="1"/>
    <row r="732" s="45" customFormat="1"/>
    <row r="733" s="45" customFormat="1"/>
    <row r="734" s="45" customFormat="1"/>
    <row r="735" s="45" customFormat="1"/>
    <row r="736" s="45" customFormat="1"/>
    <row r="737" s="45" customFormat="1"/>
    <row r="738" s="45" customFormat="1"/>
    <row r="739" s="45" customFormat="1"/>
    <row r="740" s="45" customFormat="1"/>
    <row r="741" s="45" customFormat="1"/>
    <row r="742" s="45" customFormat="1"/>
    <row r="743" s="45" customFormat="1"/>
    <row r="744" s="45" customFormat="1"/>
    <row r="745" s="45" customFormat="1"/>
    <row r="746" s="45" customFormat="1"/>
    <row r="747" s="45" customFormat="1"/>
    <row r="748" s="45" customFormat="1"/>
    <row r="749" s="45" customFormat="1"/>
    <row r="750" s="45" customFormat="1"/>
    <row r="751" s="45" customFormat="1"/>
    <row r="752" s="45" customFormat="1"/>
    <row r="753" s="45" customFormat="1"/>
    <row r="754" s="45" customFormat="1"/>
    <row r="755" s="45" customFormat="1"/>
    <row r="756" s="45" customFormat="1"/>
    <row r="757" s="45" customFormat="1"/>
    <row r="758" s="45" customFormat="1"/>
    <row r="759" s="45" customFormat="1"/>
    <row r="760" s="45" customFormat="1"/>
    <row r="761" s="45" customFormat="1"/>
    <row r="762" s="45" customFormat="1"/>
    <row r="763" s="45" customFormat="1"/>
    <row r="764" s="45" customFormat="1"/>
    <row r="765" s="45" customFormat="1"/>
    <row r="766" s="45" customFormat="1"/>
    <row r="767" s="45" customFormat="1"/>
    <row r="768" s="45" customFormat="1"/>
    <row r="769" s="45" customFormat="1"/>
    <row r="770" s="45" customFormat="1"/>
    <row r="771" s="45" customFormat="1"/>
    <row r="772" s="45" customFormat="1"/>
    <row r="773" s="45" customFormat="1"/>
    <row r="774" s="45" customFormat="1"/>
    <row r="775" s="45" customFormat="1"/>
    <row r="776" s="45" customFormat="1"/>
    <row r="777" s="45" customFormat="1"/>
    <row r="778" s="45" customFormat="1"/>
    <row r="779" s="45" customFormat="1"/>
    <row r="780" s="45" customFormat="1"/>
    <row r="781" s="45" customFormat="1"/>
    <row r="782" s="45" customFormat="1"/>
    <row r="783" s="45" customFormat="1"/>
    <row r="784" s="45" customFormat="1"/>
    <row r="785" s="45" customFormat="1"/>
    <row r="786" s="45" customFormat="1"/>
    <row r="787" s="45" customFormat="1"/>
    <row r="788" s="45" customFormat="1"/>
    <row r="789" s="45" customFormat="1"/>
    <row r="790" s="45" customFormat="1"/>
    <row r="791" s="45" customFormat="1"/>
    <row r="792" s="45" customFormat="1"/>
    <row r="793" s="45" customFormat="1"/>
    <row r="794" s="45" customFormat="1"/>
    <row r="795" s="45" customFormat="1"/>
    <row r="796" s="45" customFormat="1"/>
    <row r="797" s="45" customFormat="1"/>
    <row r="798" s="45" customFormat="1"/>
    <row r="799" s="45" customFormat="1"/>
    <row r="800" s="45" customFormat="1"/>
    <row r="801" s="45" customFormat="1"/>
    <row r="802" s="45" customFormat="1"/>
    <row r="803" s="45" customFormat="1"/>
    <row r="804" s="45" customFormat="1"/>
    <row r="805" s="45" customFormat="1"/>
    <row r="806" s="45" customFormat="1"/>
    <row r="807" s="45" customFormat="1"/>
    <row r="808" s="45" customFormat="1"/>
    <row r="809" s="45" customFormat="1"/>
    <row r="810" s="45" customFormat="1"/>
    <row r="811" s="45" customFormat="1"/>
    <row r="812" s="45" customFormat="1"/>
    <row r="813" s="45" customFormat="1"/>
    <row r="814" s="45" customFormat="1"/>
    <row r="815" s="45" customFormat="1"/>
    <row r="816" s="45" customFormat="1"/>
    <row r="817" s="45" customFormat="1"/>
    <row r="818" s="45" customFormat="1"/>
    <row r="819" s="45" customFormat="1"/>
    <row r="820" s="45" customFormat="1"/>
    <row r="821" s="45" customFormat="1"/>
    <row r="822" s="45" customFormat="1"/>
    <row r="823" s="45" customFormat="1"/>
    <row r="824" s="45" customFormat="1"/>
    <row r="825" s="45" customFormat="1"/>
    <row r="826" s="45" customFormat="1"/>
    <row r="827" s="45" customFormat="1"/>
    <row r="828" s="45" customFormat="1"/>
    <row r="829" s="45" customFormat="1"/>
    <row r="830" s="45" customFormat="1"/>
    <row r="831" s="45" customFormat="1"/>
    <row r="832" s="45" customFormat="1"/>
    <row r="833" s="45" customFormat="1"/>
    <row r="834" s="45" customFormat="1"/>
    <row r="835" s="45" customFormat="1"/>
    <row r="836" s="45" customFormat="1"/>
    <row r="837" s="45" customFormat="1"/>
    <row r="838" s="45" customFormat="1"/>
    <row r="839" s="45" customFormat="1"/>
    <row r="840" s="45" customFormat="1"/>
    <row r="841" s="45" customFormat="1"/>
    <row r="842" s="45" customFormat="1"/>
    <row r="843" s="45" customFormat="1"/>
    <row r="844" s="45" customFormat="1"/>
    <row r="845" s="45" customFormat="1"/>
    <row r="846" s="45" customFormat="1"/>
    <row r="847" s="45" customFormat="1"/>
    <row r="848" s="45" customFormat="1"/>
    <row r="849" s="45" customFormat="1"/>
    <row r="850" s="45" customFormat="1"/>
    <row r="851" s="45" customFormat="1"/>
    <row r="852" s="45" customFormat="1"/>
    <row r="853" s="45" customFormat="1"/>
    <row r="854" s="45" customFormat="1"/>
    <row r="855" s="45" customFormat="1"/>
    <row r="856" s="45" customFormat="1"/>
    <row r="857" s="45" customFormat="1"/>
    <row r="858" s="45" customFormat="1"/>
    <row r="859" s="45" customFormat="1"/>
    <row r="860" s="45" customFormat="1"/>
    <row r="861" s="45" customFormat="1"/>
    <row r="862" s="45" customFormat="1"/>
    <row r="863" s="45" customFormat="1"/>
    <row r="864" s="45" customFormat="1"/>
    <row r="865" s="45" customFormat="1"/>
    <row r="866" s="45" customFormat="1"/>
    <row r="867" s="45" customFormat="1"/>
    <row r="868" s="45" customFormat="1"/>
    <row r="869" s="45" customFormat="1"/>
    <row r="870" s="45" customFormat="1"/>
    <row r="871" s="45" customFormat="1"/>
    <row r="872" s="45" customFormat="1"/>
    <row r="873" s="45" customFormat="1"/>
    <row r="874" s="45" customFormat="1"/>
    <row r="875" s="45" customFormat="1"/>
    <row r="876" s="45" customFormat="1"/>
    <row r="877" s="45" customFormat="1"/>
    <row r="878" s="45" customFormat="1"/>
    <row r="879" s="45" customFormat="1"/>
    <row r="880" s="45" customFormat="1"/>
    <row r="881" s="45" customFormat="1"/>
    <row r="882" s="45" customFormat="1"/>
    <row r="883" s="45" customFormat="1"/>
    <row r="884" s="45" customFormat="1"/>
    <row r="885" s="45" customFormat="1"/>
    <row r="886" s="45" customFormat="1"/>
    <row r="887" s="45" customFormat="1"/>
    <row r="888" s="45" customFormat="1"/>
    <row r="889" s="45" customFormat="1"/>
    <row r="890" s="45" customFormat="1"/>
    <row r="891" s="45" customFormat="1"/>
    <row r="892" s="45" customFormat="1"/>
    <row r="893" s="45" customFormat="1"/>
    <row r="894" s="45" customFormat="1"/>
    <row r="895" s="45" customFormat="1"/>
    <row r="896" s="45" customFormat="1"/>
    <row r="897" s="45" customFormat="1"/>
    <row r="898" s="45" customFormat="1"/>
    <row r="899" s="45" customFormat="1"/>
    <row r="900" s="45" customFormat="1"/>
    <row r="901" s="45" customFormat="1"/>
    <row r="902" s="45" customFormat="1"/>
    <row r="903" s="45" customFormat="1"/>
    <row r="904" s="45" customFormat="1"/>
    <row r="905" s="45" customFormat="1"/>
    <row r="906" s="45" customFormat="1"/>
    <row r="907" s="45" customFormat="1"/>
    <row r="908" s="45" customFormat="1"/>
    <row r="909" s="45" customFormat="1"/>
    <row r="910" s="45" customFormat="1"/>
    <row r="911" s="45" customFormat="1"/>
    <row r="912" s="45" customFormat="1"/>
    <row r="913" s="45" customFormat="1"/>
    <row r="914" s="45" customFormat="1"/>
    <row r="915" s="45" customFormat="1"/>
    <row r="916" s="45" customFormat="1"/>
    <row r="917" s="45" customFormat="1"/>
    <row r="918" s="45" customFormat="1"/>
    <row r="919" s="45" customFormat="1"/>
    <row r="920" s="45" customFormat="1"/>
    <row r="921" s="45" customFormat="1"/>
    <row r="922" s="45" customFormat="1"/>
    <row r="923" s="45" customFormat="1"/>
    <row r="924" s="45" customFormat="1"/>
    <row r="925" s="45" customFormat="1"/>
    <row r="926" s="45" customFormat="1"/>
    <row r="927" s="45" customFormat="1"/>
    <row r="928" s="45" customFormat="1"/>
    <row r="929" s="45" customFormat="1"/>
    <row r="930" s="45" customFormat="1"/>
    <row r="931" s="45" customFormat="1"/>
    <row r="932" s="45" customFormat="1"/>
    <row r="933" s="45" customFormat="1"/>
    <row r="934" s="45" customFormat="1"/>
    <row r="935" s="45" customFormat="1"/>
    <row r="936" s="45" customFormat="1"/>
    <row r="937" s="45" customFormat="1"/>
    <row r="938" s="45" customFormat="1"/>
    <row r="939" s="45" customFormat="1"/>
    <row r="940" s="45" customFormat="1"/>
    <row r="941" s="45" customFormat="1"/>
    <row r="942" s="45" customFormat="1"/>
    <row r="943" s="45" customFormat="1"/>
    <row r="944" s="45" customFormat="1"/>
    <row r="945" s="45" customFormat="1"/>
    <row r="946" s="45" customFormat="1"/>
    <row r="947" s="45" customFormat="1"/>
    <row r="948" s="45" customFormat="1"/>
    <row r="949" s="45" customFormat="1"/>
    <row r="950" s="45" customFormat="1"/>
    <row r="951" s="45" customFormat="1"/>
    <row r="952" s="45" customFormat="1"/>
    <row r="953" s="45" customFormat="1"/>
    <row r="954" s="45" customFormat="1"/>
    <row r="955" s="45" customFormat="1"/>
    <row r="956" s="45" customFormat="1"/>
    <row r="957" s="45" customFormat="1"/>
    <row r="958" s="45" customFormat="1"/>
    <row r="959" s="45" customFormat="1"/>
    <row r="960" s="45" customFormat="1"/>
    <row r="961" s="45" customFormat="1"/>
    <row r="962" s="45" customFormat="1"/>
    <row r="963" s="45" customFormat="1"/>
    <row r="964" s="45" customFormat="1"/>
    <row r="965" s="45" customFormat="1"/>
    <row r="966" s="45" customFormat="1"/>
    <row r="967" s="45" customFormat="1"/>
    <row r="968" s="45" customFormat="1"/>
    <row r="969" s="45" customFormat="1"/>
    <row r="970" s="45" customFormat="1"/>
    <row r="971" s="45" customFormat="1"/>
    <row r="972" s="45" customFormat="1"/>
    <row r="973" s="45" customFormat="1"/>
    <row r="974" s="45" customFormat="1"/>
    <row r="975" s="45" customFormat="1"/>
    <row r="976" s="45" customFormat="1"/>
    <row r="977" s="45" customFormat="1"/>
    <row r="978" s="45" customFormat="1"/>
    <row r="979" s="45" customFormat="1"/>
    <row r="980" s="45" customFormat="1"/>
    <row r="981" s="45" customFormat="1"/>
    <row r="982" s="45" customFormat="1"/>
    <row r="983" s="45" customFormat="1"/>
    <row r="984" s="45" customFormat="1"/>
    <row r="985" s="45" customFormat="1"/>
    <row r="986" s="45" customFormat="1"/>
    <row r="987" s="45" customFormat="1"/>
    <row r="988" s="45" customFormat="1"/>
    <row r="989" s="45" customFormat="1"/>
    <row r="990" s="45" customFormat="1"/>
    <row r="991" s="45" customFormat="1"/>
    <row r="992" s="45" customFormat="1"/>
    <row r="993" s="45" customFormat="1"/>
    <row r="994" s="45" customFormat="1"/>
    <row r="995" s="45" customFormat="1"/>
    <row r="996" s="45" customFormat="1"/>
    <row r="997" s="45" customFormat="1"/>
    <row r="998" s="45" customFormat="1"/>
    <row r="999" s="45" customFormat="1"/>
    <row r="1000" s="45" customFormat="1"/>
    <row r="1001" s="45" customFormat="1"/>
    <row r="1002" s="45" customFormat="1"/>
    <row r="1003" s="45" customFormat="1"/>
    <row r="1004" s="45" customFormat="1"/>
    <row r="1005" s="45" customFormat="1"/>
    <row r="1006" s="45" customFormat="1"/>
    <row r="1007" s="45" customFormat="1"/>
    <row r="1008" s="45" customFormat="1"/>
    <row r="1009" s="45" customFormat="1"/>
    <row r="1010" s="45" customFormat="1"/>
    <row r="1011" s="45" customFormat="1"/>
    <row r="1012" s="45" customFormat="1"/>
    <row r="1013" s="45" customFormat="1"/>
    <row r="1014" s="45" customFormat="1"/>
    <row r="1015" s="45" customFormat="1"/>
    <row r="1016" s="45" customFormat="1"/>
    <row r="1017" s="45" customFormat="1"/>
    <row r="1018" s="45" customFormat="1"/>
    <row r="1019" s="45" customFormat="1"/>
    <row r="1020" s="45" customFormat="1"/>
    <row r="1021" s="45" customFormat="1"/>
    <row r="1022" s="45" customFormat="1"/>
    <row r="1023" s="45" customFormat="1"/>
    <row r="1024" s="45" customFormat="1"/>
    <row r="1025" s="45" customFormat="1"/>
    <row r="1026" s="45" customFormat="1"/>
    <row r="1027" s="45" customFormat="1"/>
    <row r="1028" s="45" customFormat="1"/>
    <row r="1029" s="45" customFormat="1"/>
    <row r="1030" s="45" customFormat="1"/>
    <row r="1031" s="45" customFormat="1"/>
    <row r="1032" s="45" customFormat="1"/>
    <row r="1033" s="45" customFormat="1"/>
    <row r="1034" s="45" customFormat="1"/>
    <row r="1035" s="45" customFormat="1"/>
    <row r="1036" s="45" customFormat="1"/>
    <row r="1037" s="45" customFormat="1"/>
    <row r="1038" s="45" customFormat="1"/>
    <row r="1039" s="45" customFormat="1"/>
    <row r="1040" s="45" customFormat="1"/>
    <row r="1041" s="45" customFormat="1"/>
    <row r="1042" s="45" customFormat="1"/>
    <row r="1043" s="45" customFormat="1"/>
    <row r="1044" s="45" customFormat="1"/>
    <row r="1045" s="45" customFormat="1"/>
    <row r="1046" s="45" customFormat="1"/>
    <row r="1047" s="45" customFormat="1"/>
    <row r="1048" s="45" customFormat="1"/>
    <row r="1049" s="45" customFormat="1"/>
    <row r="1050" s="45" customFormat="1"/>
    <row r="1051" s="45" customFormat="1"/>
    <row r="1052" s="45" customFormat="1"/>
    <row r="1053" s="45" customFormat="1"/>
    <row r="1054" s="45" customFormat="1"/>
    <row r="1055" s="45" customFormat="1"/>
    <row r="1056" s="45" customFormat="1"/>
    <row r="1057" s="45" customFormat="1"/>
    <row r="1058" s="45" customFormat="1"/>
    <row r="1059" s="45" customFormat="1"/>
    <row r="1060" s="45" customFormat="1"/>
    <row r="1061" s="45" customFormat="1"/>
    <row r="1062" s="45" customFormat="1"/>
    <row r="1063" s="45" customFormat="1"/>
    <row r="1064" s="45" customFormat="1"/>
    <row r="1065" s="45" customFormat="1"/>
    <row r="1066" s="45" customFormat="1"/>
    <row r="1067" s="45" customFormat="1"/>
    <row r="1068" s="45" customFormat="1"/>
    <row r="1069" s="45" customFormat="1"/>
    <row r="1070" s="45" customFormat="1"/>
    <row r="1071" s="45" customFormat="1"/>
    <row r="1072" s="45" customFormat="1"/>
    <row r="1073" s="45" customFormat="1"/>
    <row r="1074" s="45" customFormat="1"/>
    <row r="1075" s="45" customFormat="1"/>
    <row r="1076" s="45" customFormat="1"/>
    <row r="1077" s="45" customFormat="1"/>
    <row r="1078" s="45" customFormat="1"/>
    <row r="1079" s="45" customFormat="1"/>
    <row r="1080" s="45" customFormat="1"/>
    <row r="1081" s="45" customFormat="1"/>
    <row r="1082" s="45" customFormat="1"/>
    <row r="1083" s="45" customFormat="1"/>
    <row r="1084" s="45" customFormat="1"/>
    <row r="1085" s="45" customFormat="1"/>
    <row r="1086" s="45" customFormat="1"/>
    <row r="1087" s="45" customFormat="1"/>
    <row r="1088" s="45" customFormat="1"/>
    <row r="1089" s="45" customFormat="1"/>
    <row r="1090" s="45" customFormat="1"/>
    <row r="1091" s="45" customFormat="1"/>
    <row r="1092" s="45" customFormat="1"/>
    <row r="1093" s="45" customFormat="1"/>
    <row r="1094" s="45" customFormat="1"/>
    <row r="1095" s="45" customFormat="1"/>
    <row r="1096" s="45" customFormat="1"/>
    <row r="1097" s="45" customFormat="1"/>
    <row r="1098" s="45" customFormat="1"/>
    <row r="1099" s="45" customFormat="1"/>
    <row r="1100" s="45" customFormat="1"/>
    <row r="1101" s="45" customFormat="1"/>
    <row r="1102" s="45" customFormat="1"/>
    <row r="1103" s="45" customFormat="1"/>
    <row r="1104" s="45" customFormat="1"/>
    <row r="1105" s="45" customFormat="1"/>
    <row r="1106" s="45" customFormat="1"/>
    <row r="1107" s="45" customFormat="1"/>
    <row r="1108" s="45" customFormat="1"/>
    <row r="1109" s="45" customFormat="1"/>
    <row r="1110" s="45" customFormat="1"/>
    <row r="1111" s="45" customFormat="1"/>
    <row r="1112" s="45" customFormat="1"/>
    <row r="1113" s="45" customFormat="1"/>
    <row r="1114" s="45" customFormat="1"/>
    <row r="1115" s="45" customFormat="1"/>
    <row r="1116" s="45" customFormat="1"/>
    <row r="1117" s="45" customFormat="1"/>
    <row r="1118" s="45" customFormat="1"/>
    <row r="1119" s="45" customFormat="1"/>
    <row r="1120" s="45" customFormat="1"/>
    <row r="1121" s="45" customFormat="1"/>
    <row r="1122" s="45" customFormat="1"/>
    <row r="1123" s="45" customFormat="1"/>
    <row r="1124" s="45" customFormat="1"/>
    <row r="1125" s="45" customFormat="1"/>
    <row r="1126" s="45" customFormat="1"/>
    <row r="1127" s="45" customFormat="1"/>
    <row r="1128" s="45" customFormat="1"/>
    <row r="1129" s="45" customFormat="1"/>
    <row r="1130" s="45" customFormat="1"/>
    <row r="1131" s="45" customFormat="1"/>
    <row r="1132" s="45" customFormat="1"/>
    <row r="1133" s="45" customFormat="1"/>
    <row r="1134" s="45" customFormat="1"/>
    <row r="1135" s="45" customFormat="1"/>
    <row r="1136" s="45" customFormat="1"/>
    <row r="1137" s="45" customFormat="1"/>
    <row r="1138" s="45" customFormat="1"/>
    <row r="1139" s="45" customFormat="1"/>
    <row r="1140" s="45" customFormat="1"/>
    <row r="1141" s="45" customFormat="1"/>
    <row r="1142" s="45" customFormat="1"/>
    <row r="1143" s="45" customFormat="1"/>
    <row r="1144" s="45" customFormat="1"/>
    <row r="1145" s="45" customFormat="1"/>
    <row r="1146" s="45" customFormat="1"/>
    <row r="1147" s="45" customFormat="1"/>
    <row r="1148" s="45" customFormat="1"/>
    <row r="1149" s="45" customFormat="1"/>
    <row r="1150" s="45" customFormat="1"/>
    <row r="1151" s="45" customFormat="1"/>
    <row r="1152" s="45" customFormat="1"/>
    <row r="1153" s="45" customFormat="1"/>
    <row r="1154" s="45" customFormat="1"/>
    <row r="1155" s="45" customFormat="1"/>
    <row r="1156" s="45" customFormat="1"/>
    <row r="1157" s="45" customFormat="1"/>
    <row r="1158" s="45" customFormat="1"/>
    <row r="1159" s="45" customFormat="1"/>
    <row r="1160" s="45" customFormat="1"/>
    <row r="1161" s="45" customFormat="1"/>
    <row r="1162" s="45" customFormat="1"/>
    <row r="1163" s="45" customFormat="1"/>
    <row r="1164" s="45" customFormat="1"/>
    <row r="1165" s="45" customFormat="1"/>
    <row r="1166" s="45" customFormat="1"/>
    <row r="1167" s="45" customFormat="1"/>
    <row r="1168" s="45" customFormat="1"/>
    <row r="1169" s="45" customFormat="1"/>
    <row r="1170" s="45" customFormat="1"/>
    <row r="1171" s="45" customFormat="1"/>
    <row r="1172" s="45" customFormat="1"/>
    <row r="1173" s="45" customFormat="1"/>
    <row r="1174" s="45" customFormat="1"/>
    <row r="1175" s="45" customFormat="1"/>
    <row r="1176" s="45" customFormat="1"/>
    <row r="1177" s="45" customFormat="1"/>
    <row r="1178" s="45" customFormat="1"/>
    <row r="1179" s="45" customFormat="1"/>
    <row r="1180" s="45" customFormat="1"/>
    <row r="1181" s="45" customFormat="1"/>
    <row r="1182" s="45" customFormat="1"/>
    <row r="1183" s="45" customFormat="1"/>
    <row r="1184" s="45" customFormat="1"/>
    <row r="1185" s="45" customFormat="1"/>
    <row r="1186" s="45" customFormat="1"/>
    <row r="1187" s="45" customFormat="1"/>
    <row r="1188" s="45" customFormat="1"/>
    <row r="1189" s="45" customFormat="1"/>
    <row r="1190" s="45" customFormat="1"/>
    <row r="1191" s="45" customFormat="1"/>
    <row r="1192" s="45" customFormat="1"/>
    <row r="1193" s="45" customFormat="1"/>
    <row r="1194" s="45" customFormat="1"/>
    <row r="1195" s="45" customFormat="1"/>
    <row r="1196" s="45" customFormat="1"/>
    <row r="1197" s="45" customFormat="1"/>
    <row r="1198" s="45" customFormat="1"/>
    <row r="1199" s="45" customFormat="1"/>
    <row r="1200" s="45" customFormat="1"/>
    <row r="1201" s="45" customFormat="1"/>
    <row r="1202" s="45" customFormat="1"/>
    <row r="1203" s="45" customFormat="1"/>
    <row r="1204" s="45" customFormat="1"/>
    <row r="1205" s="45" customFormat="1"/>
  </sheetData>
  <mergeCells count="2">
    <mergeCell ref="A4:A25"/>
    <mergeCell ref="A48:A69"/>
  </mergeCells>
  <pageMargins left="0.25" right="0.25" top="0.75" bottom="0.75" header="0.3" footer="0.3"/>
  <pageSetup scale="41"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6628" r:id="rId4" name="Drop Down 4">
              <controlPr defaultSize="0" autoLine="0" autoPict="0">
                <anchor moveWithCells="1">
                  <from>
                    <xdr:col>12</xdr:col>
                    <xdr:colOff>238125</xdr:colOff>
                    <xdr:row>0</xdr:row>
                    <xdr:rowOff>0</xdr:rowOff>
                  </from>
                  <to>
                    <xdr:col>14</xdr:col>
                    <xdr:colOff>247650</xdr:colOff>
                    <xdr:row>1</xdr:row>
                    <xdr:rowOff>0</xdr:rowOff>
                  </to>
                </anchor>
              </controlPr>
            </control>
          </mc:Choice>
        </mc:AlternateContent>
        <mc:AlternateContent xmlns:mc="http://schemas.openxmlformats.org/markup-compatibility/2006">
          <mc:Choice Requires="x14">
            <control shapeId="26629" r:id="rId5" name="Drop Down 5">
              <controlPr defaultSize="0" autoLine="0" autoPict="0">
                <anchor moveWithCells="1">
                  <from>
                    <xdr:col>18</xdr:col>
                    <xdr:colOff>304800</xdr:colOff>
                    <xdr:row>0</xdr:row>
                    <xdr:rowOff>47625</xdr:rowOff>
                  </from>
                  <to>
                    <xdr:col>20</xdr:col>
                    <xdr:colOff>314325</xdr:colOff>
                    <xdr:row>1</xdr:row>
                    <xdr:rowOff>47625</xdr:rowOff>
                  </to>
                </anchor>
              </controlPr>
            </control>
          </mc:Choice>
        </mc:AlternateContent>
        <mc:AlternateContent xmlns:mc="http://schemas.openxmlformats.org/markup-compatibility/2006">
          <mc:Choice Requires="x14">
            <control shapeId="26631" r:id="rId6" name="Drop Down 7">
              <controlPr defaultSize="0" autoLine="0" autoPict="0">
                <anchor moveWithCells="1">
                  <from>
                    <xdr:col>23</xdr:col>
                    <xdr:colOff>533400</xdr:colOff>
                    <xdr:row>0</xdr:row>
                    <xdr:rowOff>19050</xdr:rowOff>
                  </from>
                  <to>
                    <xdr:col>25</xdr:col>
                    <xdr:colOff>542925</xdr:colOff>
                    <xdr:row>1</xdr:row>
                    <xdr:rowOff>19050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tabColor theme="5" tint="-0.249977111117893"/>
  </sheetPr>
  <dimension ref="A1:J3"/>
  <sheetViews>
    <sheetView showGridLines="0" zoomScaleNormal="100" workbookViewId="0">
      <pane ySplit="1" topLeftCell="A2" activePane="bottomLeft" state="frozenSplit"/>
      <selection pane="bottomLeft" activeCell="N22" sqref="N22"/>
      <selection activeCell="B102" sqref="B102:AA116"/>
    </sheetView>
  </sheetViews>
  <sheetFormatPr defaultRowHeight="15"/>
  <cols>
    <col min="1" max="1" width="14.28515625" style="53" customWidth="1"/>
    <col min="2" max="3" width="9.140625" style="53"/>
    <col min="4" max="4" width="2.42578125" style="53" customWidth="1"/>
    <col min="5" max="5" width="17.7109375" style="53" bestFit="1" customWidth="1"/>
    <col min="6" max="8" width="9.140625" style="53"/>
    <col min="9" max="9" width="3.140625" style="53" customWidth="1"/>
    <col min="10" max="10" width="9.85546875" style="53" bestFit="1" customWidth="1"/>
    <col min="11" max="16384" width="9.140625" style="53"/>
  </cols>
  <sheetData>
    <row r="1" spans="1:10" s="54" customFormat="1" ht="18.75" customHeight="1">
      <c r="A1" s="55" t="s">
        <v>0</v>
      </c>
      <c r="E1" s="55" t="s">
        <v>1</v>
      </c>
      <c r="J1" s="55" t="s">
        <v>2</v>
      </c>
    </row>
    <row r="2" spans="1:10" ht="18.75" customHeight="1"/>
    <row r="3" spans="1:10" ht="18.75" customHeight="1"/>
  </sheetData>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92161" r:id="rId4" name="Drop Down 1">
              <controlPr defaultSize="0" autoLine="0" autoPict="0">
                <anchor moveWithCells="1">
                  <from>
                    <xdr:col>1</xdr:col>
                    <xdr:colOff>0</xdr:colOff>
                    <xdr:row>0</xdr:row>
                    <xdr:rowOff>0</xdr:rowOff>
                  </from>
                  <to>
                    <xdr:col>3</xdr:col>
                    <xdr:colOff>0</xdr:colOff>
                    <xdr:row>0</xdr:row>
                    <xdr:rowOff>200025</xdr:rowOff>
                  </to>
                </anchor>
              </controlPr>
            </control>
          </mc:Choice>
        </mc:AlternateContent>
        <mc:AlternateContent xmlns:mc="http://schemas.openxmlformats.org/markup-compatibility/2006">
          <mc:Choice Requires="x14">
            <control shapeId="92162" r:id="rId5" name="Drop Down 2">
              <controlPr defaultSize="0" autoLine="0" autoPict="0">
                <anchor moveWithCells="1">
                  <from>
                    <xdr:col>5</xdr:col>
                    <xdr:colOff>9525</xdr:colOff>
                    <xdr:row>0</xdr:row>
                    <xdr:rowOff>28575</xdr:rowOff>
                  </from>
                  <to>
                    <xdr:col>7</xdr:col>
                    <xdr:colOff>9525</xdr:colOff>
                    <xdr:row>0</xdr:row>
                    <xdr:rowOff>228600</xdr:rowOff>
                  </to>
                </anchor>
              </controlPr>
            </control>
          </mc:Choice>
        </mc:AlternateContent>
        <mc:AlternateContent xmlns:mc="http://schemas.openxmlformats.org/markup-compatibility/2006">
          <mc:Choice Requires="x14">
            <control shapeId="92163" r:id="rId6" name="Drop Down 3">
              <controlPr defaultSize="0" autoLine="0" autoPict="0">
                <anchor moveWithCells="1">
                  <from>
                    <xdr:col>10</xdr:col>
                    <xdr:colOff>9525</xdr:colOff>
                    <xdr:row>0</xdr:row>
                    <xdr:rowOff>28575</xdr:rowOff>
                  </from>
                  <to>
                    <xdr:col>12</xdr:col>
                    <xdr:colOff>9525</xdr:colOff>
                    <xdr:row>0</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1">
    <tabColor theme="7" tint="-0.499984740745262"/>
    <pageSetUpPr fitToPage="1"/>
  </sheetPr>
  <dimension ref="A1:AQ95"/>
  <sheetViews>
    <sheetView showGridLines="0" zoomScale="85" zoomScaleNormal="85" workbookViewId="0">
      <pane xSplit="4" ySplit="2" topLeftCell="E3" activePane="bottomRight" state="frozenSplit"/>
      <selection pane="bottomRight" activeCell="J19" sqref="J19"/>
      <selection pane="bottomLeft" activeCell="B102" sqref="B102:AA116"/>
      <selection pane="topRight" activeCell="B102" sqref="B102:AA116"/>
    </sheetView>
  </sheetViews>
  <sheetFormatPr defaultRowHeight="14.25"/>
  <cols>
    <col min="1" max="1" width="4" style="1" customWidth="1"/>
    <col min="2" max="3" width="3.85546875" style="2" customWidth="1"/>
    <col min="4" max="4" width="34.7109375" style="2" customWidth="1"/>
    <col min="5" max="6" width="8.42578125" style="2" hidden="1" customWidth="1"/>
    <col min="7" max="16" width="8.42578125" style="2" customWidth="1"/>
    <col min="17" max="17" width="12.140625" style="2" customWidth="1"/>
    <col min="18" max="27" width="8.42578125" style="2" customWidth="1"/>
    <col min="28" max="28" width="10.28515625" style="2" customWidth="1"/>
    <col min="29" max="29" width="9.7109375" style="2" customWidth="1"/>
    <col min="30" max="30" width="2.7109375" style="2" customWidth="1"/>
    <col min="31" max="31" width="9.42578125" style="1" bestFit="1" customWidth="1"/>
    <col min="32" max="16384" width="9.140625" style="1"/>
  </cols>
  <sheetData>
    <row r="1" spans="1:31" s="3" customFormat="1" ht="17.25">
      <c r="A1" s="26" t="s">
        <v>97</v>
      </c>
      <c r="B1" s="26"/>
      <c r="C1" s="26"/>
      <c r="D1" s="26"/>
      <c r="E1" s="62"/>
      <c r="F1" s="62"/>
      <c r="G1" s="62"/>
      <c r="H1" s="62"/>
      <c r="I1" s="62"/>
      <c r="J1" s="61" t="s">
        <v>0</v>
      </c>
      <c r="K1" s="62"/>
      <c r="L1" s="62"/>
      <c r="M1" s="62"/>
      <c r="N1" s="61"/>
      <c r="O1" s="60" t="s">
        <v>1</v>
      </c>
      <c r="P1" s="59"/>
      <c r="Q1" s="59"/>
      <c r="R1" s="61"/>
      <c r="S1" s="59"/>
      <c r="T1" s="60" t="s">
        <v>2</v>
      </c>
      <c r="U1" s="60"/>
      <c r="V1" s="59"/>
      <c r="W1" s="59"/>
      <c r="X1" s="59"/>
      <c r="Y1" s="59"/>
      <c r="Z1" s="8"/>
      <c r="AA1" s="8"/>
      <c r="AB1" s="8"/>
      <c r="AC1" s="8"/>
      <c r="AD1" s="194"/>
    </row>
    <row r="2" spans="1:31" s="3" customFormat="1" ht="15">
      <c r="A2" s="27" t="s">
        <v>98</v>
      </c>
      <c r="B2" s="8"/>
      <c r="C2" s="8"/>
      <c r="D2" s="8"/>
      <c r="E2" s="7" t="s">
        <v>5</v>
      </c>
      <c r="F2" s="7" t="s">
        <v>6</v>
      </c>
      <c r="G2" s="7" t="s">
        <v>7</v>
      </c>
      <c r="H2" s="7" t="s">
        <v>8</v>
      </c>
      <c r="I2" s="7" t="s">
        <v>9</v>
      </c>
      <c r="J2" s="6" t="s">
        <v>10</v>
      </c>
      <c r="K2" s="6" t="s">
        <v>11</v>
      </c>
      <c r="L2" s="6" t="s">
        <v>12</v>
      </c>
      <c r="M2" s="5" t="s">
        <v>13</v>
      </c>
      <c r="N2" s="5" t="s">
        <v>14</v>
      </c>
      <c r="O2" s="5" t="s">
        <v>15</v>
      </c>
      <c r="P2" s="5" t="s">
        <v>16</v>
      </c>
      <c r="Q2" s="5" t="s">
        <v>17</v>
      </c>
      <c r="R2" s="5" t="s">
        <v>18</v>
      </c>
      <c r="S2" s="5" t="s">
        <v>19</v>
      </c>
      <c r="T2" s="5" t="s">
        <v>20</v>
      </c>
      <c r="U2" s="5" t="s">
        <v>21</v>
      </c>
      <c r="V2" s="5" t="s">
        <v>22</v>
      </c>
      <c r="W2" s="5" t="s">
        <v>23</v>
      </c>
      <c r="X2" s="5" t="s">
        <v>24</v>
      </c>
      <c r="Y2" s="5" t="s">
        <v>25</v>
      </c>
      <c r="Z2" s="5" t="s">
        <v>26</v>
      </c>
      <c r="AA2" s="5" t="s">
        <v>27</v>
      </c>
      <c r="AB2" s="5" t="s">
        <v>28</v>
      </c>
      <c r="AC2" s="5" t="s">
        <v>29</v>
      </c>
      <c r="AD2" s="186"/>
      <c r="AE2" s="4" t="s">
        <v>66</v>
      </c>
    </row>
    <row r="3" spans="1:31">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row>
    <row r="4" spans="1:31" ht="15" customHeight="1">
      <c r="A4" s="213" t="s">
        <v>31</v>
      </c>
      <c r="B4" s="17" t="s">
        <v>32</v>
      </c>
      <c r="C4" s="17"/>
      <c r="D4" s="17"/>
      <c r="E4" s="90"/>
      <c r="F4" s="90"/>
      <c r="G4" s="90">
        <f t="shared" ref="G4:AA4" si="0">+G5+G11+G12</f>
        <v>17.769499999999997</v>
      </c>
      <c r="H4" s="90">
        <f t="shared" si="0"/>
        <v>21.777999999999999</v>
      </c>
      <c r="I4" s="90">
        <f t="shared" si="0"/>
        <v>23.653799999999997</v>
      </c>
      <c r="J4" s="90">
        <f t="shared" si="0"/>
        <v>29.496100000000002</v>
      </c>
      <c r="K4" s="90">
        <f t="shared" si="0"/>
        <v>35.1173</v>
      </c>
      <c r="L4" s="90">
        <f t="shared" si="0"/>
        <v>34.082800000000006</v>
      </c>
      <c r="M4" s="90">
        <f t="shared" si="0"/>
        <v>33.121099999999998</v>
      </c>
      <c r="N4" s="90">
        <f t="shared" si="0"/>
        <v>36.839599999999997</v>
      </c>
      <c r="O4" s="90">
        <f t="shared" si="0"/>
        <v>41.356000000000009</v>
      </c>
      <c r="P4" s="90">
        <f t="shared" si="0"/>
        <v>41.426900000000003</v>
      </c>
      <c r="Q4" s="90">
        <f t="shared" si="0"/>
        <v>44.5989</v>
      </c>
      <c r="R4" s="90">
        <f>+R5+R11+R12</f>
        <v>45.390999999999998</v>
      </c>
      <c r="S4" s="90">
        <f t="shared" si="0"/>
        <v>51.664199999999987</v>
      </c>
      <c r="T4" s="90">
        <f t="shared" si="0"/>
        <v>56.152400000000007</v>
      </c>
      <c r="U4" s="90">
        <f t="shared" si="0"/>
        <v>62.356400000000001</v>
      </c>
      <c r="V4" s="90">
        <f t="shared" si="0"/>
        <v>80.356899999999996</v>
      </c>
      <c r="W4" s="90">
        <f t="shared" si="0"/>
        <v>82.484399999999994</v>
      </c>
      <c r="X4" s="90">
        <f t="shared" si="0"/>
        <v>94.897199999999998</v>
      </c>
      <c r="Y4" s="90">
        <f t="shared" si="0"/>
        <v>107.87500000000001</v>
      </c>
      <c r="Z4" s="90">
        <f t="shared" si="0"/>
        <v>120.91599999999998</v>
      </c>
      <c r="AA4" s="90">
        <f t="shared" si="0"/>
        <v>130.22900000000001</v>
      </c>
      <c r="AB4" s="90">
        <f t="shared" ref="AB4:AC4" si="1">+AB5+AB11+AB12</f>
        <v>136.49499999999998</v>
      </c>
      <c r="AC4" s="90">
        <f t="shared" si="1"/>
        <v>145.726</v>
      </c>
      <c r="AD4" s="190"/>
    </row>
    <row r="5" spans="1:31">
      <c r="A5" s="213"/>
      <c r="B5" s="12"/>
      <c r="C5" s="12" t="s">
        <v>33</v>
      </c>
      <c r="D5" s="12"/>
      <c r="E5" s="63"/>
      <c r="F5" s="63"/>
      <c r="G5" s="63">
        <f t="shared" ref="G5:AA5" si="2">+SUM(G6:G10)</f>
        <v>17.069099999999999</v>
      </c>
      <c r="H5" s="63">
        <f t="shared" si="2"/>
        <v>20.7424</v>
      </c>
      <c r="I5" s="63">
        <f t="shared" si="2"/>
        <v>22.057799999999997</v>
      </c>
      <c r="J5" s="63">
        <f t="shared" si="2"/>
        <v>27.649000000000001</v>
      </c>
      <c r="K5" s="63">
        <f t="shared" si="2"/>
        <v>32.3872</v>
      </c>
      <c r="L5" s="63">
        <f t="shared" si="2"/>
        <v>31.352700000000006</v>
      </c>
      <c r="M5" s="63">
        <f t="shared" si="2"/>
        <v>30.889199999999999</v>
      </c>
      <c r="N5" s="63">
        <f t="shared" si="2"/>
        <v>33.226399999999998</v>
      </c>
      <c r="O5" s="63">
        <f t="shared" si="2"/>
        <v>37.885000000000005</v>
      </c>
      <c r="P5" s="63">
        <f t="shared" si="2"/>
        <v>37.517900000000004</v>
      </c>
      <c r="Q5" s="63">
        <f t="shared" si="2"/>
        <v>40.735900000000001</v>
      </c>
      <c r="R5" s="63">
        <f t="shared" si="2"/>
        <v>41.424099999999996</v>
      </c>
      <c r="S5" s="63">
        <f t="shared" si="2"/>
        <v>48.172299999999986</v>
      </c>
      <c r="T5" s="63">
        <f t="shared" si="2"/>
        <v>52.980900000000005</v>
      </c>
      <c r="U5" s="63">
        <f t="shared" si="2"/>
        <v>58.4467</v>
      </c>
      <c r="V5" s="63">
        <f t="shared" si="2"/>
        <v>77.356200000000001</v>
      </c>
      <c r="W5" s="63">
        <f t="shared" si="2"/>
        <v>79.134299999999996</v>
      </c>
      <c r="X5" s="63">
        <f t="shared" si="2"/>
        <v>89.091999999999999</v>
      </c>
      <c r="Y5" s="63">
        <f t="shared" si="2"/>
        <v>100.95820000000002</v>
      </c>
      <c r="Z5" s="63">
        <f t="shared" si="2"/>
        <v>111.40909999999998</v>
      </c>
      <c r="AA5" s="63">
        <f t="shared" si="2"/>
        <v>119.1734</v>
      </c>
      <c r="AB5" s="63">
        <f t="shared" ref="AB5" si="3">+SUM(AB6:AB10)</f>
        <v>127.34299999999999</v>
      </c>
      <c r="AC5" s="63">
        <f t="shared" ref="AC5" si="4">+SUM(AC6:AC10)</f>
        <v>136.904</v>
      </c>
      <c r="AD5" s="85"/>
    </row>
    <row r="6" spans="1:31">
      <c r="A6" s="213"/>
      <c r="B6" s="12"/>
      <c r="C6" s="12"/>
      <c r="D6" s="21" t="s">
        <v>34</v>
      </c>
      <c r="E6" s="20"/>
      <c r="F6" s="20"/>
      <c r="G6" s="131">
        <v>4.4873000000000003</v>
      </c>
      <c r="H6" s="131">
        <v>4.88</v>
      </c>
      <c r="I6" s="131">
        <v>4.8686999999999996</v>
      </c>
      <c r="J6" s="131">
        <v>8.3300999999999998</v>
      </c>
      <c r="K6" s="131">
        <v>7.8045</v>
      </c>
      <c r="L6" s="131">
        <v>7.8045</v>
      </c>
      <c r="M6" s="131">
        <v>7.2678000000000003</v>
      </c>
      <c r="N6" s="131">
        <v>8.1173999999999999</v>
      </c>
      <c r="O6" s="131">
        <v>9.0221999999999998</v>
      </c>
      <c r="P6" s="131">
        <v>9.0428999999999995</v>
      </c>
      <c r="Q6" s="131">
        <v>9.7399000000000004</v>
      </c>
      <c r="R6" s="131">
        <v>9.7908000000000008</v>
      </c>
      <c r="S6" s="131">
        <v>11.3408</v>
      </c>
      <c r="T6" s="131">
        <v>12.7037</v>
      </c>
      <c r="U6" s="131">
        <v>15.148440325859815</v>
      </c>
      <c r="V6" s="131">
        <v>15.840199894570375</v>
      </c>
      <c r="W6" s="131">
        <v>18.78202867326895</v>
      </c>
      <c r="X6" s="131">
        <v>19.595204183082473</v>
      </c>
      <c r="Y6" s="131">
        <v>24.031307307562216</v>
      </c>
      <c r="Z6" s="131">
        <v>26.686738538501473</v>
      </c>
      <c r="AA6" s="131">
        <v>26.223423914359525</v>
      </c>
      <c r="AB6" s="131">
        <v>23.580321364057831</v>
      </c>
      <c r="AC6" s="131">
        <v>29.04882405684442</v>
      </c>
      <c r="AD6" s="195"/>
      <c r="AE6" s="150">
        <v>1.5</v>
      </c>
    </row>
    <row r="7" spans="1:31">
      <c r="A7" s="213"/>
      <c r="B7" s="12"/>
      <c r="C7" s="12"/>
      <c r="D7" s="21" t="s">
        <v>35</v>
      </c>
      <c r="E7" s="20"/>
      <c r="F7" s="20"/>
      <c r="G7" s="131">
        <v>1.3785000000000001</v>
      </c>
      <c r="H7" s="131">
        <v>2.1826999999999996</v>
      </c>
      <c r="I7" s="131">
        <v>3.1928000000000001</v>
      </c>
      <c r="J7" s="131">
        <v>4.5457000000000001</v>
      </c>
      <c r="K7" s="131">
        <v>4.5758000000000001</v>
      </c>
      <c r="L7" s="131">
        <v>4.5758000000000001</v>
      </c>
      <c r="M7" s="131">
        <v>4.7595000000000001</v>
      </c>
      <c r="N7" s="131">
        <v>5.6488999999999994</v>
      </c>
      <c r="O7" s="131">
        <v>7.0602</v>
      </c>
      <c r="P7" s="131">
        <v>7.8183999999999996</v>
      </c>
      <c r="Q7" s="131">
        <v>9.0251000000000001</v>
      </c>
      <c r="R7" s="131">
        <v>9.5154999999999994</v>
      </c>
      <c r="S7" s="131">
        <v>10.069000000000001</v>
      </c>
      <c r="T7" s="131">
        <v>11.139200000000001</v>
      </c>
      <c r="U7" s="131">
        <v>11.7089</v>
      </c>
      <c r="V7" s="131">
        <v>12.831700000000001</v>
      </c>
      <c r="W7" s="131">
        <v>12.673999999999999</v>
      </c>
      <c r="X7" s="131">
        <v>13.4512</v>
      </c>
      <c r="Y7" s="131">
        <v>15.418799999999999</v>
      </c>
      <c r="Z7" s="131">
        <v>16.844799999999999</v>
      </c>
      <c r="AA7" s="131">
        <v>16.154800000000002</v>
      </c>
      <c r="AB7" s="131">
        <v>15.199</v>
      </c>
      <c r="AC7" s="131">
        <v>17.899999999999999</v>
      </c>
      <c r="AD7" s="195"/>
      <c r="AE7" s="150">
        <v>1.692542</v>
      </c>
    </row>
    <row r="8" spans="1:31">
      <c r="A8" s="213"/>
      <c r="B8" s="12"/>
      <c r="C8" s="12"/>
      <c r="D8" s="21" t="s">
        <v>36</v>
      </c>
      <c r="E8" s="20"/>
      <c r="F8" s="20"/>
      <c r="G8" s="131">
        <v>4.6156000000000006</v>
      </c>
      <c r="H8" s="131">
        <v>6.3159000000000001</v>
      </c>
      <c r="I8" s="131">
        <v>7.8005000000000004</v>
      </c>
      <c r="J8" s="131">
        <v>11.087</v>
      </c>
      <c r="K8" s="131">
        <v>11.235200000000001</v>
      </c>
      <c r="L8" s="131">
        <v>11.235200000000001</v>
      </c>
      <c r="M8" s="131">
        <v>11.0121</v>
      </c>
      <c r="N8" s="131">
        <v>11.7072</v>
      </c>
      <c r="O8" s="131">
        <v>14.961</v>
      </c>
      <c r="P8" s="131">
        <v>13.9321</v>
      </c>
      <c r="Q8" s="131">
        <v>14.7704</v>
      </c>
      <c r="R8" s="131">
        <v>15.3474</v>
      </c>
      <c r="S8" s="131">
        <v>19.520400000000002</v>
      </c>
      <c r="T8" s="131">
        <v>21.666599999999999</v>
      </c>
      <c r="U8" s="131">
        <v>23.484999999999999</v>
      </c>
      <c r="V8" s="131">
        <v>38.395600000000002</v>
      </c>
      <c r="W8" s="131">
        <v>37.369300000000003</v>
      </c>
      <c r="X8" s="131">
        <v>44.877600000000001</v>
      </c>
      <c r="Y8" s="131">
        <v>48.55</v>
      </c>
      <c r="Z8" s="131">
        <v>53.277000000000001</v>
      </c>
      <c r="AA8" s="131">
        <v>57.071800000000003</v>
      </c>
      <c r="AB8" s="131">
        <v>61.658999999999999</v>
      </c>
      <c r="AC8" s="131">
        <v>65.709000000000003</v>
      </c>
      <c r="AD8" s="195"/>
      <c r="AE8" s="150">
        <v>1.8315600000000001</v>
      </c>
    </row>
    <row r="9" spans="1:31">
      <c r="A9" s="213"/>
      <c r="B9" s="12"/>
      <c r="C9" s="12"/>
      <c r="D9" s="21" t="s">
        <v>37</v>
      </c>
      <c r="E9" s="20"/>
      <c r="F9" s="20"/>
      <c r="G9" s="131">
        <v>6.5876999999999999</v>
      </c>
      <c r="H9" s="131">
        <v>7.3638000000000003</v>
      </c>
      <c r="I9" s="131">
        <v>6.1957999999999993</v>
      </c>
      <c r="J9" s="131">
        <v>3.6861999999999995</v>
      </c>
      <c r="K9" s="131">
        <v>8.7716999999999974</v>
      </c>
      <c r="L9" s="131">
        <v>7.7372000000000032</v>
      </c>
      <c r="M9" s="131">
        <v>7.8497999999999983</v>
      </c>
      <c r="N9" s="131">
        <v>7.7528999999999968</v>
      </c>
      <c r="O9" s="131">
        <v>6.841600000000005</v>
      </c>
      <c r="P9" s="131">
        <v>6.7245000000000044</v>
      </c>
      <c r="Q9" s="131">
        <v>7.2004999999999999</v>
      </c>
      <c r="R9" s="131">
        <v>6.7703999999999951</v>
      </c>
      <c r="S9" s="131">
        <v>7.2420999999999864</v>
      </c>
      <c r="T9" s="131">
        <v>7.4713999999999992</v>
      </c>
      <c r="U9" s="131">
        <v>7.6920369408068492</v>
      </c>
      <c r="V9" s="131">
        <v>9.6411694387629616</v>
      </c>
      <c r="W9" s="131">
        <v>9.5002768267310369</v>
      </c>
      <c r="X9" s="131">
        <v>11.005688956587452</v>
      </c>
      <c r="Y9" s="131">
        <v>11.900674440625593</v>
      </c>
      <c r="Z9" s="131">
        <v>13.493099999999988</v>
      </c>
      <c r="AA9" s="131">
        <v>18.152600000000014</v>
      </c>
      <c r="AB9" s="131">
        <v>23.933</v>
      </c>
      <c r="AC9" s="131">
        <v>20.919999999999998</v>
      </c>
      <c r="AD9" s="195"/>
      <c r="AE9" s="151"/>
    </row>
    <row r="10" spans="1:31">
      <c r="A10" s="213"/>
      <c r="B10" s="12"/>
      <c r="C10" s="12"/>
      <c r="D10" s="19" t="s">
        <v>38</v>
      </c>
      <c r="E10" s="18"/>
      <c r="F10" s="18"/>
      <c r="G10" s="133">
        <v>0</v>
      </c>
      <c r="H10" s="133">
        <v>0</v>
      </c>
      <c r="I10" s="133">
        <v>0</v>
      </c>
      <c r="J10" s="133">
        <v>0</v>
      </c>
      <c r="K10" s="133">
        <v>0</v>
      </c>
      <c r="L10" s="133">
        <v>0</v>
      </c>
      <c r="M10" s="133">
        <v>0</v>
      </c>
      <c r="N10" s="133">
        <v>0</v>
      </c>
      <c r="O10" s="133">
        <v>0</v>
      </c>
      <c r="P10" s="133">
        <v>0</v>
      </c>
      <c r="Q10" s="133">
        <v>0</v>
      </c>
      <c r="R10" s="133">
        <v>0</v>
      </c>
      <c r="S10" s="133">
        <v>0</v>
      </c>
      <c r="T10" s="133">
        <v>0</v>
      </c>
      <c r="U10" s="133">
        <v>0.41232273333333536</v>
      </c>
      <c r="V10" s="133">
        <v>0.64753066666666381</v>
      </c>
      <c r="W10" s="133">
        <v>0.80869450000000276</v>
      </c>
      <c r="X10" s="133">
        <v>0.16230686033007299</v>
      </c>
      <c r="Y10" s="133">
        <v>1.0574182518122024</v>
      </c>
      <c r="Z10" s="133">
        <v>1.1074614614985274</v>
      </c>
      <c r="AA10" s="133">
        <v>1.5707760856404731</v>
      </c>
      <c r="AB10" s="133">
        <v>2.9716786359421707</v>
      </c>
      <c r="AC10" s="133">
        <v>3.3261759431555786</v>
      </c>
      <c r="AD10" s="196"/>
      <c r="AE10" s="151"/>
    </row>
    <row r="11" spans="1:31">
      <c r="A11" s="213"/>
      <c r="B11" s="12"/>
      <c r="C11" s="12" t="s">
        <v>39</v>
      </c>
      <c r="D11" s="12"/>
      <c r="E11" s="13"/>
      <c r="F11" s="13"/>
      <c r="G11" s="132">
        <v>0</v>
      </c>
      <c r="H11" s="132">
        <v>0</v>
      </c>
      <c r="I11" s="132">
        <v>0</v>
      </c>
      <c r="J11" s="132">
        <v>0</v>
      </c>
      <c r="K11" s="132">
        <v>0</v>
      </c>
      <c r="L11" s="132">
        <v>0</v>
      </c>
      <c r="M11" s="132">
        <v>0</v>
      </c>
      <c r="N11" s="132">
        <v>0</v>
      </c>
      <c r="O11" s="132">
        <v>0</v>
      </c>
      <c r="P11" s="132">
        <v>0</v>
      </c>
      <c r="Q11" s="132">
        <v>0</v>
      </c>
      <c r="R11" s="132">
        <v>0</v>
      </c>
      <c r="S11" s="132">
        <v>0</v>
      </c>
      <c r="T11" s="132">
        <v>0</v>
      </c>
      <c r="U11" s="132">
        <v>0</v>
      </c>
      <c r="V11" s="132">
        <v>0</v>
      </c>
      <c r="W11" s="132">
        <v>0</v>
      </c>
      <c r="X11" s="132">
        <v>0</v>
      </c>
      <c r="Y11" s="132">
        <v>0</v>
      </c>
      <c r="Z11" s="132">
        <v>0</v>
      </c>
      <c r="AA11" s="132">
        <v>0</v>
      </c>
      <c r="AB11" s="132">
        <v>0</v>
      </c>
      <c r="AC11" s="132">
        <v>0</v>
      </c>
      <c r="AD11" s="197"/>
      <c r="AE11" s="150">
        <v>1.779593</v>
      </c>
    </row>
    <row r="12" spans="1:31">
      <c r="A12" s="213"/>
      <c r="B12" s="12"/>
      <c r="C12" s="12" t="s">
        <v>40</v>
      </c>
      <c r="D12" s="12"/>
      <c r="E12" s="63"/>
      <c r="F12" s="63"/>
      <c r="G12" s="63">
        <f t="shared" ref="G12:AC12" si="5">+G14+G13</f>
        <v>0.70040000000000002</v>
      </c>
      <c r="H12" s="63">
        <f t="shared" si="5"/>
        <v>1.0355999999999999</v>
      </c>
      <c r="I12" s="63">
        <f t="shared" si="5"/>
        <v>1.5960000000000001</v>
      </c>
      <c r="J12" s="63">
        <f t="shared" si="5"/>
        <v>1.8471</v>
      </c>
      <c r="K12" s="63">
        <f t="shared" si="5"/>
        <v>2.7300999999999997</v>
      </c>
      <c r="L12" s="63">
        <f t="shared" si="5"/>
        <v>2.7300999999999997</v>
      </c>
      <c r="M12" s="63">
        <f t="shared" si="5"/>
        <v>2.2319</v>
      </c>
      <c r="N12" s="63">
        <f t="shared" si="5"/>
        <v>3.6132</v>
      </c>
      <c r="O12" s="63">
        <f t="shared" si="5"/>
        <v>3.4710000000000001</v>
      </c>
      <c r="P12" s="63">
        <f t="shared" si="5"/>
        <v>3.9089999999999998</v>
      </c>
      <c r="Q12" s="63">
        <f t="shared" si="5"/>
        <v>3.863</v>
      </c>
      <c r="R12" s="63">
        <f t="shared" si="5"/>
        <v>3.9668999999999999</v>
      </c>
      <c r="S12" s="63">
        <f t="shared" si="5"/>
        <v>3.4919000000000002</v>
      </c>
      <c r="T12" s="63">
        <f t="shared" si="5"/>
        <v>3.1715</v>
      </c>
      <c r="U12" s="63">
        <f t="shared" si="5"/>
        <v>3.9097</v>
      </c>
      <c r="V12" s="63">
        <f t="shared" si="5"/>
        <v>3.0006999999999997</v>
      </c>
      <c r="W12" s="63">
        <f t="shared" si="5"/>
        <v>3.3500999999999999</v>
      </c>
      <c r="X12" s="63">
        <f t="shared" si="5"/>
        <v>5.8052000000000001</v>
      </c>
      <c r="Y12" s="63">
        <f t="shared" si="5"/>
        <v>6.9168000000000003</v>
      </c>
      <c r="Z12" s="63">
        <f t="shared" si="5"/>
        <v>9.5068999999999999</v>
      </c>
      <c r="AA12" s="63">
        <f t="shared" si="5"/>
        <v>11.0556</v>
      </c>
      <c r="AB12" s="63">
        <f t="shared" si="5"/>
        <v>9.1519999999999992</v>
      </c>
      <c r="AC12" s="63">
        <f t="shared" si="5"/>
        <v>8.8219999999999992</v>
      </c>
      <c r="AD12" s="85"/>
    </row>
    <row r="13" spans="1:31">
      <c r="A13" s="213"/>
      <c r="B13" s="21"/>
      <c r="C13" s="21"/>
      <c r="D13" s="21" t="s">
        <v>55</v>
      </c>
      <c r="E13" s="20"/>
      <c r="F13" s="20"/>
      <c r="G13" s="138">
        <v>0.65541266258311692</v>
      </c>
      <c r="H13" s="138">
        <v>0.84897738908153397</v>
      </c>
      <c r="I13" s="138">
        <v>1.3295444343855682</v>
      </c>
      <c r="J13" s="138">
        <v>1.6486118964738763</v>
      </c>
      <c r="K13" s="138">
        <v>2.5250810689498895</v>
      </c>
      <c r="L13" s="138">
        <v>2.4414017482323898</v>
      </c>
      <c r="M13" s="138">
        <v>1.9258</v>
      </c>
      <c r="N13" s="138">
        <v>3.2664999999999997</v>
      </c>
      <c r="O13" s="138">
        <v>3.1861999999999999</v>
      </c>
      <c r="P13" s="138">
        <v>3.6378999999999997</v>
      </c>
      <c r="Q13" s="138">
        <v>3.4405000000000001</v>
      </c>
      <c r="R13" s="138">
        <v>3.4880999999999998</v>
      </c>
      <c r="S13" s="138">
        <v>2.8884000000000003</v>
      </c>
      <c r="T13" s="138">
        <v>2.1739999999999999</v>
      </c>
      <c r="U13" s="138">
        <v>2.7646227333333351</v>
      </c>
      <c r="V13" s="138">
        <v>1.4426306666666637</v>
      </c>
      <c r="W13" s="138">
        <v>1.2760945000000028</v>
      </c>
      <c r="X13" s="138">
        <v>2.9325642500000004</v>
      </c>
      <c r="Y13" s="138">
        <v>3.3898273666666725</v>
      </c>
      <c r="Z13" s="138">
        <v>4.2320275374999987</v>
      </c>
      <c r="AA13" s="138">
        <v>3.7303755416666791</v>
      </c>
      <c r="AB13" s="138">
        <v>2.4920941458333212</v>
      </c>
      <c r="AC13" s="138">
        <v>3.9713149999999988</v>
      </c>
      <c r="AD13" s="198"/>
    </row>
    <row r="14" spans="1:31">
      <c r="A14" s="213"/>
      <c r="B14" s="19"/>
      <c r="C14" s="19"/>
      <c r="D14" s="19" t="s">
        <v>38</v>
      </c>
      <c r="E14" s="18"/>
      <c r="F14" s="18"/>
      <c r="G14" s="142">
        <v>4.4987337416883086E-2</v>
      </c>
      <c r="H14" s="142">
        <v>0.18662261091846594</v>
      </c>
      <c r="I14" s="142">
        <v>0.2664555656144319</v>
      </c>
      <c r="J14" s="142">
        <v>0.19848810352612364</v>
      </c>
      <c r="K14" s="142">
        <v>0.20501893105011046</v>
      </c>
      <c r="L14" s="142">
        <v>0.28869825176760999</v>
      </c>
      <c r="M14" s="142">
        <v>0.30610000000000009</v>
      </c>
      <c r="N14" s="142">
        <v>0.34670000000000001</v>
      </c>
      <c r="O14" s="142">
        <v>0.2848</v>
      </c>
      <c r="P14" s="142">
        <v>0.27110000000000001</v>
      </c>
      <c r="Q14" s="142">
        <v>0.42249999999999999</v>
      </c>
      <c r="R14" s="142">
        <v>0.4788</v>
      </c>
      <c r="S14" s="142">
        <v>0.60350000000000004</v>
      </c>
      <c r="T14" s="142">
        <v>0.99750000000000016</v>
      </c>
      <c r="U14" s="142">
        <v>1.1450772666666649</v>
      </c>
      <c r="V14" s="142">
        <v>1.558069333333336</v>
      </c>
      <c r="W14" s="142">
        <v>2.0740054999999971</v>
      </c>
      <c r="X14" s="142">
        <v>2.8726357499999997</v>
      </c>
      <c r="Y14" s="142">
        <v>3.5269726333333278</v>
      </c>
      <c r="Z14" s="142">
        <v>5.2748724625000012</v>
      </c>
      <c r="AA14" s="142">
        <v>7.325224458333321</v>
      </c>
      <c r="AB14" s="142">
        <v>6.659905854166678</v>
      </c>
      <c r="AC14" s="142">
        <v>4.8506850000000004</v>
      </c>
      <c r="AD14" s="199"/>
      <c r="AE14" s="150">
        <v>0.89</v>
      </c>
    </row>
    <row r="15" spans="1:31" ht="15">
      <c r="A15" s="213"/>
      <c r="B15" s="17" t="s">
        <v>42</v>
      </c>
      <c r="C15" s="17"/>
      <c r="D15" s="17"/>
      <c r="E15" s="16"/>
      <c r="F15" s="16"/>
      <c r="G15" s="141">
        <v>1.694</v>
      </c>
      <c r="H15" s="141">
        <v>2.1219999999999999</v>
      </c>
      <c r="I15" s="141">
        <v>5.4794999999999998</v>
      </c>
      <c r="J15" s="141">
        <v>2.9319999999999999</v>
      </c>
      <c r="K15" s="141">
        <v>2.9447000000000001</v>
      </c>
      <c r="L15" s="141">
        <v>2.9735999999999998</v>
      </c>
      <c r="M15" s="141">
        <v>5.1612</v>
      </c>
      <c r="N15" s="141">
        <v>4.3029999999999999</v>
      </c>
      <c r="O15" s="141">
        <v>10.110099999999999</v>
      </c>
      <c r="P15" s="141">
        <v>5.7160000000000002</v>
      </c>
      <c r="Q15" s="141">
        <v>11.420299999999999</v>
      </c>
      <c r="R15" s="141">
        <v>8.4060000000000006</v>
      </c>
      <c r="S15" s="141">
        <v>10.1335</v>
      </c>
      <c r="T15" s="141">
        <v>11.995799999999999</v>
      </c>
      <c r="U15" s="141">
        <v>17.5246</v>
      </c>
      <c r="V15" s="141">
        <v>11.135999999999999</v>
      </c>
      <c r="W15" s="141">
        <v>17.0291</v>
      </c>
      <c r="X15" s="141">
        <v>17.275099999999998</v>
      </c>
      <c r="Y15" s="141">
        <v>11.611000000000001</v>
      </c>
      <c r="Z15" s="141">
        <v>13.4528</v>
      </c>
      <c r="AA15" s="141">
        <v>13.509499999999999</v>
      </c>
      <c r="AB15" s="141">
        <v>8.6720000000000006</v>
      </c>
      <c r="AC15" s="141">
        <v>4.1909999999999998</v>
      </c>
      <c r="AD15" s="200"/>
    </row>
    <row r="16" spans="1:31" ht="6" customHeight="1">
      <c r="A16" s="213"/>
      <c r="B16" s="12"/>
      <c r="C16" s="12"/>
      <c r="D16" s="12"/>
      <c r="E16" s="137"/>
      <c r="F16" s="13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8"/>
    </row>
    <row r="17" spans="1:31" s="9" customFormat="1" ht="15">
      <c r="A17" s="213"/>
      <c r="B17" s="15" t="s">
        <v>43</v>
      </c>
      <c r="C17" s="15"/>
      <c r="D17" s="15"/>
      <c r="E17" s="14"/>
      <c r="F17" s="14"/>
      <c r="G17" s="139">
        <v>23.070700000000002</v>
      </c>
      <c r="H17" s="139">
        <v>20.678799999999999</v>
      </c>
      <c r="I17" s="139">
        <v>23.5383</v>
      </c>
      <c r="J17" s="139">
        <v>23.774699999999999</v>
      </c>
      <c r="K17" s="139">
        <v>23.9437</v>
      </c>
      <c r="L17" s="139">
        <v>28.081199999999999</v>
      </c>
      <c r="M17" s="139">
        <v>30.194700000000001</v>
      </c>
      <c r="N17" s="139">
        <v>31.839500000000001</v>
      </c>
      <c r="O17" s="139">
        <v>42.846899999999998</v>
      </c>
      <c r="P17" s="139">
        <v>43.308199999999999</v>
      </c>
      <c r="Q17" s="139">
        <v>44.6038</v>
      </c>
      <c r="R17" s="139">
        <v>46.742800000000003</v>
      </c>
      <c r="S17" s="139">
        <v>46.937899999999999</v>
      </c>
      <c r="T17" s="139">
        <v>53.761600000000001</v>
      </c>
      <c r="U17" s="139">
        <v>59.593000000000004</v>
      </c>
      <c r="V17" s="139">
        <v>62.960900000000002</v>
      </c>
      <c r="W17" s="139">
        <v>78.492000000000004</v>
      </c>
      <c r="X17" s="139">
        <v>80.441000000000003</v>
      </c>
      <c r="Y17" s="139">
        <v>86.385999999999996</v>
      </c>
      <c r="Z17" s="139">
        <v>100.621</v>
      </c>
      <c r="AA17" s="139">
        <v>114.91500000000001</v>
      </c>
      <c r="AB17" s="139">
        <v>122.054</v>
      </c>
      <c r="AC17" s="139">
        <v>133.834</v>
      </c>
      <c r="AD17" s="200"/>
    </row>
    <row r="18" spans="1:31" ht="6" customHeight="1">
      <c r="A18" s="213"/>
      <c r="B18" s="12"/>
      <c r="C18" s="12"/>
      <c r="D18" s="12"/>
      <c r="E18" s="12"/>
      <c r="F18" s="13"/>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201"/>
    </row>
    <row r="19" spans="1:31" ht="15">
      <c r="A19" s="213"/>
      <c r="B19" s="51"/>
      <c r="C19" s="51" t="s">
        <v>44</v>
      </c>
      <c r="D19" s="51"/>
      <c r="E19" s="14"/>
      <c r="F19" s="14"/>
      <c r="G19" s="139">
        <v>7.6121999999999996</v>
      </c>
      <c r="H19" s="139">
        <v>9.7916000000000007</v>
      </c>
      <c r="I19" s="139">
        <v>8.0106000000000002</v>
      </c>
      <c r="J19" s="139">
        <v>8.7217000000000002</v>
      </c>
      <c r="K19" s="139">
        <v>7.2498000000000005</v>
      </c>
      <c r="L19" s="139">
        <v>10.2575</v>
      </c>
      <c r="M19" s="139">
        <v>10.4978</v>
      </c>
      <c r="N19" s="139">
        <v>7.3978000000000002</v>
      </c>
      <c r="O19" s="139">
        <v>12.381600000000001</v>
      </c>
      <c r="P19" s="139">
        <v>7.9336000000000002</v>
      </c>
      <c r="Q19" s="139">
        <v>7.1588000000000003</v>
      </c>
      <c r="R19" s="139">
        <v>5.9211</v>
      </c>
      <c r="S19" s="139">
        <v>4.4749999999999996</v>
      </c>
      <c r="T19" s="139">
        <v>4.3707000000000003</v>
      </c>
      <c r="U19" s="139">
        <v>4.4844999999999997</v>
      </c>
      <c r="V19" s="139">
        <v>4.5282</v>
      </c>
      <c r="W19" s="139">
        <v>6.5476999999999999</v>
      </c>
      <c r="X19" s="139">
        <v>6.5875000000000004</v>
      </c>
      <c r="Y19" s="139">
        <v>7.8793999999999995</v>
      </c>
      <c r="Z19" s="139">
        <v>8.0739999999999998</v>
      </c>
      <c r="AA19" s="139">
        <v>6.5359999999999996</v>
      </c>
      <c r="AB19" s="139">
        <v>6.1059999999999999</v>
      </c>
      <c r="AC19" s="139">
        <v>6.34</v>
      </c>
      <c r="AD19" s="200"/>
    </row>
    <row r="20" spans="1:31" ht="6" customHeight="1">
      <c r="A20" s="213"/>
      <c r="B20" s="12"/>
      <c r="C20" s="12"/>
      <c r="D20" s="12"/>
      <c r="E20" s="13"/>
      <c r="F20" s="12"/>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201"/>
    </row>
    <row r="21" spans="1:31" s="9" customFormat="1" ht="15">
      <c r="A21" s="213"/>
      <c r="B21" s="15" t="s">
        <v>45</v>
      </c>
      <c r="C21" s="15"/>
      <c r="D21" s="15"/>
      <c r="E21" s="14"/>
      <c r="F21" s="14"/>
      <c r="G21" s="139">
        <v>4.3866000000000005</v>
      </c>
      <c r="H21" s="139">
        <v>7.2231999999999994</v>
      </c>
      <c r="I21" s="139">
        <v>10.6874</v>
      </c>
      <c r="J21" s="139">
        <v>11.5395</v>
      </c>
      <c r="K21" s="139">
        <v>15.705500000000001</v>
      </c>
      <c r="L21" s="139">
        <v>16.379000000000001</v>
      </c>
      <c r="M21" s="139">
        <v>13.0861</v>
      </c>
      <c r="N21" s="139">
        <v>12.3452</v>
      </c>
      <c r="O21" s="139">
        <v>16.994900000000001</v>
      </c>
      <c r="P21" s="139">
        <v>16.5105</v>
      </c>
      <c r="Q21" s="139">
        <v>15.734</v>
      </c>
      <c r="R21" s="139">
        <v>17.2925</v>
      </c>
      <c r="S21" s="139">
        <v>22.416700000000002</v>
      </c>
      <c r="T21" s="139">
        <v>35.1432</v>
      </c>
      <c r="U21" s="139">
        <v>41.806400000000004</v>
      </c>
      <c r="V21" s="139">
        <v>42.877199999999995</v>
      </c>
      <c r="W21" s="139">
        <v>35.941199999999995</v>
      </c>
      <c r="X21" s="139">
        <v>46.990199999999994</v>
      </c>
      <c r="Y21" s="139">
        <v>46.6584</v>
      </c>
      <c r="Z21" s="139">
        <v>50.116</v>
      </c>
      <c r="AA21" s="139">
        <v>56.442</v>
      </c>
      <c r="AB21" s="139">
        <v>50.145000000000003</v>
      </c>
      <c r="AC21" s="139">
        <v>51.012999999999998</v>
      </c>
      <c r="AD21" s="200"/>
    </row>
    <row r="22" spans="1:31" ht="6" customHeight="1">
      <c r="A22" s="213"/>
      <c r="B22" s="12"/>
      <c r="C22" s="12"/>
      <c r="D22" s="12"/>
      <c r="E22" s="63"/>
      <c r="F22" s="63"/>
      <c r="G22" s="63"/>
      <c r="H22" s="63"/>
      <c r="I22" s="63"/>
      <c r="J22" s="63"/>
      <c r="K22" s="63"/>
      <c r="L22" s="63"/>
      <c r="M22" s="63"/>
      <c r="N22" s="63"/>
      <c r="O22" s="63"/>
      <c r="P22" s="63"/>
      <c r="Q22" s="63"/>
      <c r="R22" s="63"/>
      <c r="S22" s="63"/>
      <c r="T22" s="63"/>
      <c r="U22" s="85"/>
      <c r="V22" s="85"/>
      <c r="W22" s="85"/>
      <c r="X22" s="85"/>
      <c r="Y22" s="85"/>
      <c r="Z22" s="85"/>
      <c r="AA22" s="85"/>
      <c r="AB22" s="85"/>
      <c r="AC22" s="85"/>
      <c r="AD22" s="85"/>
    </row>
    <row r="23" spans="1:31" ht="15">
      <c r="A23" s="213"/>
      <c r="B23" s="10" t="s">
        <v>46</v>
      </c>
      <c r="C23" s="10"/>
      <c r="D23" s="10"/>
      <c r="E23" s="65"/>
      <c r="F23" s="65"/>
      <c r="G23" s="65">
        <f t="shared" ref="G23:AA23" si="6">+G4+G15-G17-G21+G19</f>
        <v>-0.38160000000000682</v>
      </c>
      <c r="H23" s="65">
        <f t="shared" si="6"/>
        <v>5.789600000000001</v>
      </c>
      <c r="I23" s="65">
        <f t="shared" si="6"/>
        <v>2.9181999999999988</v>
      </c>
      <c r="J23" s="65">
        <f t="shared" si="6"/>
        <v>5.8356000000000012</v>
      </c>
      <c r="K23" s="65">
        <f t="shared" si="6"/>
        <v>5.6625999999999976</v>
      </c>
      <c r="L23" s="65">
        <f t="shared" si="6"/>
        <v>2.8537000000000035</v>
      </c>
      <c r="M23" s="65">
        <f t="shared" si="6"/>
        <v>5.4992999999999981</v>
      </c>
      <c r="N23" s="65">
        <f t="shared" si="6"/>
        <v>4.3556999999999935</v>
      </c>
      <c r="O23" s="65">
        <f t="shared" si="6"/>
        <v>4.0059000000000129</v>
      </c>
      <c r="P23" s="65">
        <f t="shared" si="6"/>
        <v>-4.7421999999999951</v>
      </c>
      <c r="Q23" s="65">
        <f t="shared" si="6"/>
        <v>2.8401999999999985</v>
      </c>
      <c r="R23" s="65">
        <f t="shared" si="6"/>
        <v>-4.3172000000000059</v>
      </c>
      <c r="S23" s="65">
        <f t="shared" si="6"/>
        <v>-3.081900000000017</v>
      </c>
      <c r="T23" s="65">
        <f t="shared" si="6"/>
        <v>-16.385899999999999</v>
      </c>
      <c r="U23" s="65">
        <f t="shared" si="6"/>
        <v>-17.033900000000006</v>
      </c>
      <c r="V23" s="65">
        <f t="shared" si="6"/>
        <v>-9.8170000000000055</v>
      </c>
      <c r="W23" s="65">
        <f t="shared" si="6"/>
        <v>-8.372000000000007</v>
      </c>
      <c r="X23" s="65">
        <f t="shared" si="6"/>
        <v>-8.6714000000000038</v>
      </c>
      <c r="Y23" s="65">
        <f t="shared" si="6"/>
        <v>-5.6789999999999781</v>
      </c>
      <c r="Z23" s="65">
        <f t="shared" si="6"/>
        <v>-8.2942000000000018</v>
      </c>
      <c r="AA23" s="65">
        <f t="shared" si="6"/>
        <v>-21.082499999999989</v>
      </c>
      <c r="AB23" s="65">
        <f t="shared" ref="AB23:AC23" si="7">+AB4+AB15-AB17-AB21+AB19</f>
        <v>-20.92600000000003</v>
      </c>
      <c r="AC23" s="65">
        <f t="shared" si="7"/>
        <v>-28.59</v>
      </c>
      <c r="AD23" s="190"/>
    </row>
    <row r="24" spans="1:31" s="9" customFormat="1" ht="15">
      <c r="A24" s="213"/>
      <c r="B24" s="10" t="s">
        <v>67</v>
      </c>
      <c r="C24" s="10"/>
      <c r="D24" s="10"/>
      <c r="E24" s="65"/>
      <c r="F24" s="65"/>
      <c r="G24" s="65">
        <f t="shared" ref="G24:AA24" si="8">+G23-G10-G14</f>
        <v>-0.42658733741688992</v>
      </c>
      <c r="H24" s="65">
        <f t="shared" si="8"/>
        <v>5.6029773890815351</v>
      </c>
      <c r="I24" s="65">
        <f t="shared" si="8"/>
        <v>2.651744434385567</v>
      </c>
      <c r="J24" s="65">
        <f t="shared" si="8"/>
        <v>5.6371118964738773</v>
      </c>
      <c r="K24" s="65">
        <f t="shared" si="8"/>
        <v>5.4575810689498869</v>
      </c>
      <c r="L24" s="65">
        <f t="shared" si="8"/>
        <v>2.5650017482323935</v>
      </c>
      <c r="M24" s="65">
        <f t="shared" si="8"/>
        <v>5.1931999999999983</v>
      </c>
      <c r="N24" s="65">
        <f t="shared" si="8"/>
        <v>4.0089999999999932</v>
      </c>
      <c r="O24" s="65">
        <f t="shared" si="8"/>
        <v>3.7211000000000127</v>
      </c>
      <c r="P24" s="65">
        <f t="shared" si="8"/>
        <v>-5.0132999999999948</v>
      </c>
      <c r="Q24" s="65">
        <f t="shared" si="8"/>
        <v>2.4176999999999986</v>
      </c>
      <c r="R24" s="65">
        <f t="shared" si="8"/>
        <v>-4.7960000000000056</v>
      </c>
      <c r="S24" s="65">
        <f t="shared" si="8"/>
        <v>-3.6854000000000169</v>
      </c>
      <c r="T24" s="65">
        <f t="shared" si="8"/>
        <v>-17.383399999999998</v>
      </c>
      <c r="U24" s="65">
        <f t="shared" si="8"/>
        <v>-18.591300000000007</v>
      </c>
      <c r="V24" s="65">
        <f t="shared" si="8"/>
        <v>-12.022600000000004</v>
      </c>
      <c r="W24" s="65">
        <f t="shared" si="8"/>
        <v>-11.254700000000007</v>
      </c>
      <c r="X24" s="65">
        <f t="shared" si="8"/>
        <v>-11.706342610330076</v>
      </c>
      <c r="Y24" s="65">
        <f t="shared" si="8"/>
        <v>-10.263390885145508</v>
      </c>
      <c r="Z24" s="65">
        <f t="shared" si="8"/>
        <v>-14.67653392399853</v>
      </c>
      <c r="AA24" s="65">
        <f t="shared" si="8"/>
        <v>-29.978500543973784</v>
      </c>
      <c r="AB24" s="65">
        <f t="shared" ref="AB24:AC24" si="9">+AB23-AB10-AB14</f>
        <v>-30.557584490108876</v>
      </c>
      <c r="AC24" s="65">
        <f t="shared" si="9"/>
        <v>-36.766860943155578</v>
      </c>
      <c r="AD24" s="190"/>
    </row>
    <row r="25" spans="1:31" ht="6" customHeight="1">
      <c r="A25" s="213"/>
      <c r="B25" s="12"/>
      <c r="C25" s="12"/>
      <c r="D25" s="12"/>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85"/>
    </row>
    <row r="26" spans="1:31" ht="15">
      <c r="A26" s="213"/>
      <c r="B26" s="10" t="s">
        <v>47</v>
      </c>
      <c r="C26" s="11"/>
      <c r="D26" s="11"/>
      <c r="E26" s="65"/>
      <c r="F26" s="65"/>
      <c r="G26" s="65">
        <f t="shared" ref="G26:AA26" si="10">+G23-G19</f>
        <v>-7.9938000000000065</v>
      </c>
      <c r="H26" s="65">
        <f t="shared" si="10"/>
        <v>-4.0019999999999998</v>
      </c>
      <c r="I26" s="65">
        <f t="shared" si="10"/>
        <v>-5.0924000000000014</v>
      </c>
      <c r="J26" s="65">
        <f t="shared" si="10"/>
        <v>-2.886099999999999</v>
      </c>
      <c r="K26" s="65">
        <f t="shared" si="10"/>
        <v>-1.5872000000000028</v>
      </c>
      <c r="L26" s="65">
        <f t="shared" si="10"/>
        <v>-7.4037999999999968</v>
      </c>
      <c r="M26" s="65">
        <f t="shared" si="10"/>
        <v>-4.9985000000000017</v>
      </c>
      <c r="N26" s="65">
        <f t="shared" si="10"/>
        <v>-3.0421000000000067</v>
      </c>
      <c r="O26" s="65">
        <f t="shared" si="10"/>
        <v>-8.3756999999999877</v>
      </c>
      <c r="P26" s="65">
        <f t="shared" si="10"/>
        <v>-12.675799999999995</v>
      </c>
      <c r="Q26" s="65">
        <f t="shared" si="10"/>
        <v>-4.3186000000000018</v>
      </c>
      <c r="R26" s="65">
        <f t="shared" si="10"/>
        <v>-10.238300000000006</v>
      </c>
      <c r="S26" s="65">
        <f t="shared" si="10"/>
        <v>-7.5569000000000166</v>
      </c>
      <c r="T26" s="65">
        <f t="shared" si="10"/>
        <v>-20.756599999999999</v>
      </c>
      <c r="U26" s="65">
        <f t="shared" si="10"/>
        <v>-21.518400000000007</v>
      </c>
      <c r="V26" s="65">
        <f t="shared" si="10"/>
        <v>-14.345200000000006</v>
      </c>
      <c r="W26" s="65">
        <f t="shared" si="10"/>
        <v>-14.919700000000006</v>
      </c>
      <c r="X26" s="65">
        <f t="shared" si="10"/>
        <v>-15.258900000000004</v>
      </c>
      <c r="Y26" s="65">
        <f t="shared" si="10"/>
        <v>-13.558399999999978</v>
      </c>
      <c r="Z26" s="65">
        <f t="shared" si="10"/>
        <v>-16.368200000000002</v>
      </c>
      <c r="AA26" s="65">
        <f t="shared" si="10"/>
        <v>-27.61849999999999</v>
      </c>
      <c r="AB26" s="65">
        <f t="shared" ref="AB26:AC26" si="11">+AB23-AB19</f>
        <v>-27.032000000000032</v>
      </c>
      <c r="AC26" s="65">
        <f t="shared" si="11"/>
        <v>-34.93</v>
      </c>
      <c r="AD26" s="190"/>
    </row>
    <row r="27" spans="1:31" s="9" customFormat="1" ht="15">
      <c r="A27" s="213"/>
      <c r="B27" s="10" t="s">
        <v>68</v>
      </c>
      <c r="C27" s="57"/>
      <c r="D27" s="57"/>
      <c r="E27" s="65"/>
      <c r="F27" s="65"/>
      <c r="G27" s="65">
        <f t="shared" ref="G27:AA27" si="12">+G24-G19</f>
        <v>-8.0387873374168901</v>
      </c>
      <c r="H27" s="65">
        <f t="shared" si="12"/>
        <v>-4.1886226109184657</v>
      </c>
      <c r="I27" s="65">
        <f t="shared" si="12"/>
        <v>-5.3588555656144337</v>
      </c>
      <c r="J27" s="65">
        <f t="shared" si="12"/>
        <v>-3.0845881035261229</v>
      </c>
      <c r="K27" s="65">
        <f t="shared" si="12"/>
        <v>-1.7922189310501135</v>
      </c>
      <c r="L27" s="65">
        <f t="shared" si="12"/>
        <v>-7.6924982517676064</v>
      </c>
      <c r="M27" s="65">
        <f t="shared" si="12"/>
        <v>-5.3046000000000015</v>
      </c>
      <c r="N27" s="65">
        <f t="shared" si="12"/>
        <v>-3.3888000000000069</v>
      </c>
      <c r="O27" s="65">
        <f t="shared" si="12"/>
        <v>-8.6604999999999883</v>
      </c>
      <c r="P27" s="65">
        <f t="shared" si="12"/>
        <v>-12.946899999999996</v>
      </c>
      <c r="Q27" s="65">
        <f t="shared" si="12"/>
        <v>-4.7411000000000012</v>
      </c>
      <c r="R27" s="65">
        <f t="shared" si="12"/>
        <v>-10.717100000000006</v>
      </c>
      <c r="S27" s="65">
        <f t="shared" si="12"/>
        <v>-8.160400000000017</v>
      </c>
      <c r="T27" s="65">
        <f t="shared" si="12"/>
        <v>-21.754099999999998</v>
      </c>
      <c r="U27" s="65">
        <f t="shared" si="12"/>
        <v>-23.075800000000008</v>
      </c>
      <c r="V27" s="65">
        <f t="shared" si="12"/>
        <v>-16.550800000000002</v>
      </c>
      <c r="W27" s="65">
        <f t="shared" si="12"/>
        <v>-17.802400000000006</v>
      </c>
      <c r="X27" s="65">
        <f t="shared" si="12"/>
        <v>-18.293842610330074</v>
      </c>
      <c r="Y27" s="65">
        <f t="shared" si="12"/>
        <v>-18.142790885145509</v>
      </c>
      <c r="Z27" s="65">
        <f t="shared" si="12"/>
        <v>-22.750533923998532</v>
      </c>
      <c r="AA27" s="65">
        <f t="shared" si="12"/>
        <v>-36.514500543973782</v>
      </c>
      <c r="AB27" s="65">
        <f t="shared" ref="AB27:AC27" si="13">+AB24-AB19</f>
        <v>-36.663584490108875</v>
      </c>
      <c r="AC27" s="65">
        <f t="shared" si="13"/>
        <v>-43.106860943155581</v>
      </c>
      <c r="AD27" s="190"/>
    </row>
    <row r="28" spans="1:31">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row>
    <row r="29" spans="1:31" s="22" customFormat="1" ht="15">
      <c r="B29" s="24" t="s">
        <v>48</v>
      </c>
      <c r="C29" s="24"/>
      <c r="D29" s="24"/>
      <c r="E29" s="24">
        <v>25.431999999999999</v>
      </c>
      <c r="F29" s="24">
        <v>61.414000000000001</v>
      </c>
      <c r="G29" s="24">
        <v>74.629000000000005</v>
      </c>
      <c r="H29" s="24">
        <v>92.602999999999994</v>
      </c>
      <c r="I29" s="24">
        <v>119.447</v>
      </c>
      <c r="J29" s="24">
        <v>140.53800000000001</v>
      </c>
      <c r="K29" s="24">
        <v>157.19499999999999</v>
      </c>
      <c r="L29" s="24">
        <v>169.422</v>
      </c>
      <c r="M29" s="24">
        <v>170.53800000000001</v>
      </c>
      <c r="N29" s="24">
        <v>196.54400000000001</v>
      </c>
      <c r="O29" s="24">
        <v>205.12700000000001</v>
      </c>
      <c r="P29" s="24">
        <v>210.977</v>
      </c>
      <c r="Q29" s="24">
        <v>221.11699999999999</v>
      </c>
      <c r="R29" s="24">
        <v>231.08500000000001</v>
      </c>
      <c r="S29" s="24">
        <v>248.14099999999999</v>
      </c>
      <c r="T29" s="24">
        <v>262.25</v>
      </c>
      <c r="U29" s="24">
        <v>291.964</v>
      </c>
      <c r="V29" s="24">
        <v>352.15100000000001</v>
      </c>
      <c r="W29" s="24">
        <v>391.50599999999997</v>
      </c>
      <c r="X29" s="24">
        <v>413.11399999999998</v>
      </c>
      <c r="Y29" s="24">
        <v>460.072</v>
      </c>
      <c r="Z29" s="24">
        <v>525.67100000000005</v>
      </c>
      <c r="AA29" s="24">
        <v>582.65599999999995</v>
      </c>
      <c r="AB29" s="24">
        <v>612.49300000000005</v>
      </c>
      <c r="AC29" s="24">
        <v>639.32100000000003</v>
      </c>
      <c r="AD29" s="187"/>
    </row>
    <row r="30" spans="1:31" s="22" customFormat="1" ht="15">
      <c r="B30" s="24" t="s">
        <v>49</v>
      </c>
      <c r="C30" s="24"/>
      <c r="D30" s="24"/>
      <c r="E30" s="24">
        <v>151.49299999999999</v>
      </c>
      <c r="F30" s="24">
        <v>160.62100000000001</v>
      </c>
      <c r="G30" s="24">
        <v>173.08199999999999</v>
      </c>
      <c r="H30" s="24">
        <v>187.27799999999999</v>
      </c>
      <c r="I30" s="24">
        <v>203.16200000000001</v>
      </c>
      <c r="J30" s="24">
        <v>213.43199999999999</v>
      </c>
      <c r="K30" s="24">
        <v>230.411</v>
      </c>
      <c r="L30" s="24">
        <v>244.661</v>
      </c>
      <c r="M30" s="24">
        <v>240.48500000000001</v>
      </c>
      <c r="N30" s="24">
        <v>247.66499999999999</v>
      </c>
      <c r="O30" s="24">
        <v>244.333</v>
      </c>
      <c r="P30" s="24">
        <v>249.85599999999999</v>
      </c>
      <c r="Q30" s="24">
        <v>252.72800000000001</v>
      </c>
      <c r="R30" s="24">
        <v>251.08</v>
      </c>
      <c r="S30" s="24">
        <v>255.012</v>
      </c>
      <c r="T30" s="24">
        <v>250.06</v>
      </c>
      <c r="U30" s="24">
        <v>262.88</v>
      </c>
      <c r="V30" s="24">
        <v>281.33499999999998</v>
      </c>
      <c r="W30" s="24">
        <v>286.89600000000002</v>
      </c>
      <c r="X30" s="24">
        <v>296.41699999999997</v>
      </c>
      <c r="Y30" s="24">
        <v>309.37299999999999</v>
      </c>
      <c r="Z30" s="24">
        <v>326.19400000000002</v>
      </c>
      <c r="AA30" s="24">
        <v>341.90499999999997</v>
      </c>
      <c r="AB30" s="24">
        <v>359.75799999999998</v>
      </c>
      <c r="AC30" s="24">
        <v>373.53100000000001</v>
      </c>
      <c r="AD30" s="187"/>
    </row>
    <row r="31" spans="1:31" s="22" customFormat="1" ht="15">
      <c r="B31" s="24" t="s">
        <v>50</v>
      </c>
      <c r="C31" s="24"/>
      <c r="D31" s="24"/>
      <c r="E31" s="24">
        <f t="shared" ref="E31:AA31" si="14">+E29*100/(E33+100)</f>
        <v>29.183290156629536</v>
      </c>
      <c r="F31" s="24">
        <f t="shared" si="14"/>
        <v>68.06105347127</v>
      </c>
      <c r="G31" s="24">
        <f t="shared" si="14"/>
        <v>79.246587721297175</v>
      </c>
      <c r="H31" s="24">
        <f t="shared" si="14"/>
        <v>94.364886801470234</v>
      </c>
      <c r="I31" s="24">
        <f t="shared" si="14"/>
        <v>116.81997574934391</v>
      </c>
      <c r="J31" s="24">
        <f t="shared" si="14"/>
        <v>136.20521671271678</v>
      </c>
      <c r="K31" s="24">
        <f t="shared" si="14"/>
        <v>146.58753050623636</v>
      </c>
      <c r="L31" s="24">
        <f t="shared" si="14"/>
        <v>153.96537028725172</v>
      </c>
      <c r="M31" s="24">
        <f t="shared" si="14"/>
        <v>162.43069421791762</v>
      </c>
      <c r="N31" s="24">
        <f t="shared" si="14"/>
        <v>186.48659162696609</v>
      </c>
      <c r="O31" s="24">
        <f t="shared" si="14"/>
        <v>201.71100397655661</v>
      </c>
      <c r="P31" s="24">
        <f t="shared" si="14"/>
        <v>206.96342047574012</v>
      </c>
      <c r="Q31" s="24">
        <f t="shared" si="14"/>
        <v>218.539026230969</v>
      </c>
      <c r="R31" s="24">
        <f t="shared" si="14"/>
        <v>234.34435502746396</v>
      </c>
      <c r="S31" s="24">
        <f t="shared" si="14"/>
        <v>252.96855063285719</v>
      </c>
      <c r="T31" s="24">
        <f t="shared" si="14"/>
        <v>279.1267573943046</v>
      </c>
      <c r="U31" s="24">
        <f t="shared" si="14"/>
        <v>303.67482484278992</v>
      </c>
      <c r="V31" s="24">
        <f t="shared" si="14"/>
        <v>352.85063223359276</v>
      </c>
      <c r="W31" s="24">
        <f t="shared" si="14"/>
        <v>397.87142557636861</v>
      </c>
      <c r="X31" s="24">
        <f t="shared" si="14"/>
        <v>421.47754756739886</v>
      </c>
      <c r="Y31" s="24">
        <f t="shared" si="14"/>
        <v>467.56733821525967</v>
      </c>
      <c r="Z31" s="24">
        <f t="shared" si="14"/>
        <v>527.66811829411961</v>
      </c>
      <c r="AA31" s="24">
        <f t="shared" si="14"/>
        <v>581.65044271463478</v>
      </c>
      <c r="AB31" s="24">
        <f t="shared" ref="AB31:AC31" si="15">+AB29*100/(AB33+100)</f>
        <v>605.89480556737135</v>
      </c>
      <c r="AC31" s="24">
        <f t="shared" si="15"/>
        <v>634.93070812559483</v>
      </c>
      <c r="AD31" s="187"/>
      <c r="AE31" s="49">
        <v>1</v>
      </c>
    </row>
    <row r="32" spans="1:31" s="22" customFormat="1" ht="15">
      <c r="B32" s="24" t="s">
        <v>51</v>
      </c>
      <c r="C32" s="24"/>
      <c r="D32" s="24"/>
      <c r="E32" s="24"/>
      <c r="F32" s="24"/>
      <c r="G32" s="50"/>
      <c r="H32" s="50"/>
      <c r="I32" s="50"/>
      <c r="J32" s="50"/>
      <c r="K32" s="50"/>
      <c r="L32" s="50"/>
      <c r="M32" s="50"/>
      <c r="N32" s="50"/>
      <c r="O32" s="50"/>
      <c r="P32" s="50"/>
      <c r="Q32" s="24">
        <f t="shared" ref="Q32:AA32" si="16">+Q$29*100/(Q34+100)</f>
        <v>226.88296828902716</v>
      </c>
      <c r="R32" s="24">
        <f t="shared" si="16"/>
        <v>235.32221231859</v>
      </c>
      <c r="S32" s="24">
        <f t="shared" si="16"/>
        <v>251.09671932623681</v>
      </c>
      <c r="T32" s="24">
        <f t="shared" si="16"/>
        <v>275.91398885269393</v>
      </c>
      <c r="U32" s="24">
        <f t="shared" si="16"/>
        <v>306.13446134635035</v>
      </c>
      <c r="V32" s="24">
        <f t="shared" si="16"/>
        <v>360.0943136268337</v>
      </c>
      <c r="W32" s="24">
        <f t="shared" si="16"/>
        <v>396.34338697944048</v>
      </c>
      <c r="X32" s="24">
        <f t="shared" si="16"/>
        <v>422.66586254412107</v>
      </c>
      <c r="Y32" s="24">
        <f t="shared" si="16"/>
        <v>460.29362050009667</v>
      </c>
      <c r="Z32" s="24">
        <f t="shared" si="16"/>
        <v>530.06190352771466</v>
      </c>
      <c r="AA32" s="24">
        <f t="shared" si="16"/>
        <v>591.34732621486842</v>
      </c>
      <c r="AB32" s="24">
        <f t="shared" ref="AB32:AC32" si="17">+AB$29*100/(AB34+100)</f>
        <v>613.91316532534711</v>
      </c>
      <c r="AC32" s="24">
        <f t="shared" si="17"/>
        <v>637.23183542755089</v>
      </c>
      <c r="AD32" s="187"/>
    </row>
    <row r="33" spans="1:43" s="22" customFormat="1" ht="15">
      <c r="B33" s="24" t="s">
        <v>52</v>
      </c>
      <c r="C33" s="24"/>
      <c r="D33" s="24"/>
      <c r="E33" s="50">
        <v>-12.854240000000001</v>
      </c>
      <c r="F33" s="50">
        <v>-9.7663100000000007</v>
      </c>
      <c r="G33" s="50">
        <v>-5.8268599999999999</v>
      </c>
      <c r="H33" s="50">
        <v>-1.8671</v>
      </c>
      <c r="I33" s="50">
        <v>2.24878</v>
      </c>
      <c r="J33" s="50">
        <v>3.1810699999999996</v>
      </c>
      <c r="K33" s="50">
        <v>7.2362700000000002</v>
      </c>
      <c r="L33" s="50">
        <v>10.03903</v>
      </c>
      <c r="M33" s="50">
        <v>4.9912400000000003</v>
      </c>
      <c r="N33" s="50">
        <v>5.3930999999999996</v>
      </c>
      <c r="O33" s="50">
        <v>1.6935100000000001</v>
      </c>
      <c r="P33" s="50">
        <v>1.9392699999999998</v>
      </c>
      <c r="Q33" s="50">
        <v>1.17964</v>
      </c>
      <c r="R33" s="50">
        <v>-1.3908399999999999</v>
      </c>
      <c r="S33" s="50">
        <v>-1.9083599999999998</v>
      </c>
      <c r="T33" s="50">
        <v>-6.0462699999999998</v>
      </c>
      <c r="U33" s="50">
        <v>-3.8563700000000001</v>
      </c>
      <c r="V33" s="50">
        <v>-0.19827999999999998</v>
      </c>
      <c r="W33" s="50">
        <v>-1.5998700000000001</v>
      </c>
      <c r="X33" s="50">
        <v>-1.98434</v>
      </c>
      <c r="Y33" s="50">
        <v>-1.6030499999999999</v>
      </c>
      <c r="Z33" s="50">
        <v>-0.37847999999999998</v>
      </c>
      <c r="AA33" s="50">
        <v>0.17288000000000001</v>
      </c>
      <c r="AB33" s="50">
        <v>1.089</v>
      </c>
      <c r="AC33" s="50">
        <v>0.69145999999999996</v>
      </c>
      <c r="AD33" s="163"/>
      <c r="AE33" s="23"/>
      <c r="AF33" s="23"/>
      <c r="AG33" s="23"/>
      <c r="AH33" s="23"/>
      <c r="AI33" s="23"/>
      <c r="AJ33" s="23"/>
      <c r="AK33" s="23"/>
      <c r="AL33" s="23"/>
      <c r="AM33" s="23"/>
      <c r="AN33" s="23"/>
      <c r="AO33" s="23"/>
      <c r="AP33" s="23"/>
      <c r="AQ33" s="23"/>
    </row>
    <row r="34" spans="1:43" s="22" customFormat="1" ht="15">
      <c r="B34" s="24" t="s">
        <v>53</v>
      </c>
      <c r="C34" s="24"/>
      <c r="D34" s="24"/>
      <c r="E34" s="50" t="s">
        <v>69</v>
      </c>
      <c r="F34" s="50" t="s">
        <v>69</v>
      </c>
      <c r="G34" s="50"/>
      <c r="H34" s="50"/>
      <c r="I34" s="50"/>
      <c r="J34" s="50"/>
      <c r="K34" s="50"/>
      <c r="L34" s="50"/>
      <c r="M34" s="50"/>
      <c r="N34" s="50"/>
      <c r="O34" s="50"/>
      <c r="P34" s="50"/>
      <c r="Q34" s="50">
        <v>-2.5413843676806298</v>
      </c>
      <c r="R34" s="50">
        <v>-1.8006002394935301</v>
      </c>
      <c r="S34" s="50">
        <v>-1.17712383266809</v>
      </c>
      <c r="T34" s="50">
        <v>-4.9522638955391596</v>
      </c>
      <c r="U34" s="50">
        <v>-4.62883573578421</v>
      </c>
      <c r="V34" s="50">
        <v>-2.20589810120283</v>
      </c>
      <c r="W34" s="50">
        <v>-1.22050402210734</v>
      </c>
      <c r="X34" s="50">
        <v>-2.2599086868824201</v>
      </c>
      <c r="Y34" s="50">
        <v>-4.8147636688055599E-2</v>
      </c>
      <c r="Z34" s="50">
        <v>-0.82837561018662798</v>
      </c>
      <c r="AA34" s="50">
        <v>-1.46974981192534</v>
      </c>
      <c r="AB34" s="50">
        <v>-0.23132999999999998</v>
      </c>
      <c r="AC34" s="50">
        <v>0.32785000000000003</v>
      </c>
      <c r="AD34" s="163"/>
      <c r="AE34" s="23"/>
      <c r="AF34" s="23"/>
      <c r="AG34" s="23"/>
      <c r="AH34" s="23"/>
      <c r="AI34" s="23"/>
      <c r="AJ34" s="23"/>
      <c r="AK34" s="23"/>
      <c r="AL34" s="23"/>
      <c r="AM34" s="23"/>
      <c r="AN34" s="23"/>
      <c r="AO34" s="23"/>
      <c r="AP34" s="23"/>
      <c r="AQ34" s="23"/>
    </row>
    <row r="35" spans="1:43" s="22" customFormat="1" ht="15">
      <c r="B35" s="24"/>
      <c r="C35" s="24"/>
      <c r="D35" s="24"/>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163"/>
      <c r="AE35" s="23"/>
      <c r="AF35" s="23"/>
      <c r="AG35" s="23"/>
      <c r="AH35" s="23"/>
      <c r="AI35" s="23"/>
      <c r="AJ35" s="23"/>
      <c r="AK35" s="23"/>
      <c r="AL35" s="23"/>
      <c r="AM35" s="23"/>
      <c r="AN35" s="23"/>
      <c r="AO35" s="23"/>
      <c r="AP35" s="23"/>
      <c r="AQ35" s="23"/>
    </row>
    <row r="36" spans="1:43" s="22" customFormat="1" ht="15">
      <c r="B36" s="24" t="s">
        <v>70</v>
      </c>
      <c r="C36" s="24"/>
      <c r="D36" s="24"/>
      <c r="E36" s="50">
        <v>137.42765158076438</v>
      </c>
      <c r="F36" s="50">
        <v>129.79978377603484</v>
      </c>
      <c r="G36" s="50">
        <v>123.18792968539985</v>
      </c>
      <c r="H36" s="50">
        <v>128.93518656783266</v>
      </c>
      <c r="I36" s="50">
        <v>137.62296991380904</v>
      </c>
      <c r="J36" s="50">
        <v>137.67762320883529</v>
      </c>
      <c r="K36" s="50">
        <v>138.94330989911512</v>
      </c>
      <c r="L36" s="50">
        <v>118.65887384347033</v>
      </c>
      <c r="M36" s="50">
        <v>105.42202497924346</v>
      </c>
      <c r="N36" s="50">
        <v>99.905626004216728</v>
      </c>
      <c r="O36" s="50">
        <v>100</v>
      </c>
      <c r="P36" s="50">
        <v>97.117710654107384</v>
      </c>
      <c r="Q36" s="50">
        <v>111.08834720073588</v>
      </c>
      <c r="R36" s="50">
        <v>130.27523757757481</v>
      </c>
      <c r="S36" s="50">
        <v>146.65417306279429</v>
      </c>
      <c r="T36" s="50">
        <v>159.42369145676389</v>
      </c>
      <c r="U36" s="50">
        <v>216.58324324001427</v>
      </c>
      <c r="V36" s="50">
        <v>249.69217950172896</v>
      </c>
      <c r="W36" s="50">
        <v>312.40441646408084</v>
      </c>
      <c r="X36" s="50">
        <v>348.69372651849528</v>
      </c>
      <c r="Y36" s="50">
        <v>438.89794467772435</v>
      </c>
      <c r="Z36" s="50">
        <v>562.37732873807454</v>
      </c>
      <c r="AA36" s="50">
        <v>598.32551860899957</v>
      </c>
      <c r="AB36" s="50">
        <v>505.84305308626205</v>
      </c>
      <c r="AC36" s="50">
        <v>453.50915965332558</v>
      </c>
      <c r="AD36" s="163"/>
      <c r="AE36" s="58">
        <v>5</v>
      </c>
      <c r="AF36" s="23"/>
      <c r="AG36" s="23"/>
      <c r="AH36" s="23"/>
      <c r="AI36" s="23"/>
      <c r="AJ36" s="23"/>
      <c r="AK36" s="23"/>
      <c r="AL36" s="23"/>
      <c r="AM36" s="23"/>
      <c r="AN36" s="23"/>
      <c r="AO36" s="23"/>
      <c r="AP36" s="23"/>
      <c r="AQ36" s="23"/>
    </row>
    <row r="37" spans="1:43" s="22" customFormat="1" ht="15">
      <c r="B37" s="24" t="s">
        <v>71</v>
      </c>
      <c r="C37" s="24"/>
      <c r="D37" s="24"/>
      <c r="E37" s="50">
        <f t="shared" ref="E37:AA37" ca="1" si="18">OFFSET(E38,$AE$36,0)</f>
        <v>0</v>
      </c>
      <c r="F37" s="50">
        <f t="shared" ca="1" si="18"/>
        <v>0</v>
      </c>
      <c r="G37" s="50">
        <f t="shared" ca="1" si="18"/>
        <v>0</v>
      </c>
      <c r="H37" s="50">
        <f t="shared" ca="1" si="18"/>
        <v>0</v>
      </c>
      <c r="I37" s="50">
        <f t="shared" ca="1" si="18"/>
        <v>0</v>
      </c>
      <c r="J37" s="50">
        <f t="shared" ca="1" si="18"/>
        <v>0</v>
      </c>
      <c r="K37" s="50">
        <f t="shared" ca="1" si="18"/>
        <v>0</v>
      </c>
      <c r="L37" s="50">
        <f t="shared" ca="1" si="18"/>
        <v>0</v>
      </c>
      <c r="M37" s="50">
        <f t="shared" ca="1" si="18"/>
        <v>0</v>
      </c>
      <c r="N37" s="50">
        <f t="shared" ca="1" si="18"/>
        <v>0</v>
      </c>
      <c r="O37" s="50">
        <f t="shared" ca="1" si="18"/>
        <v>0</v>
      </c>
      <c r="P37" s="50">
        <f t="shared" ca="1" si="18"/>
        <v>0</v>
      </c>
      <c r="Q37" s="50">
        <f t="shared" ca="1" si="18"/>
        <v>0</v>
      </c>
      <c r="R37" s="50">
        <f t="shared" ca="1" si="18"/>
        <v>0</v>
      </c>
      <c r="S37" s="50">
        <f t="shared" ca="1" si="18"/>
        <v>0</v>
      </c>
      <c r="T37" s="50">
        <f t="shared" ca="1" si="18"/>
        <v>0</v>
      </c>
      <c r="U37" s="50">
        <f t="shared" ca="1" si="18"/>
        <v>0</v>
      </c>
      <c r="V37" s="50">
        <f t="shared" ca="1" si="18"/>
        <v>0</v>
      </c>
      <c r="W37" s="50">
        <f t="shared" ca="1" si="18"/>
        <v>0</v>
      </c>
      <c r="X37" s="50">
        <f t="shared" ca="1" si="18"/>
        <v>0</v>
      </c>
      <c r="Y37" s="50">
        <f t="shared" ca="1" si="18"/>
        <v>0</v>
      </c>
      <c r="Z37" s="50">
        <f t="shared" ca="1" si="18"/>
        <v>0</v>
      </c>
      <c r="AA37" s="50">
        <f t="shared" ca="1" si="18"/>
        <v>0</v>
      </c>
      <c r="AB37" s="50">
        <f t="shared" ref="AB37:AC37" ca="1" si="19">OFFSET(AB38,$AE$36,0)</f>
        <v>0</v>
      </c>
      <c r="AC37" s="50">
        <f t="shared" ca="1" si="19"/>
        <v>0</v>
      </c>
      <c r="AD37" s="163"/>
      <c r="AF37" s="23"/>
      <c r="AG37" s="23"/>
      <c r="AH37" s="23"/>
      <c r="AI37" s="23"/>
      <c r="AJ37" s="23"/>
      <c r="AK37" s="23"/>
      <c r="AL37" s="23"/>
      <c r="AM37" s="23"/>
      <c r="AN37" s="23"/>
      <c r="AO37" s="23"/>
      <c r="AP37" s="23"/>
      <c r="AQ37" s="23"/>
    </row>
    <row r="38" spans="1:43" s="22" customFormat="1" ht="6" customHeight="1">
      <c r="B38" s="24"/>
      <c r="C38" s="24"/>
      <c r="D38" s="24"/>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163"/>
      <c r="AE38" s="23"/>
      <c r="AF38" s="23"/>
      <c r="AG38" s="23"/>
      <c r="AH38" s="23"/>
      <c r="AI38" s="23"/>
      <c r="AJ38" s="23"/>
      <c r="AK38" s="23"/>
      <c r="AL38" s="23"/>
      <c r="AM38" s="23"/>
      <c r="AN38" s="23"/>
      <c r="AO38" s="23"/>
      <c r="AP38" s="23"/>
      <c r="AQ38" s="23"/>
    </row>
    <row r="39" spans="1:43" s="22" customFormat="1" ht="15">
      <c r="B39" s="24" t="s">
        <v>72</v>
      </c>
      <c r="C39" s="24"/>
      <c r="D39" s="24"/>
      <c r="E39" s="50">
        <v>0</v>
      </c>
      <c r="F39" s="50">
        <v>0</v>
      </c>
      <c r="G39" s="50">
        <v>0</v>
      </c>
      <c r="H39" s="50">
        <v>0</v>
      </c>
      <c r="I39" s="50">
        <v>0</v>
      </c>
      <c r="J39" s="50">
        <v>0</v>
      </c>
      <c r="K39" s="50">
        <v>0</v>
      </c>
      <c r="L39" s="50">
        <v>0</v>
      </c>
      <c r="M39" s="50">
        <v>0</v>
      </c>
      <c r="N39" s="50">
        <v>0</v>
      </c>
      <c r="O39" s="50">
        <v>0</v>
      </c>
      <c r="P39" s="50">
        <v>0</v>
      </c>
      <c r="Q39" s="50">
        <v>0</v>
      </c>
      <c r="R39" s="50">
        <v>0</v>
      </c>
      <c r="S39" s="50">
        <v>0</v>
      </c>
      <c r="T39" s="50">
        <v>0</v>
      </c>
      <c r="U39" s="50">
        <v>0</v>
      </c>
      <c r="V39" s="50">
        <v>0</v>
      </c>
      <c r="W39" s="50">
        <v>0</v>
      </c>
      <c r="X39" s="50">
        <v>0</v>
      </c>
      <c r="Y39" s="50">
        <v>0</v>
      </c>
      <c r="Z39" s="50">
        <v>0</v>
      </c>
      <c r="AA39" s="50">
        <v>0</v>
      </c>
      <c r="AB39" s="50">
        <v>0</v>
      </c>
      <c r="AC39" s="50">
        <v>1</v>
      </c>
      <c r="AD39" s="163"/>
      <c r="AE39" s="23"/>
      <c r="AF39" s="23"/>
      <c r="AG39" s="23"/>
      <c r="AH39" s="23"/>
      <c r="AI39" s="23"/>
      <c r="AJ39" s="23"/>
      <c r="AK39" s="23"/>
      <c r="AL39" s="23"/>
      <c r="AM39" s="23"/>
      <c r="AN39" s="23"/>
      <c r="AO39" s="23"/>
      <c r="AP39" s="23"/>
      <c r="AQ39" s="23"/>
    </row>
    <row r="40" spans="1:43" s="22" customFormat="1" ht="15">
      <c r="B40" s="24" t="s">
        <v>73</v>
      </c>
      <c r="C40" s="24"/>
      <c r="D40" s="24"/>
      <c r="E40" s="50">
        <v>114.72235716767473</v>
      </c>
      <c r="F40" s="50">
        <v>113.51395715181528</v>
      </c>
      <c r="G40" s="50">
        <v>112.09875923906468</v>
      </c>
      <c r="H40" s="50">
        <v>111.20270361707513</v>
      </c>
      <c r="I40" s="50">
        <v>110.87332527475941</v>
      </c>
      <c r="J40" s="50">
        <v>106.74657291541284</v>
      </c>
      <c r="K40" s="50">
        <v>105.41726179742481</v>
      </c>
      <c r="L40" s="50">
        <v>104.59263386079944</v>
      </c>
      <c r="M40" s="50">
        <v>102.22451691216725</v>
      </c>
      <c r="N40" s="50">
        <v>100.71717003544882</v>
      </c>
      <c r="O40" s="50">
        <v>100</v>
      </c>
      <c r="P40" s="50">
        <v>98.216014363385725</v>
      </c>
      <c r="Q40" s="50">
        <v>95.697886799634688</v>
      </c>
      <c r="R40" s="50">
        <v>94.341257700188777</v>
      </c>
      <c r="S40" s="50">
        <v>94.853733501023001</v>
      </c>
      <c r="T40" s="50">
        <v>95.985978511801832</v>
      </c>
      <c r="U40" s="50">
        <v>100.45315258268683</v>
      </c>
      <c r="V40" s="50">
        <v>106.96495227500981</v>
      </c>
      <c r="W40" s="50">
        <v>116.40902135983285</v>
      </c>
      <c r="X40" s="50">
        <v>127.27387759914758</v>
      </c>
      <c r="Y40" s="50">
        <v>142.77917801008567</v>
      </c>
      <c r="Z40" s="50">
        <v>164.57542214890276</v>
      </c>
      <c r="AA40" s="50">
        <v>189.26623778819356</v>
      </c>
      <c r="AB40" s="50">
        <v>209.87788942371327</v>
      </c>
      <c r="AC40" s="50">
        <v>228.07961296235888</v>
      </c>
      <c r="AD40" s="163"/>
      <c r="AE40" s="23"/>
      <c r="AF40" s="23"/>
      <c r="AG40" s="23"/>
      <c r="AH40" s="23"/>
      <c r="AI40" s="23"/>
      <c r="AJ40" s="23"/>
      <c r="AK40" s="23"/>
      <c r="AL40" s="23"/>
      <c r="AM40" s="23"/>
      <c r="AN40" s="23"/>
      <c r="AO40" s="23"/>
      <c r="AP40" s="23"/>
      <c r="AQ40" s="23"/>
    </row>
    <row r="41" spans="1:43" s="22" customFormat="1" ht="15">
      <c r="B41" s="24" t="s">
        <v>74</v>
      </c>
      <c r="C41" s="24"/>
      <c r="D41" s="24"/>
      <c r="E41" s="50"/>
      <c r="F41" s="50"/>
      <c r="G41" s="50"/>
      <c r="H41" s="50"/>
      <c r="I41" s="50"/>
      <c r="J41" s="50">
        <v>112.21320200323417</v>
      </c>
      <c r="K41" s="50">
        <v>134.38159374861658</v>
      </c>
      <c r="L41" s="50">
        <v>103.25249818151075</v>
      </c>
      <c r="M41" s="50">
        <v>111.74322982525378</v>
      </c>
      <c r="N41" s="50">
        <v>102.36856015874719</v>
      </c>
      <c r="O41" s="50">
        <v>100</v>
      </c>
      <c r="P41" s="50">
        <v>106.30559478372778</v>
      </c>
      <c r="Q41" s="50">
        <v>100.61009220081398</v>
      </c>
      <c r="R41" s="50">
        <v>121.36119580297084</v>
      </c>
      <c r="S41" s="50">
        <v>129.72543331249051</v>
      </c>
      <c r="T41" s="50">
        <v>139.1147201106964</v>
      </c>
      <c r="U41" s="50">
        <v>189.50902452046665</v>
      </c>
      <c r="V41" s="50">
        <v>229.05048830697589</v>
      </c>
      <c r="W41" s="50">
        <v>227.45823742784381</v>
      </c>
      <c r="X41" s="50">
        <v>417.31147396596447</v>
      </c>
      <c r="Y41" s="50">
        <v>380.07464077704782</v>
      </c>
      <c r="Z41" s="50">
        <v>398.68147551852985</v>
      </c>
      <c r="AA41" s="50">
        <v>528.77502195531008</v>
      </c>
      <c r="AB41" s="50">
        <v>448.36669702381954</v>
      </c>
      <c r="AC41" s="50">
        <v>424.72243826015909</v>
      </c>
      <c r="AD41" s="163"/>
      <c r="AE41" s="23"/>
      <c r="AF41" s="23"/>
      <c r="AG41" s="23"/>
      <c r="AH41" s="23"/>
      <c r="AI41" s="23"/>
      <c r="AJ41" s="23"/>
      <c r="AK41" s="23"/>
      <c r="AL41" s="23"/>
      <c r="AM41" s="23"/>
      <c r="AN41" s="23"/>
      <c r="AO41" s="23"/>
      <c r="AP41" s="23"/>
      <c r="AQ41" s="23"/>
    </row>
    <row r="42" spans="1:43" s="22" customFormat="1" ht="15">
      <c r="B42" s="24" t="s">
        <v>75</v>
      </c>
      <c r="C42" s="24"/>
      <c r="D42" s="24"/>
      <c r="E42" s="50"/>
      <c r="F42" s="50"/>
      <c r="G42" s="50"/>
      <c r="H42" s="50"/>
      <c r="I42" s="50"/>
      <c r="J42" s="50">
        <v>109.71914037188617</v>
      </c>
      <c r="K42" s="50">
        <v>115.05272910424722</v>
      </c>
      <c r="L42" s="50">
        <v>108.34043740692951</v>
      </c>
      <c r="M42" s="50">
        <v>108.51645942377885</v>
      </c>
      <c r="N42" s="50">
        <v>103.3775643602048</v>
      </c>
      <c r="O42" s="50">
        <v>100</v>
      </c>
      <c r="P42" s="50">
        <v>99.269171373163857</v>
      </c>
      <c r="Q42" s="50">
        <v>97.011563083139762</v>
      </c>
      <c r="R42" s="50">
        <v>102.33149207566603</v>
      </c>
      <c r="S42" s="50">
        <v>105.22936011323593</v>
      </c>
      <c r="T42" s="50">
        <v>109.06744098229213</v>
      </c>
      <c r="U42" s="50">
        <v>125.9834834279086</v>
      </c>
      <c r="V42" s="50">
        <v>138.86239267767093</v>
      </c>
      <c r="W42" s="50">
        <v>148.08137976825395</v>
      </c>
      <c r="X42" s="50">
        <v>200.46254650758112</v>
      </c>
      <c r="Y42" s="50">
        <v>213.42622887488369</v>
      </c>
      <c r="Z42" s="50">
        <v>243.36441075739265</v>
      </c>
      <c r="AA42" s="50">
        <v>297.28556332000056</v>
      </c>
      <c r="AB42" s="50">
        <v>295.34539587788379</v>
      </c>
      <c r="AC42" s="50">
        <v>306.48357552520463</v>
      </c>
      <c r="AD42" s="163"/>
      <c r="AE42" s="23"/>
      <c r="AF42" s="23"/>
      <c r="AG42" s="23"/>
      <c r="AH42" s="23"/>
      <c r="AI42" s="23"/>
      <c r="AJ42" s="23"/>
      <c r="AK42" s="23"/>
      <c r="AL42" s="23"/>
      <c r="AM42" s="23"/>
      <c r="AN42" s="23"/>
      <c r="AO42" s="23"/>
      <c r="AP42" s="23"/>
      <c r="AQ42" s="23"/>
    </row>
    <row r="45" spans="1:43" ht="15" customHeight="1">
      <c r="A45" s="214" t="s">
        <v>54</v>
      </c>
      <c r="B45" s="17" t="s">
        <v>32</v>
      </c>
      <c r="C45" s="17"/>
      <c r="D45" s="17"/>
      <c r="E45" s="90"/>
      <c r="F45" s="90"/>
      <c r="G45" s="90">
        <f t="shared" ref="G45:AA45" ca="1" si="20">+G46+G52+G53</f>
        <v>18.872637618130387</v>
      </c>
      <c r="H45" s="90">
        <f t="shared" ca="1" si="20"/>
        <v>22.187492070503723</v>
      </c>
      <c r="I45" s="90">
        <f t="shared" ca="1" si="20"/>
        <v>23.018157585437137</v>
      </c>
      <c r="J45" s="90">
        <f t="shared" ca="1" si="20"/>
        <v>28.224669084429429</v>
      </c>
      <c r="K45" s="90">
        <f t="shared" ca="1" si="20"/>
        <v>32.453559915137056</v>
      </c>
      <c r="L45" s="90">
        <f t="shared" ca="1" si="20"/>
        <v>30.520809789493558</v>
      </c>
      <c r="M45" s="90">
        <f t="shared" ca="1" si="20"/>
        <v>31.297912173420144</v>
      </c>
      <c r="N45" s="90">
        <f t="shared" ca="1" si="20"/>
        <v>34.677150933643567</v>
      </c>
      <c r="O45" s="90">
        <f t="shared" ca="1" si="20"/>
        <v>40.48055568879677</v>
      </c>
      <c r="P45" s="90">
        <f t="shared" ca="1" si="20"/>
        <v>40.448670501399874</v>
      </c>
      <c r="Q45" s="90">
        <f t="shared" ca="1" si="20"/>
        <v>43.892423412160205</v>
      </c>
      <c r="R45" s="90">
        <f t="shared" ca="1" si="20"/>
        <v>46.145474377770888</v>
      </c>
      <c r="S45" s="90">
        <f t="shared" ca="1" si="20"/>
        <v>52.894798359304829</v>
      </c>
      <c r="T45" s="90">
        <f t="shared" ca="1" si="20"/>
        <v>61.006138780500372</v>
      </c>
      <c r="U45" s="90">
        <f t="shared" ca="1" si="20"/>
        <v>65.322914226962112</v>
      </c>
      <c r="V45" s="90">
        <f t="shared" ca="1" si="20"/>
        <v>79.844253241629787</v>
      </c>
      <c r="W45" s="90">
        <f t="shared" ca="1" si="20"/>
        <v>83.150737398648872</v>
      </c>
      <c r="X45" s="90">
        <f t="shared" ca="1" si="20"/>
        <v>96.820208526702714</v>
      </c>
      <c r="Y45" s="90">
        <f t="shared" ca="1" si="20"/>
        <v>108.47765861143576</v>
      </c>
      <c r="Z45" s="90">
        <f t="shared" ca="1" si="20"/>
        <v>118.45419423935321</v>
      </c>
      <c r="AA45" s="90">
        <f t="shared" ca="1" si="20"/>
        <v>126.3500309405259</v>
      </c>
      <c r="AB45" s="90">
        <f t="shared" ref="AB45:AC45" ca="1" si="21">+AB46+AB52+AB53</f>
        <v>131.33616477415964</v>
      </c>
      <c r="AC45" s="90">
        <f t="shared" ca="1" si="21"/>
        <v>142.19141918654429</v>
      </c>
      <c r="AD45" s="190"/>
    </row>
    <row r="46" spans="1:43">
      <c r="A46" s="214"/>
      <c r="B46" s="12"/>
      <c r="C46" s="12" t="s">
        <v>33</v>
      </c>
      <c r="D46" s="12"/>
      <c r="E46" s="63"/>
      <c r="F46" s="63"/>
      <c r="G46" s="63">
        <f t="shared" ref="G46:AA46" ca="1" si="22">+SUM(G47:G51)</f>
        <v>18.175860306124662</v>
      </c>
      <c r="H46" s="63">
        <f t="shared" ca="1" si="22"/>
        <v>21.174917308286339</v>
      </c>
      <c r="I46" s="63">
        <f t="shared" ca="1" si="22"/>
        <v>21.46878365360665</v>
      </c>
      <c r="J46" s="63">
        <f t="shared" ca="1" si="22"/>
        <v>26.414090289699587</v>
      </c>
      <c r="K46" s="63">
        <f t="shared" ca="1" si="22"/>
        <v>29.750915119848976</v>
      </c>
      <c r="L46" s="63">
        <f t="shared" ca="1" si="22"/>
        <v>27.819620320896945</v>
      </c>
      <c r="M46" s="63">
        <f t="shared" ca="1" si="22"/>
        <v>29.060682401216599</v>
      </c>
      <c r="N46" s="63">
        <f t="shared" ca="1" si="22"/>
        <v>31.057015922098472</v>
      </c>
      <c r="O46" s="63">
        <f t="shared" ca="1" si="22"/>
        <v>37.009555688796766</v>
      </c>
      <c r="P46" s="63">
        <f t="shared" ca="1" si="22"/>
        <v>36.52941146731424</v>
      </c>
      <c r="Q46" s="63">
        <f t="shared" ca="1" si="22"/>
        <v>40.074813660047532</v>
      </c>
      <c r="R46" s="63">
        <f t="shared" ca="1" si="22"/>
        <v>42.259036980164453</v>
      </c>
      <c r="S46" s="63">
        <f t="shared" ca="1" si="22"/>
        <v>49.539824152512814</v>
      </c>
      <c r="T46" s="63">
        <f t="shared" ca="1" si="22"/>
        <v>58.088757183802585</v>
      </c>
      <c r="U46" s="63">
        <f t="shared" ca="1" si="22"/>
        <v>61.791066705770305</v>
      </c>
      <c r="V46" s="63">
        <f t="shared" ca="1" si="22"/>
        <v>77.368338010772376</v>
      </c>
      <c r="W46" s="63">
        <f t="shared" ca="1" si="22"/>
        <v>80.710509848140504</v>
      </c>
      <c r="X46" s="63">
        <f t="shared" ca="1" si="22"/>
        <v>91.788557165435847</v>
      </c>
      <c r="Y46" s="63">
        <f t="shared" ca="1" si="22"/>
        <v>103.0018738231735</v>
      </c>
      <c r="Z46" s="63">
        <f t="shared" ca="1" si="22"/>
        <v>111.5042587598677</v>
      </c>
      <c r="AA46" s="63">
        <f t="shared" ca="1" si="22"/>
        <v>118.24533850348735</v>
      </c>
      <c r="AB46" s="63">
        <f t="shared" ref="AB46:AC46" ca="1" si="23">+SUM(AB47:AB51)</f>
        <v>124.46019602828193</v>
      </c>
      <c r="AC46" s="63">
        <f t="shared" ca="1" si="23"/>
        <v>134.67700941777665</v>
      </c>
      <c r="AD46" s="85"/>
    </row>
    <row r="47" spans="1:43">
      <c r="A47" s="214"/>
      <c r="B47" s="12"/>
      <c r="C47" s="12"/>
      <c r="D47" s="21" t="s">
        <v>34</v>
      </c>
      <c r="E47" s="87"/>
      <c r="F47" s="87"/>
      <c r="G47" s="87">
        <f t="shared" ref="G47:AC47" ca="1" si="24">+G6*(OFFSET(G$30,$AE$31,0)/G$29)^($AE6)</f>
        <v>4.9101473875185899</v>
      </c>
      <c r="H47" s="87">
        <f t="shared" ca="1" si="24"/>
        <v>5.0199324388828588</v>
      </c>
      <c r="I47" s="87">
        <f t="shared" ca="1" si="24"/>
        <v>4.7089687971460332</v>
      </c>
      <c r="J47" s="87">
        <f t="shared" ca="1" si="24"/>
        <v>7.9478593710560466</v>
      </c>
      <c r="K47" s="87">
        <f t="shared" ca="1" si="24"/>
        <v>7.0280126688675466</v>
      </c>
      <c r="L47" s="87">
        <f t="shared" ca="1" si="24"/>
        <v>6.7612182467648347</v>
      </c>
      <c r="M47" s="87">
        <f t="shared" ca="1" si="24"/>
        <v>6.7557468921921267</v>
      </c>
      <c r="N47" s="87">
        <f t="shared" ca="1" si="24"/>
        <v>7.5023734556639115</v>
      </c>
      <c r="O47" s="87">
        <f t="shared" ca="1" si="24"/>
        <v>8.7977697946872233</v>
      </c>
      <c r="P47" s="87">
        <f t="shared" ca="1" si="24"/>
        <v>8.7860859901621939</v>
      </c>
      <c r="Q47" s="87">
        <f t="shared" ca="1" si="24"/>
        <v>9.5700631422596167</v>
      </c>
      <c r="R47" s="87">
        <f t="shared" ca="1" si="24"/>
        <v>9.9986712720390898</v>
      </c>
      <c r="S47" s="87">
        <f t="shared" ca="1" si="24"/>
        <v>11.673355135373336</v>
      </c>
      <c r="T47" s="87">
        <f t="shared" ca="1" si="24"/>
        <v>13.949517614137417</v>
      </c>
      <c r="U47" s="87">
        <f t="shared" ca="1" si="24"/>
        <v>16.068936977586585</v>
      </c>
      <c r="V47" s="87">
        <f t="shared" ca="1" si="24"/>
        <v>15.887428854713608</v>
      </c>
      <c r="W47" s="87">
        <f t="shared" ca="1" si="24"/>
        <v>19.241945973668873</v>
      </c>
      <c r="X47" s="87">
        <f t="shared" ca="1" si="24"/>
        <v>20.193267121046187</v>
      </c>
      <c r="Y47" s="87">
        <f t="shared" ca="1" si="24"/>
        <v>24.620957691684954</v>
      </c>
      <c r="Z47" s="87">
        <f t="shared" ca="1" si="24"/>
        <v>26.838964443714044</v>
      </c>
      <c r="AA47" s="87">
        <f t="shared" ca="1" si="24"/>
        <v>26.155567989226224</v>
      </c>
      <c r="AB47" s="87">
        <f t="shared" ca="1" si="24"/>
        <v>23.200314329287902</v>
      </c>
      <c r="AC47" s="87">
        <f t="shared" ca="1" si="24"/>
        <v>28.750115850868731</v>
      </c>
      <c r="AD47" s="191"/>
    </row>
    <row r="48" spans="1:43">
      <c r="A48" s="214"/>
      <c r="B48" s="12"/>
      <c r="C48" s="12"/>
      <c r="D48" s="21" t="s">
        <v>35</v>
      </c>
      <c r="E48" s="87"/>
      <c r="F48" s="87"/>
      <c r="G48" s="87">
        <f t="shared" ref="G48:AC48" ca="1" si="25">+G7*(OFFSET(G$30,$AE$31,0)/G$29)^($AE7)</f>
        <v>1.5259360427774469</v>
      </c>
      <c r="H48" s="87">
        <f t="shared" ca="1" si="25"/>
        <v>2.2534510337916451</v>
      </c>
      <c r="I48" s="87">
        <f t="shared" ca="1" si="25"/>
        <v>3.0748569484843626</v>
      </c>
      <c r="J48" s="87">
        <f t="shared" ca="1" si="25"/>
        <v>4.3110409991636534</v>
      </c>
      <c r="K48" s="87">
        <f t="shared" ca="1" si="25"/>
        <v>4.0654856568882245</v>
      </c>
      <c r="L48" s="87">
        <f t="shared" ca="1" si="25"/>
        <v>3.8917721767734341</v>
      </c>
      <c r="M48" s="87">
        <f t="shared" ca="1" si="25"/>
        <v>4.3828729363956711</v>
      </c>
      <c r="N48" s="87">
        <f t="shared" ca="1" si="25"/>
        <v>5.1683666539788895</v>
      </c>
      <c r="O48" s="87">
        <f t="shared" ca="1" si="25"/>
        <v>6.8623504506108963</v>
      </c>
      <c r="P48" s="87">
        <f t="shared" ca="1" si="25"/>
        <v>7.5683204830619317</v>
      </c>
      <c r="Q48" s="87">
        <f t="shared" ca="1" si="25"/>
        <v>8.847726443051009</v>
      </c>
      <c r="R48" s="87">
        <f t="shared" ca="1" si="25"/>
        <v>9.7437673920216294</v>
      </c>
      <c r="S48" s="87">
        <f t="shared" ca="1" si="25"/>
        <v>10.402783011773643</v>
      </c>
      <c r="T48" s="87">
        <f t="shared" ca="1" si="25"/>
        <v>12.379358767805952</v>
      </c>
      <c r="U48" s="87">
        <f t="shared" ca="1" si="25"/>
        <v>12.514797941269627</v>
      </c>
      <c r="V48" s="87">
        <f t="shared" ca="1" si="25"/>
        <v>12.874878061990083</v>
      </c>
      <c r="W48" s="87">
        <f t="shared" ca="1" si="25"/>
        <v>13.024732775743347</v>
      </c>
      <c r="X48" s="87">
        <f t="shared" ca="1" si="25"/>
        <v>13.915339771898861</v>
      </c>
      <c r="Y48" s="87">
        <f t="shared" ca="1" si="25"/>
        <v>15.846357499893491</v>
      </c>
      <c r="Z48" s="87">
        <f t="shared" ca="1" si="25"/>
        <v>16.953259056310596</v>
      </c>
      <c r="AA48" s="87">
        <f t="shared" ca="1" si="25"/>
        <v>16.107639763324272</v>
      </c>
      <c r="AB48" s="87">
        <f t="shared" ca="1" si="25"/>
        <v>14.922908152477246</v>
      </c>
      <c r="AC48" s="87">
        <f t="shared" ca="1" si="25"/>
        <v>17.692445455161494</v>
      </c>
      <c r="AD48" s="191"/>
    </row>
    <row r="49" spans="1:30">
      <c r="A49" s="214"/>
      <c r="B49" s="12"/>
      <c r="C49" s="12"/>
      <c r="D49" s="21" t="s">
        <v>76</v>
      </c>
      <c r="E49" s="87"/>
      <c r="F49" s="87"/>
      <c r="G49" s="87">
        <f t="shared" ref="G49:AC49" ca="1" si="26">+G8*(OFFSET(G$30,$AE$31,0)/G$29)^($AE8)</f>
        <v>5.1520768758286248</v>
      </c>
      <c r="H49" s="87">
        <f t="shared" ca="1" si="26"/>
        <v>6.537733835611836</v>
      </c>
      <c r="I49" s="87">
        <f t="shared" ca="1" si="26"/>
        <v>7.4891579079762565</v>
      </c>
      <c r="J49" s="87">
        <f t="shared" ca="1" si="26"/>
        <v>10.468989919479888</v>
      </c>
      <c r="K49" s="87">
        <f t="shared" ca="1" si="26"/>
        <v>9.8857167940932076</v>
      </c>
      <c r="L49" s="87">
        <f t="shared" ca="1" si="26"/>
        <v>9.4294298973586717</v>
      </c>
      <c r="M49" s="87">
        <f t="shared" ca="1" si="26"/>
        <v>10.072262572628805</v>
      </c>
      <c r="N49" s="87">
        <f t="shared" ca="1" si="26"/>
        <v>10.633375812455673</v>
      </c>
      <c r="O49" s="87">
        <f t="shared" ca="1" si="26"/>
        <v>14.507835443498637</v>
      </c>
      <c r="P49" s="87">
        <f t="shared" ca="1" si="26"/>
        <v>13.450504994090108</v>
      </c>
      <c r="Q49" s="87">
        <f t="shared" ca="1" si="26"/>
        <v>14.456524074736905</v>
      </c>
      <c r="R49" s="87">
        <f t="shared" ca="1" si="26"/>
        <v>15.746198316103733</v>
      </c>
      <c r="S49" s="87">
        <f t="shared" ca="1" si="26"/>
        <v>20.221586005365854</v>
      </c>
      <c r="T49" s="87">
        <f t="shared" ca="1" si="26"/>
        <v>24.288480801859215</v>
      </c>
      <c r="U49" s="87">
        <f t="shared" ca="1" si="26"/>
        <v>25.239030325956762</v>
      </c>
      <c r="V49" s="87">
        <f t="shared" ca="1" si="26"/>
        <v>38.535430545667381</v>
      </c>
      <c r="W49" s="87">
        <f t="shared" ca="1" si="26"/>
        <v>38.489636480933356</v>
      </c>
      <c r="X49" s="87">
        <f t="shared" ca="1" si="26"/>
        <v>46.555660745472849</v>
      </c>
      <c r="Y49" s="87">
        <f t="shared" ca="1" si="26"/>
        <v>50.008495315180639</v>
      </c>
      <c r="Z49" s="87">
        <f t="shared" ca="1" si="26"/>
        <v>53.64830946309668</v>
      </c>
      <c r="AA49" s="87">
        <f t="shared" ca="1" si="26"/>
        <v>56.891529136194976</v>
      </c>
      <c r="AB49" s="87">
        <f t="shared" ca="1" si="26"/>
        <v>60.447869845223316</v>
      </c>
      <c r="AC49" s="87">
        <f t="shared" ca="1" si="26"/>
        <v>64.884903298138596</v>
      </c>
      <c r="AD49" s="191"/>
    </row>
    <row r="50" spans="1:30">
      <c r="A50" s="214"/>
      <c r="B50" s="12"/>
      <c r="C50" s="12"/>
      <c r="D50" s="21" t="s">
        <v>37</v>
      </c>
      <c r="E50" s="87"/>
      <c r="F50" s="87"/>
      <c r="G50" s="87">
        <f t="shared" ref="G50:AC50" ca="1" si="27">+G9*(OFFSET(G$30,$AE$31,0)/G$29)^($AE9)</f>
        <v>6.5876999999999999</v>
      </c>
      <c r="H50" s="87">
        <f t="shared" ca="1" si="27"/>
        <v>7.3638000000000003</v>
      </c>
      <c r="I50" s="87">
        <f t="shared" ca="1" si="27"/>
        <v>6.1957999999999993</v>
      </c>
      <c r="J50" s="87">
        <f t="shared" ca="1" si="27"/>
        <v>3.6861999999999995</v>
      </c>
      <c r="K50" s="87">
        <f t="shared" ca="1" si="27"/>
        <v>8.7716999999999974</v>
      </c>
      <c r="L50" s="87">
        <f t="shared" ca="1" si="27"/>
        <v>7.7372000000000032</v>
      </c>
      <c r="M50" s="87">
        <f t="shared" ca="1" si="27"/>
        <v>7.8497999999999983</v>
      </c>
      <c r="N50" s="87">
        <f t="shared" ca="1" si="27"/>
        <v>7.7528999999999968</v>
      </c>
      <c r="O50" s="87">
        <f t="shared" ca="1" si="27"/>
        <v>6.841600000000005</v>
      </c>
      <c r="P50" s="87">
        <f t="shared" ca="1" si="27"/>
        <v>6.7245000000000044</v>
      </c>
      <c r="Q50" s="87">
        <f t="shared" ca="1" si="27"/>
        <v>7.2004999999999999</v>
      </c>
      <c r="R50" s="87">
        <f t="shared" ca="1" si="27"/>
        <v>6.7703999999999951</v>
      </c>
      <c r="S50" s="87">
        <f t="shared" ca="1" si="27"/>
        <v>7.2420999999999864</v>
      </c>
      <c r="T50" s="87">
        <f t="shared" ca="1" si="27"/>
        <v>7.4713999999999992</v>
      </c>
      <c r="U50" s="87">
        <f t="shared" ca="1" si="27"/>
        <v>7.6920369408068492</v>
      </c>
      <c r="V50" s="87">
        <f t="shared" ca="1" si="27"/>
        <v>9.6411694387629616</v>
      </c>
      <c r="W50" s="87">
        <f t="shared" ca="1" si="27"/>
        <v>9.5002768267310369</v>
      </c>
      <c r="X50" s="87">
        <f t="shared" ca="1" si="27"/>
        <v>11.005688956587452</v>
      </c>
      <c r="Y50" s="87">
        <f t="shared" ca="1" si="27"/>
        <v>11.900674440625593</v>
      </c>
      <c r="Z50" s="87">
        <f t="shared" ca="1" si="27"/>
        <v>13.493099999999988</v>
      </c>
      <c r="AA50" s="87">
        <f t="shared" ca="1" si="27"/>
        <v>18.152600000000014</v>
      </c>
      <c r="AB50" s="87">
        <f t="shared" ca="1" si="27"/>
        <v>23.933</v>
      </c>
      <c r="AC50" s="87">
        <f t="shared" ca="1" si="27"/>
        <v>20.919999999999998</v>
      </c>
      <c r="AD50" s="191"/>
    </row>
    <row r="51" spans="1:30">
      <c r="A51" s="214"/>
      <c r="B51" s="12"/>
      <c r="C51" s="12"/>
      <c r="D51" s="19" t="s">
        <v>38</v>
      </c>
      <c r="E51" s="89"/>
      <c r="F51" s="89"/>
      <c r="G51" s="89">
        <f>IF($AE$36=5,G10*(G$40/G$36)^($AE$14),G10*(G$37/G$36)^($AE$14))</f>
        <v>0</v>
      </c>
      <c r="H51" s="89">
        <f>IF($AE$36=5,H10*(H$40/H$36)^($AE$14),H10*(H$37/H$36)^($AE$14))</f>
        <v>0</v>
      </c>
      <c r="I51" s="89">
        <f>IF($AE$36=5,I10*(I$40/I$36)^($AE$14),I10*(I$37/I$36)^($AE$14))</f>
        <v>0</v>
      </c>
      <c r="J51" s="89">
        <f t="shared" ref="J51:AC51" si="28">IF($AE$36=5,AVERAGE(J10*(J$40/J$36)^($AE$14),J10*(J$41/J$36)^($AE$14),J10*(J$42/J$36)^($AE$14)),J10*(J$37/J$36)^($AE$14))</f>
        <v>0</v>
      </c>
      <c r="K51" s="89">
        <f t="shared" si="28"/>
        <v>0</v>
      </c>
      <c r="L51" s="89">
        <f t="shared" si="28"/>
        <v>0</v>
      </c>
      <c r="M51" s="89">
        <f t="shared" si="28"/>
        <v>0</v>
      </c>
      <c r="N51" s="89">
        <f t="shared" si="28"/>
        <v>0</v>
      </c>
      <c r="O51" s="89">
        <f t="shared" si="28"/>
        <v>0</v>
      </c>
      <c r="P51" s="89">
        <f t="shared" si="28"/>
        <v>0</v>
      </c>
      <c r="Q51" s="89">
        <f t="shared" si="28"/>
        <v>0</v>
      </c>
      <c r="R51" s="89">
        <f t="shared" si="28"/>
        <v>0</v>
      </c>
      <c r="S51" s="89">
        <f t="shared" si="28"/>
        <v>0</v>
      </c>
      <c r="T51" s="89">
        <f t="shared" si="28"/>
        <v>0</v>
      </c>
      <c r="U51" s="89">
        <f t="shared" si="28"/>
        <v>0.27626452015048375</v>
      </c>
      <c r="V51" s="89">
        <f t="shared" si="28"/>
        <v>0.42943110963834097</v>
      </c>
      <c r="W51" s="89">
        <f t="shared" si="28"/>
        <v>0.45391779106388408</v>
      </c>
      <c r="X51" s="89">
        <f t="shared" si="28"/>
        <v>0.11860057043050058</v>
      </c>
      <c r="Y51" s="89">
        <f t="shared" si="28"/>
        <v>0.62538887578883029</v>
      </c>
      <c r="Z51" s="89">
        <f t="shared" si="28"/>
        <v>0.57062579674640546</v>
      </c>
      <c r="AA51" s="89">
        <f t="shared" si="28"/>
        <v>0.93800161474185872</v>
      </c>
      <c r="AB51" s="89">
        <f t="shared" si="28"/>
        <v>1.9561037012934681</v>
      </c>
      <c r="AC51" s="89">
        <f t="shared" si="28"/>
        <v>2.4295448136078326</v>
      </c>
      <c r="AD51" s="192"/>
    </row>
    <row r="52" spans="1:30">
      <c r="A52" s="214"/>
      <c r="B52" s="12"/>
      <c r="C52" s="12" t="s">
        <v>39</v>
      </c>
      <c r="D52" s="12"/>
      <c r="E52" s="63"/>
      <c r="F52" s="63"/>
      <c r="G52" s="63">
        <f t="shared" ref="G52:AC52" ca="1" si="29">+G11*(OFFSET(G$30,$AE$31,0)/G$29)^($AE11)</f>
        <v>0</v>
      </c>
      <c r="H52" s="63">
        <f t="shared" ca="1" si="29"/>
        <v>0</v>
      </c>
      <c r="I52" s="63">
        <f t="shared" ca="1" si="29"/>
        <v>0</v>
      </c>
      <c r="J52" s="63">
        <f t="shared" ca="1" si="29"/>
        <v>0</v>
      </c>
      <c r="K52" s="63">
        <f t="shared" ca="1" si="29"/>
        <v>0</v>
      </c>
      <c r="L52" s="63">
        <f t="shared" ca="1" si="29"/>
        <v>0</v>
      </c>
      <c r="M52" s="63">
        <f t="shared" ca="1" si="29"/>
        <v>0</v>
      </c>
      <c r="N52" s="63">
        <f t="shared" ca="1" si="29"/>
        <v>0</v>
      </c>
      <c r="O52" s="63">
        <f t="shared" ca="1" si="29"/>
        <v>0</v>
      </c>
      <c r="P52" s="63">
        <f t="shared" ca="1" si="29"/>
        <v>0</v>
      </c>
      <c r="Q52" s="63">
        <f t="shared" ca="1" si="29"/>
        <v>0</v>
      </c>
      <c r="R52" s="63">
        <f t="shared" ca="1" si="29"/>
        <v>0</v>
      </c>
      <c r="S52" s="63">
        <f t="shared" ca="1" si="29"/>
        <v>0</v>
      </c>
      <c r="T52" s="63">
        <f t="shared" ca="1" si="29"/>
        <v>0</v>
      </c>
      <c r="U52" s="63">
        <f t="shared" ca="1" si="29"/>
        <v>0</v>
      </c>
      <c r="V52" s="63">
        <f t="shared" ca="1" si="29"/>
        <v>0</v>
      </c>
      <c r="W52" s="63">
        <f t="shared" ca="1" si="29"/>
        <v>0</v>
      </c>
      <c r="X52" s="63">
        <f t="shared" ca="1" si="29"/>
        <v>0</v>
      </c>
      <c r="Y52" s="63">
        <f t="shared" ca="1" si="29"/>
        <v>0</v>
      </c>
      <c r="Z52" s="63">
        <f t="shared" ca="1" si="29"/>
        <v>0</v>
      </c>
      <c r="AA52" s="63">
        <f t="shared" ca="1" si="29"/>
        <v>0</v>
      </c>
      <c r="AB52" s="63">
        <f t="shared" ca="1" si="29"/>
        <v>0</v>
      </c>
      <c r="AC52" s="63">
        <f t="shared" ca="1" si="29"/>
        <v>0</v>
      </c>
      <c r="AD52" s="85"/>
    </row>
    <row r="53" spans="1:30">
      <c r="A53" s="214"/>
      <c r="B53" s="12"/>
      <c r="C53" s="12" t="s">
        <v>40</v>
      </c>
      <c r="D53" s="12"/>
      <c r="E53" s="63"/>
      <c r="F53" s="63"/>
      <c r="G53" s="63">
        <f t="shared" ref="G53:AA53" si="30">+G54+G55</f>
        <v>0.69677731200572546</v>
      </c>
      <c r="H53" s="63">
        <f t="shared" si="30"/>
        <v>1.0125747622173844</v>
      </c>
      <c r="I53" s="63">
        <f t="shared" si="30"/>
        <v>1.5493739318304867</v>
      </c>
      <c r="J53" s="63">
        <f t="shared" si="30"/>
        <v>1.8105787947298437</v>
      </c>
      <c r="K53" s="63">
        <f t="shared" si="30"/>
        <v>2.7026447952880797</v>
      </c>
      <c r="L53" s="63">
        <f t="shared" si="30"/>
        <v>2.701189468596612</v>
      </c>
      <c r="M53" s="63">
        <f t="shared" si="30"/>
        <v>2.2372297722035461</v>
      </c>
      <c r="N53" s="63">
        <f t="shared" si="30"/>
        <v>3.6201350115450941</v>
      </c>
      <c r="O53" s="63">
        <f t="shared" si="30"/>
        <v>3.4710000000000001</v>
      </c>
      <c r="P53" s="63">
        <f t="shared" si="30"/>
        <v>3.9192590340856333</v>
      </c>
      <c r="Q53" s="63">
        <f t="shared" si="30"/>
        <v>3.8176097521126753</v>
      </c>
      <c r="R53" s="63">
        <f t="shared" si="30"/>
        <v>3.886437397606437</v>
      </c>
      <c r="S53" s="63">
        <f t="shared" si="30"/>
        <v>3.3549742067920185</v>
      </c>
      <c r="T53" s="63">
        <f t="shared" si="30"/>
        <v>2.9173815966977887</v>
      </c>
      <c r="U53" s="63">
        <f t="shared" si="30"/>
        <v>3.5318475211918074</v>
      </c>
      <c r="V53" s="63">
        <f t="shared" si="30"/>
        <v>2.4759152308574057</v>
      </c>
      <c r="W53" s="63">
        <f t="shared" si="30"/>
        <v>2.4402275505083741</v>
      </c>
      <c r="X53" s="63">
        <f t="shared" si="30"/>
        <v>5.0316513612668743</v>
      </c>
      <c r="Y53" s="63">
        <f t="shared" si="30"/>
        <v>5.4757847882622634</v>
      </c>
      <c r="Z53" s="63">
        <f t="shared" si="30"/>
        <v>6.9499354794855162</v>
      </c>
      <c r="AA53" s="63">
        <f t="shared" si="30"/>
        <v>8.1046924370385494</v>
      </c>
      <c r="AB53" s="63">
        <f t="shared" ref="AB53:AC53" si="31">+AB54+AB55</f>
        <v>6.8759687458777226</v>
      </c>
      <c r="AC53" s="63">
        <f t="shared" si="31"/>
        <v>7.5144097687676403</v>
      </c>
      <c r="AD53" s="85"/>
    </row>
    <row r="54" spans="1:30">
      <c r="A54" s="214"/>
      <c r="B54" s="21"/>
      <c r="C54" s="21"/>
      <c r="D54" s="21" t="s">
        <v>55</v>
      </c>
      <c r="E54" s="87"/>
      <c r="F54" s="87"/>
      <c r="G54" s="87">
        <f t="shared" ref="G54:AB54" si="32">+G13</f>
        <v>0.65541266258311692</v>
      </c>
      <c r="H54" s="87">
        <f t="shared" si="32"/>
        <v>0.84897738908153397</v>
      </c>
      <c r="I54" s="87">
        <f t="shared" si="32"/>
        <v>1.3295444343855682</v>
      </c>
      <c r="J54" s="87">
        <f t="shared" si="32"/>
        <v>1.6486118964738763</v>
      </c>
      <c r="K54" s="87">
        <f t="shared" si="32"/>
        <v>2.5250810689498895</v>
      </c>
      <c r="L54" s="87">
        <f t="shared" si="32"/>
        <v>2.4414017482323898</v>
      </c>
      <c r="M54" s="87">
        <f t="shared" si="32"/>
        <v>1.9258</v>
      </c>
      <c r="N54" s="87">
        <f t="shared" si="32"/>
        <v>3.2664999999999997</v>
      </c>
      <c r="O54" s="87">
        <f t="shared" si="32"/>
        <v>3.1861999999999999</v>
      </c>
      <c r="P54" s="87">
        <f t="shared" si="32"/>
        <v>3.6378999999999997</v>
      </c>
      <c r="Q54" s="87">
        <f t="shared" si="32"/>
        <v>3.4405000000000001</v>
      </c>
      <c r="R54" s="87">
        <f t="shared" si="32"/>
        <v>3.4880999999999998</v>
      </c>
      <c r="S54" s="87">
        <f t="shared" si="32"/>
        <v>2.8884000000000003</v>
      </c>
      <c r="T54" s="87">
        <f t="shared" si="32"/>
        <v>2.1739999999999999</v>
      </c>
      <c r="U54" s="87">
        <f t="shared" si="32"/>
        <v>2.7646227333333351</v>
      </c>
      <c r="V54" s="87">
        <f t="shared" si="32"/>
        <v>1.4426306666666637</v>
      </c>
      <c r="W54" s="87">
        <f t="shared" si="32"/>
        <v>1.2760945000000028</v>
      </c>
      <c r="X54" s="87">
        <f t="shared" si="32"/>
        <v>2.9325642500000004</v>
      </c>
      <c r="Y54" s="87">
        <f t="shared" si="32"/>
        <v>3.3898273666666725</v>
      </c>
      <c r="Z54" s="87">
        <f t="shared" si="32"/>
        <v>4.2320275374999987</v>
      </c>
      <c r="AA54" s="87">
        <f t="shared" si="32"/>
        <v>3.7303755416666791</v>
      </c>
      <c r="AB54" s="87">
        <f t="shared" si="32"/>
        <v>2.4920941458333212</v>
      </c>
      <c r="AC54" s="87">
        <f t="shared" ref="AC54" si="33">+AC13</f>
        <v>3.9713149999999988</v>
      </c>
      <c r="AD54" s="191"/>
    </row>
    <row r="55" spans="1:30">
      <c r="A55" s="214"/>
      <c r="B55" s="19"/>
      <c r="C55" s="19"/>
      <c r="D55" s="19" t="s">
        <v>38</v>
      </c>
      <c r="E55" s="89"/>
      <c r="F55" s="89"/>
      <c r="G55" s="89">
        <f>IF($AE$36=5,G14*(G$40/G$36)^($AE$14),G14*(G$37/G$36)^($AE$14))</f>
        <v>4.136464942260857E-2</v>
      </c>
      <c r="H55" s="89">
        <f>IF($AE$36=5,H14*(H$40/H$36)^($AE$14),H14*(H$37/H$36)^($AE$14))</f>
        <v>0.16359737313585043</v>
      </c>
      <c r="I55" s="89">
        <f>IF($AE$36=5,I14*(I$40/I$36)^($AE$14),I14*(I$37/I$36)^($AE$14))</f>
        <v>0.21982949744491848</v>
      </c>
      <c r="J55" s="89">
        <f t="shared" ref="J55:AC55" si="34">IF($AE$36=5,AVERAGE(J14*(J$40/J$36)^($AE$14),J14*(J$41/J$36)^($AE$14),J14*(J$42/J$36)^($AE$14)),J14*(J$37/J$36)^($AE$14))</f>
        <v>0.16196689825596755</v>
      </c>
      <c r="K55" s="89">
        <f t="shared" si="34"/>
        <v>0.17756372633819015</v>
      </c>
      <c r="L55" s="89">
        <f t="shared" si="34"/>
        <v>0.25978772036422237</v>
      </c>
      <c r="M55" s="89">
        <f t="shared" si="34"/>
        <v>0.31142977220354634</v>
      </c>
      <c r="N55" s="89">
        <f t="shared" si="34"/>
        <v>0.35363501154509452</v>
      </c>
      <c r="O55" s="89">
        <f t="shared" si="34"/>
        <v>0.2848</v>
      </c>
      <c r="P55" s="89">
        <f t="shared" si="34"/>
        <v>0.28135903408563356</v>
      </c>
      <c r="Q55" s="89">
        <f t="shared" si="34"/>
        <v>0.37710975211267495</v>
      </c>
      <c r="R55" s="89">
        <f t="shared" si="34"/>
        <v>0.39833739760643733</v>
      </c>
      <c r="S55" s="89">
        <f t="shared" si="34"/>
        <v>0.46657420679201805</v>
      </c>
      <c r="T55" s="89">
        <f t="shared" si="34"/>
        <v>0.74338159669778869</v>
      </c>
      <c r="U55" s="89">
        <f t="shared" si="34"/>
        <v>0.76722478785847237</v>
      </c>
      <c r="V55" s="89">
        <f t="shared" si="34"/>
        <v>1.0332845641907422</v>
      </c>
      <c r="W55" s="89">
        <f t="shared" si="34"/>
        <v>1.1641330505083711</v>
      </c>
      <c r="X55" s="89">
        <f t="shared" si="34"/>
        <v>2.0990871112668734</v>
      </c>
      <c r="Y55" s="89">
        <f t="shared" si="34"/>
        <v>2.0859574215955914</v>
      </c>
      <c r="Z55" s="89">
        <f t="shared" si="34"/>
        <v>2.7179079419855179</v>
      </c>
      <c r="AA55" s="89">
        <f t="shared" si="34"/>
        <v>4.3743168953718703</v>
      </c>
      <c r="AB55" s="89">
        <f t="shared" si="34"/>
        <v>4.3838746000444013</v>
      </c>
      <c r="AC55" s="89">
        <f t="shared" si="34"/>
        <v>3.543094768767642</v>
      </c>
      <c r="AD55" s="192"/>
    </row>
    <row r="56" spans="1:30" ht="15">
      <c r="A56" s="214"/>
      <c r="B56" s="17" t="s">
        <v>42</v>
      </c>
      <c r="C56" s="17"/>
      <c r="D56" s="17"/>
      <c r="E56" s="90"/>
      <c r="F56" s="90"/>
      <c r="G56" s="90">
        <f t="shared" ref="G56:AB56" si="35">+G15</f>
        <v>1.694</v>
      </c>
      <c r="H56" s="90">
        <f t="shared" si="35"/>
        <v>2.1219999999999999</v>
      </c>
      <c r="I56" s="90">
        <f t="shared" si="35"/>
        <v>5.4794999999999998</v>
      </c>
      <c r="J56" s="90">
        <f t="shared" si="35"/>
        <v>2.9319999999999999</v>
      </c>
      <c r="K56" s="90">
        <f t="shared" si="35"/>
        <v>2.9447000000000001</v>
      </c>
      <c r="L56" s="90">
        <f t="shared" si="35"/>
        <v>2.9735999999999998</v>
      </c>
      <c r="M56" s="90">
        <f t="shared" si="35"/>
        <v>5.1612</v>
      </c>
      <c r="N56" s="90">
        <f t="shared" si="35"/>
        <v>4.3029999999999999</v>
      </c>
      <c r="O56" s="90">
        <f t="shared" si="35"/>
        <v>10.110099999999999</v>
      </c>
      <c r="P56" s="90">
        <f t="shared" si="35"/>
        <v>5.7160000000000002</v>
      </c>
      <c r="Q56" s="90">
        <f t="shared" si="35"/>
        <v>11.420299999999999</v>
      </c>
      <c r="R56" s="90">
        <f t="shared" si="35"/>
        <v>8.4060000000000006</v>
      </c>
      <c r="S56" s="90">
        <f t="shared" si="35"/>
        <v>10.1335</v>
      </c>
      <c r="T56" s="90">
        <f t="shared" si="35"/>
        <v>11.995799999999999</v>
      </c>
      <c r="U56" s="90">
        <f t="shared" si="35"/>
        <v>17.5246</v>
      </c>
      <c r="V56" s="90">
        <f t="shared" si="35"/>
        <v>11.135999999999999</v>
      </c>
      <c r="W56" s="90">
        <f t="shared" si="35"/>
        <v>17.0291</v>
      </c>
      <c r="X56" s="90">
        <f t="shared" si="35"/>
        <v>17.275099999999998</v>
      </c>
      <c r="Y56" s="90">
        <f t="shared" si="35"/>
        <v>11.611000000000001</v>
      </c>
      <c r="Z56" s="90">
        <f t="shared" si="35"/>
        <v>13.4528</v>
      </c>
      <c r="AA56" s="90">
        <f t="shared" si="35"/>
        <v>13.509499999999999</v>
      </c>
      <c r="AB56" s="90">
        <f t="shared" si="35"/>
        <v>8.6720000000000006</v>
      </c>
      <c r="AC56" s="90">
        <f t="shared" ref="AC56" si="36">+AC15</f>
        <v>4.1909999999999998</v>
      </c>
      <c r="AD56" s="190"/>
    </row>
    <row r="57" spans="1:30" ht="6" customHeight="1">
      <c r="A57" s="214"/>
      <c r="B57" s="12"/>
      <c r="C57" s="12"/>
      <c r="D57" s="12"/>
      <c r="E57" s="63"/>
      <c r="F57" s="63"/>
      <c r="G57" s="63"/>
      <c r="H57" s="63"/>
      <c r="I57" s="63"/>
      <c r="J57" s="63"/>
      <c r="K57" s="63"/>
      <c r="L57" s="63"/>
      <c r="M57" s="63"/>
      <c r="N57" s="63"/>
      <c r="O57" s="63"/>
      <c r="P57" s="63"/>
      <c r="Q57" s="63"/>
      <c r="R57" s="63"/>
      <c r="S57" s="63"/>
      <c r="T57" s="63"/>
      <c r="U57" s="85"/>
      <c r="V57" s="85"/>
      <c r="W57" s="85"/>
      <c r="X57" s="85"/>
      <c r="Y57" s="85"/>
      <c r="Z57" s="85"/>
      <c r="AA57" s="85"/>
      <c r="AB57" s="85"/>
      <c r="AC57" s="85"/>
      <c r="AD57" s="85"/>
    </row>
    <row r="58" spans="1:30" s="9" customFormat="1" ht="15">
      <c r="A58" s="214"/>
      <c r="B58" s="15" t="s">
        <v>43</v>
      </c>
      <c r="C58" s="15"/>
      <c r="D58" s="15"/>
      <c r="E58" s="84"/>
      <c r="F58" s="84"/>
      <c r="G58" s="84">
        <f t="shared" ref="G58:AB58" si="37">+G17</f>
        <v>23.070700000000002</v>
      </c>
      <c r="H58" s="84">
        <f t="shared" si="37"/>
        <v>20.678799999999999</v>
      </c>
      <c r="I58" s="84">
        <f t="shared" si="37"/>
        <v>23.5383</v>
      </c>
      <c r="J58" s="84">
        <f t="shared" si="37"/>
        <v>23.774699999999999</v>
      </c>
      <c r="K58" s="84">
        <f t="shared" si="37"/>
        <v>23.9437</v>
      </c>
      <c r="L58" s="84">
        <f t="shared" si="37"/>
        <v>28.081199999999999</v>
      </c>
      <c r="M58" s="84">
        <f t="shared" si="37"/>
        <v>30.194700000000001</v>
      </c>
      <c r="N58" s="84">
        <f t="shared" si="37"/>
        <v>31.839500000000001</v>
      </c>
      <c r="O58" s="84">
        <f t="shared" si="37"/>
        <v>42.846899999999998</v>
      </c>
      <c r="P58" s="84">
        <f t="shared" si="37"/>
        <v>43.308199999999999</v>
      </c>
      <c r="Q58" s="84">
        <f t="shared" si="37"/>
        <v>44.6038</v>
      </c>
      <c r="R58" s="84">
        <f t="shared" si="37"/>
        <v>46.742800000000003</v>
      </c>
      <c r="S58" s="84">
        <f t="shared" si="37"/>
        <v>46.937899999999999</v>
      </c>
      <c r="T58" s="84">
        <f t="shared" si="37"/>
        <v>53.761600000000001</v>
      </c>
      <c r="U58" s="84">
        <f t="shared" si="37"/>
        <v>59.593000000000004</v>
      </c>
      <c r="V58" s="84">
        <f t="shared" si="37"/>
        <v>62.960900000000002</v>
      </c>
      <c r="W58" s="84">
        <f t="shared" si="37"/>
        <v>78.492000000000004</v>
      </c>
      <c r="X58" s="84">
        <f t="shared" si="37"/>
        <v>80.441000000000003</v>
      </c>
      <c r="Y58" s="84">
        <f t="shared" si="37"/>
        <v>86.385999999999996</v>
      </c>
      <c r="Z58" s="84">
        <f t="shared" si="37"/>
        <v>100.621</v>
      </c>
      <c r="AA58" s="84">
        <f t="shared" si="37"/>
        <v>114.91500000000001</v>
      </c>
      <c r="AB58" s="84">
        <f t="shared" si="37"/>
        <v>122.054</v>
      </c>
      <c r="AC58" s="84">
        <f t="shared" ref="AC58" si="38">+AC17</f>
        <v>133.834</v>
      </c>
      <c r="AD58" s="190"/>
    </row>
    <row r="59" spans="1:30" ht="6" customHeight="1">
      <c r="A59" s="214"/>
      <c r="B59" s="12"/>
      <c r="C59" s="12"/>
      <c r="D59" s="12"/>
      <c r="E59" s="63"/>
      <c r="F59" s="63"/>
      <c r="G59" s="63"/>
      <c r="H59" s="63"/>
      <c r="I59" s="63"/>
      <c r="J59" s="63"/>
      <c r="K59" s="63"/>
      <c r="L59" s="63"/>
      <c r="M59" s="63"/>
      <c r="N59" s="63"/>
      <c r="O59" s="63"/>
      <c r="P59" s="63"/>
      <c r="Q59" s="63"/>
      <c r="R59" s="63"/>
      <c r="S59" s="63"/>
      <c r="T59" s="63"/>
      <c r="U59" s="85"/>
      <c r="V59" s="85"/>
      <c r="W59" s="85"/>
      <c r="X59" s="85"/>
      <c r="Y59" s="85"/>
      <c r="Z59" s="85"/>
      <c r="AA59" s="85"/>
      <c r="AB59" s="85"/>
      <c r="AC59" s="85"/>
      <c r="AD59" s="85"/>
    </row>
    <row r="60" spans="1:30" ht="15">
      <c r="A60" s="214"/>
      <c r="B60" s="51"/>
      <c r="C60" s="51" t="s">
        <v>44</v>
      </c>
      <c r="D60" s="51"/>
      <c r="E60" s="84"/>
      <c r="F60" s="84"/>
      <c r="G60" s="84">
        <f t="shared" ref="G60:AB60" si="39">+G19</f>
        <v>7.6121999999999996</v>
      </c>
      <c r="H60" s="84">
        <f t="shared" si="39"/>
        <v>9.7916000000000007</v>
      </c>
      <c r="I60" s="84">
        <f t="shared" si="39"/>
        <v>8.0106000000000002</v>
      </c>
      <c r="J60" s="84">
        <f t="shared" si="39"/>
        <v>8.7217000000000002</v>
      </c>
      <c r="K60" s="84">
        <f t="shared" si="39"/>
        <v>7.2498000000000005</v>
      </c>
      <c r="L60" s="84">
        <f t="shared" si="39"/>
        <v>10.2575</v>
      </c>
      <c r="M60" s="84">
        <f t="shared" si="39"/>
        <v>10.4978</v>
      </c>
      <c r="N60" s="84">
        <f t="shared" si="39"/>
        <v>7.3978000000000002</v>
      </c>
      <c r="O60" s="84">
        <f t="shared" si="39"/>
        <v>12.381600000000001</v>
      </c>
      <c r="P60" s="84">
        <f t="shared" si="39"/>
        <v>7.9336000000000002</v>
      </c>
      <c r="Q60" s="84">
        <f t="shared" si="39"/>
        <v>7.1588000000000003</v>
      </c>
      <c r="R60" s="84">
        <f t="shared" si="39"/>
        <v>5.9211</v>
      </c>
      <c r="S60" s="84">
        <f t="shared" si="39"/>
        <v>4.4749999999999996</v>
      </c>
      <c r="T60" s="84">
        <f t="shared" si="39"/>
        <v>4.3707000000000003</v>
      </c>
      <c r="U60" s="84">
        <f t="shared" si="39"/>
        <v>4.4844999999999997</v>
      </c>
      <c r="V60" s="84">
        <f t="shared" si="39"/>
        <v>4.5282</v>
      </c>
      <c r="W60" s="84">
        <f t="shared" si="39"/>
        <v>6.5476999999999999</v>
      </c>
      <c r="X60" s="84">
        <f t="shared" si="39"/>
        <v>6.5875000000000004</v>
      </c>
      <c r="Y60" s="84">
        <f t="shared" si="39"/>
        <v>7.8793999999999995</v>
      </c>
      <c r="Z60" s="84">
        <f t="shared" si="39"/>
        <v>8.0739999999999998</v>
      </c>
      <c r="AA60" s="84">
        <f t="shared" si="39"/>
        <v>6.5359999999999996</v>
      </c>
      <c r="AB60" s="84">
        <f t="shared" si="39"/>
        <v>6.1059999999999999</v>
      </c>
      <c r="AC60" s="84">
        <f t="shared" ref="AC60" si="40">+AC19</f>
        <v>6.34</v>
      </c>
      <c r="AD60" s="190"/>
    </row>
    <row r="61" spans="1:30" ht="6" customHeight="1">
      <c r="A61" s="214"/>
      <c r="B61" s="12"/>
      <c r="C61" s="12"/>
      <c r="D61" s="12"/>
      <c r="E61" s="63"/>
      <c r="F61" s="63"/>
      <c r="G61" s="63"/>
      <c r="H61" s="63"/>
      <c r="I61" s="63"/>
      <c r="J61" s="63"/>
      <c r="K61" s="63"/>
      <c r="L61" s="63"/>
      <c r="M61" s="63"/>
      <c r="N61" s="63"/>
      <c r="O61" s="63"/>
      <c r="P61" s="63"/>
      <c r="Q61" s="63"/>
      <c r="R61" s="63"/>
      <c r="S61" s="63"/>
      <c r="T61" s="63"/>
      <c r="U61" s="85"/>
      <c r="V61" s="85"/>
      <c r="W61" s="85"/>
      <c r="X61" s="85"/>
      <c r="Y61" s="85"/>
      <c r="Z61" s="85"/>
      <c r="AA61" s="85"/>
      <c r="AB61" s="85"/>
      <c r="AC61" s="85"/>
      <c r="AD61" s="85"/>
    </row>
    <row r="62" spans="1:30" s="9" customFormat="1" ht="15">
      <c r="A62" s="214"/>
      <c r="B62" s="15" t="s">
        <v>45</v>
      </c>
      <c r="C62" s="15"/>
      <c r="D62" s="15"/>
      <c r="E62" s="84"/>
      <c r="F62" s="84"/>
      <c r="G62" s="84">
        <f t="shared" ref="G62:AB62" si="41">+G21</f>
        <v>4.3866000000000005</v>
      </c>
      <c r="H62" s="84">
        <f t="shared" si="41"/>
        <v>7.2231999999999994</v>
      </c>
      <c r="I62" s="84">
        <f t="shared" si="41"/>
        <v>10.6874</v>
      </c>
      <c r="J62" s="84">
        <f t="shared" si="41"/>
        <v>11.5395</v>
      </c>
      <c r="K62" s="84">
        <f t="shared" si="41"/>
        <v>15.705500000000001</v>
      </c>
      <c r="L62" s="84">
        <f t="shared" si="41"/>
        <v>16.379000000000001</v>
      </c>
      <c r="M62" s="84">
        <f t="shared" si="41"/>
        <v>13.0861</v>
      </c>
      <c r="N62" s="84">
        <f t="shared" si="41"/>
        <v>12.3452</v>
      </c>
      <c r="O62" s="84">
        <f t="shared" si="41"/>
        <v>16.994900000000001</v>
      </c>
      <c r="P62" s="84">
        <f t="shared" si="41"/>
        <v>16.5105</v>
      </c>
      <c r="Q62" s="84">
        <f t="shared" si="41"/>
        <v>15.734</v>
      </c>
      <c r="R62" s="84">
        <f t="shared" si="41"/>
        <v>17.2925</v>
      </c>
      <c r="S62" s="84">
        <f t="shared" si="41"/>
        <v>22.416700000000002</v>
      </c>
      <c r="T62" s="84">
        <f t="shared" si="41"/>
        <v>35.1432</v>
      </c>
      <c r="U62" s="84">
        <f t="shared" si="41"/>
        <v>41.806400000000004</v>
      </c>
      <c r="V62" s="84">
        <f t="shared" si="41"/>
        <v>42.877199999999995</v>
      </c>
      <c r="W62" s="84">
        <f t="shared" si="41"/>
        <v>35.941199999999995</v>
      </c>
      <c r="X62" s="84">
        <f t="shared" si="41"/>
        <v>46.990199999999994</v>
      </c>
      <c r="Y62" s="84">
        <f t="shared" si="41"/>
        <v>46.6584</v>
      </c>
      <c r="Z62" s="84">
        <f t="shared" si="41"/>
        <v>50.116</v>
      </c>
      <c r="AA62" s="84">
        <f t="shared" si="41"/>
        <v>56.442</v>
      </c>
      <c r="AB62" s="84">
        <f t="shared" si="41"/>
        <v>50.145000000000003</v>
      </c>
      <c r="AC62" s="84">
        <f t="shared" ref="AC62" si="42">+AC21</f>
        <v>51.012999999999998</v>
      </c>
      <c r="AD62" s="190"/>
    </row>
    <row r="63" spans="1:30" ht="6" customHeight="1">
      <c r="A63" s="214"/>
      <c r="B63" s="12"/>
      <c r="C63" s="12"/>
      <c r="D63" s="12"/>
      <c r="E63" s="63"/>
      <c r="F63" s="63"/>
      <c r="G63" s="63"/>
      <c r="H63" s="63"/>
      <c r="I63" s="63"/>
      <c r="J63" s="63"/>
      <c r="K63" s="63"/>
      <c r="L63" s="63"/>
      <c r="M63" s="63"/>
      <c r="N63" s="63"/>
      <c r="O63" s="63"/>
      <c r="P63" s="63"/>
      <c r="Q63" s="63"/>
      <c r="R63" s="63"/>
      <c r="S63" s="63"/>
      <c r="T63" s="63"/>
      <c r="U63" s="85"/>
      <c r="V63" s="85"/>
      <c r="W63" s="85"/>
      <c r="X63" s="85"/>
      <c r="Y63" s="85"/>
      <c r="Z63" s="85"/>
      <c r="AA63" s="85"/>
      <c r="AB63" s="85"/>
      <c r="AC63" s="85"/>
      <c r="AD63" s="85"/>
    </row>
    <row r="64" spans="1:30" ht="15">
      <c r="A64" s="214"/>
      <c r="B64" s="10" t="s">
        <v>46</v>
      </c>
      <c r="C64" s="10"/>
      <c r="D64" s="10"/>
      <c r="E64" s="65"/>
      <c r="F64" s="65"/>
      <c r="G64" s="65">
        <f t="shared" ref="G64:AA64" ca="1" si="43">+G45+G56-G58-G62+G60</f>
        <v>0.72153761813038297</v>
      </c>
      <c r="H64" s="65">
        <f t="shared" ca="1" si="43"/>
        <v>6.1990920705037249</v>
      </c>
      <c r="I64" s="65">
        <f t="shared" ca="1" si="43"/>
        <v>2.2825575854371394</v>
      </c>
      <c r="J64" s="65">
        <f t="shared" ca="1" si="43"/>
        <v>4.5641690844294285</v>
      </c>
      <c r="K64" s="65">
        <f t="shared" ca="1" si="43"/>
        <v>2.9988599151370536</v>
      </c>
      <c r="L64" s="65">
        <f t="shared" ca="1" si="43"/>
        <v>-0.70829021050644059</v>
      </c>
      <c r="M64" s="65">
        <f t="shared" ca="1" si="43"/>
        <v>3.6761121734201438</v>
      </c>
      <c r="N64" s="65">
        <f t="shared" ca="1" si="43"/>
        <v>2.1932509336435633</v>
      </c>
      <c r="O64" s="65">
        <f t="shared" ca="1" si="43"/>
        <v>3.1304556887967738</v>
      </c>
      <c r="P64" s="65">
        <f t="shared" ca="1" si="43"/>
        <v>-5.7204294986001241</v>
      </c>
      <c r="Q64" s="65">
        <f t="shared" ca="1" si="43"/>
        <v>2.1337234121602036</v>
      </c>
      <c r="R64" s="65">
        <f t="shared" ca="1" si="43"/>
        <v>-3.5627256222291157</v>
      </c>
      <c r="S64" s="65">
        <f t="shared" ca="1" si="43"/>
        <v>-1.8513016406951746</v>
      </c>
      <c r="T64" s="65">
        <f t="shared" ca="1" si="43"/>
        <v>-11.532161219499635</v>
      </c>
      <c r="U64" s="65">
        <f t="shared" ca="1" si="43"/>
        <v>-14.067385773037888</v>
      </c>
      <c r="V64" s="65">
        <f t="shared" ca="1" si="43"/>
        <v>-10.329646758370215</v>
      </c>
      <c r="W64" s="65">
        <f t="shared" ca="1" si="43"/>
        <v>-7.7056626013511282</v>
      </c>
      <c r="X64" s="65">
        <f t="shared" ca="1" si="43"/>
        <v>-6.7483914732972874</v>
      </c>
      <c r="Y64" s="65">
        <f t="shared" ca="1" si="43"/>
        <v>-5.0763413885642352</v>
      </c>
      <c r="Z64" s="65">
        <f t="shared" ca="1" si="43"/>
        <v>-10.75600576064677</v>
      </c>
      <c r="AA64" s="65">
        <f t="shared" ca="1" si="43"/>
        <v>-24.961469059474105</v>
      </c>
      <c r="AB64" s="65">
        <f t="shared" ref="AB64:AC64" ca="1" si="44">+AB45+AB56-AB58-AB62+AB60</f>
        <v>-26.084835225840365</v>
      </c>
      <c r="AC64" s="65">
        <f t="shared" ca="1" si="44"/>
        <v>-32.124580813455708</v>
      </c>
      <c r="AD64" s="190"/>
    </row>
    <row r="65" spans="1:31" s="9" customFormat="1" ht="15">
      <c r="A65" s="214"/>
      <c r="B65" s="10" t="s">
        <v>77</v>
      </c>
      <c r="C65" s="10"/>
      <c r="D65" s="10"/>
      <c r="E65" s="65"/>
      <c r="F65" s="65"/>
      <c r="G65" s="65">
        <f t="shared" ref="G65:AA65" ca="1" si="45">+G64-G51-G55</f>
        <v>0.68017296870777444</v>
      </c>
      <c r="H65" s="65">
        <f t="shared" ca="1" si="45"/>
        <v>6.0354946973678745</v>
      </c>
      <c r="I65" s="65">
        <f t="shared" ca="1" si="45"/>
        <v>2.062728087992221</v>
      </c>
      <c r="J65" s="65">
        <f t="shared" ca="1" si="45"/>
        <v>4.4022021861734606</v>
      </c>
      <c r="K65" s="65">
        <f t="shared" ca="1" si="45"/>
        <v>2.8212961887988635</v>
      </c>
      <c r="L65" s="65">
        <f t="shared" ca="1" si="45"/>
        <v>-0.96807793087066296</v>
      </c>
      <c r="M65" s="65">
        <f t="shared" ca="1" si="45"/>
        <v>3.3646824012165975</v>
      </c>
      <c r="N65" s="65">
        <f t="shared" ca="1" si="45"/>
        <v>1.8396159220984687</v>
      </c>
      <c r="O65" s="65">
        <f t="shared" ca="1" si="45"/>
        <v>2.8456556887967737</v>
      </c>
      <c r="P65" s="65">
        <f t="shared" ca="1" si="45"/>
        <v>-6.0017885326857581</v>
      </c>
      <c r="Q65" s="65">
        <f t="shared" ca="1" si="45"/>
        <v>1.7566136600475286</v>
      </c>
      <c r="R65" s="65">
        <f t="shared" ca="1" si="45"/>
        <v>-3.961063019835553</v>
      </c>
      <c r="S65" s="65">
        <f t="shared" ca="1" si="45"/>
        <v>-2.3178758474871928</v>
      </c>
      <c r="T65" s="65">
        <f t="shared" ca="1" si="45"/>
        <v>-12.275542816197424</v>
      </c>
      <c r="U65" s="65">
        <f t="shared" ca="1" si="45"/>
        <v>-15.110875081046844</v>
      </c>
      <c r="V65" s="65">
        <f t="shared" ca="1" si="45"/>
        <v>-11.792362432199297</v>
      </c>
      <c r="W65" s="65">
        <f t="shared" ca="1" si="45"/>
        <v>-9.323713442923383</v>
      </c>
      <c r="X65" s="65">
        <f t="shared" ca="1" si="45"/>
        <v>-8.9660791549946612</v>
      </c>
      <c r="Y65" s="65">
        <f t="shared" ca="1" si="45"/>
        <v>-7.7876876859486561</v>
      </c>
      <c r="Z65" s="65">
        <f t="shared" ca="1" si="45"/>
        <v>-14.044539499378693</v>
      </c>
      <c r="AA65" s="65">
        <f t="shared" ca="1" si="45"/>
        <v>-30.273787569587832</v>
      </c>
      <c r="AB65" s="65">
        <f t="shared" ref="AB65:AC65" ca="1" si="46">+AB64-AB51-AB55</f>
        <v>-32.424813527178237</v>
      </c>
      <c r="AC65" s="65">
        <f t="shared" ca="1" si="46"/>
        <v>-38.097220395831187</v>
      </c>
      <c r="AD65" s="190"/>
    </row>
    <row r="66" spans="1:31" ht="6" customHeight="1">
      <c r="A66" s="214"/>
      <c r="B66" s="12"/>
      <c r="C66" s="12"/>
      <c r="D66" s="12"/>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85"/>
    </row>
    <row r="67" spans="1:31" ht="15">
      <c r="A67" s="214"/>
      <c r="B67" s="10" t="s">
        <v>47</v>
      </c>
      <c r="C67" s="11"/>
      <c r="D67" s="11"/>
      <c r="E67" s="65"/>
      <c r="F67" s="65"/>
      <c r="G67" s="65">
        <f t="shared" ref="G67:AA67" ca="1" si="47">+G64-G60</f>
        <v>-6.8906623818696167</v>
      </c>
      <c r="H67" s="65">
        <f t="shared" ca="1" si="47"/>
        <v>-3.5925079294962758</v>
      </c>
      <c r="I67" s="65">
        <f t="shared" ca="1" si="47"/>
        <v>-5.7280424145628608</v>
      </c>
      <c r="J67" s="65">
        <f t="shared" ca="1" si="47"/>
        <v>-4.1575309155705718</v>
      </c>
      <c r="K67" s="65">
        <f t="shared" ca="1" si="47"/>
        <v>-4.2509400848629468</v>
      </c>
      <c r="L67" s="65">
        <f t="shared" ca="1" si="47"/>
        <v>-10.965790210506441</v>
      </c>
      <c r="M67" s="65">
        <f t="shared" ca="1" si="47"/>
        <v>-6.821687826579856</v>
      </c>
      <c r="N67" s="65">
        <f t="shared" ca="1" si="47"/>
        <v>-5.2045490663564369</v>
      </c>
      <c r="O67" s="65">
        <f t="shared" ca="1" si="47"/>
        <v>-9.2511443112032268</v>
      </c>
      <c r="P67" s="65">
        <f t="shared" ca="1" si="47"/>
        <v>-13.654029498600124</v>
      </c>
      <c r="Q67" s="65">
        <f t="shared" ca="1" si="47"/>
        <v>-5.0250765878397967</v>
      </c>
      <c r="R67" s="65">
        <f t="shared" ca="1" si="47"/>
        <v>-9.4838256222291157</v>
      </c>
      <c r="S67" s="65">
        <f t="shared" ca="1" si="47"/>
        <v>-6.3263016406951742</v>
      </c>
      <c r="T67" s="65">
        <f t="shared" ca="1" si="47"/>
        <v>-15.902861219499634</v>
      </c>
      <c r="U67" s="65">
        <f t="shared" ca="1" si="47"/>
        <v>-18.551885773037888</v>
      </c>
      <c r="V67" s="65">
        <f t="shared" ca="1" si="47"/>
        <v>-14.857846758370215</v>
      </c>
      <c r="W67" s="65">
        <f t="shared" ca="1" si="47"/>
        <v>-14.253362601351128</v>
      </c>
      <c r="X67" s="65">
        <f t="shared" ca="1" si="47"/>
        <v>-13.335891473297288</v>
      </c>
      <c r="Y67" s="65">
        <f t="shared" ca="1" si="47"/>
        <v>-12.955741388564235</v>
      </c>
      <c r="Z67" s="65">
        <f t="shared" ca="1" si="47"/>
        <v>-18.83000576064677</v>
      </c>
      <c r="AA67" s="65">
        <f t="shared" ca="1" si="47"/>
        <v>-31.497469059474106</v>
      </c>
      <c r="AB67" s="65">
        <f t="shared" ref="AB67:AC67" ca="1" si="48">+AB64-AB60</f>
        <v>-32.190835225840367</v>
      </c>
      <c r="AC67" s="65">
        <f t="shared" ca="1" si="48"/>
        <v>-38.464580813455711</v>
      </c>
      <c r="AD67" s="190"/>
    </row>
    <row r="68" spans="1:31" s="9" customFormat="1" ht="15">
      <c r="A68" s="214"/>
      <c r="B68" s="10" t="s">
        <v>78</v>
      </c>
      <c r="C68" s="57"/>
      <c r="D68" s="57"/>
      <c r="E68" s="65"/>
      <c r="F68" s="65"/>
      <c r="G68" s="65">
        <f t="shared" ref="G68:AA68" ca="1" si="49">+G65-G60</f>
        <v>-6.9320270312922254</v>
      </c>
      <c r="H68" s="65">
        <f t="shared" ca="1" si="49"/>
        <v>-3.7561053026321263</v>
      </c>
      <c r="I68" s="65">
        <f t="shared" ca="1" si="49"/>
        <v>-5.9478719120077788</v>
      </c>
      <c r="J68" s="65">
        <f t="shared" ca="1" si="49"/>
        <v>-4.3194978138265396</v>
      </c>
      <c r="K68" s="65">
        <f t="shared" ca="1" si="49"/>
        <v>-4.4285038112011375</v>
      </c>
      <c r="L68" s="65">
        <f t="shared" ca="1" si="49"/>
        <v>-11.225577930870664</v>
      </c>
      <c r="M68" s="65">
        <f t="shared" ca="1" si="49"/>
        <v>-7.1331175987834019</v>
      </c>
      <c r="N68" s="65">
        <f t="shared" ca="1" si="49"/>
        <v>-5.5581840779015312</v>
      </c>
      <c r="O68" s="65">
        <f t="shared" ca="1" si="49"/>
        <v>-9.5359443112032274</v>
      </c>
      <c r="P68" s="65">
        <f t="shared" ca="1" si="49"/>
        <v>-13.935388532685758</v>
      </c>
      <c r="Q68" s="65">
        <f t="shared" ca="1" si="49"/>
        <v>-5.4021863399524719</v>
      </c>
      <c r="R68" s="65">
        <f t="shared" ca="1" si="49"/>
        <v>-9.8821630198355521</v>
      </c>
      <c r="S68" s="65">
        <f t="shared" ca="1" si="49"/>
        <v>-6.792875847487192</v>
      </c>
      <c r="T68" s="65">
        <f t="shared" ca="1" si="49"/>
        <v>-16.646242816197425</v>
      </c>
      <c r="U68" s="65">
        <f t="shared" ca="1" si="49"/>
        <v>-19.595375081046843</v>
      </c>
      <c r="V68" s="65">
        <f t="shared" ca="1" si="49"/>
        <v>-16.320562432199296</v>
      </c>
      <c r="W68" s="65">
        <f t="shared" ca="1" si="49"/>
        <v>-15.871413442923384</v>
      </c>
      <c r="X68" s="65">
        <f t="shared" ca="1" si="49"/>
        <v>-15.553579154994662</v>
      </c>
      <c r="Y68" s="65">
        <f t="shared" ca="1" si="49"/>
        <v>-15.667087685948655</v>
      </c>
      <c r="Z68" s="65">
        <f t="shared" ca="1" si="49"/>
        <v>-22.118539499378691</v>
      </c>
      <c r="AA68" s="65">
        <f t="shared" ca="1" si="49"/>
        <v>-36.809787569587833</v>
      </c>
      <c r="AB68" s="65">
        <f t="shared" ref="AB68:AC68" ca="1" si="50">+AB65-AB60</f>
        <v>-38.530813527178239</v>
      </c>
      <c r="AC68" s="65">
        <f t="shared" ca="1" si="50"/>
        <v>-44.43722039583119</v>
      </c>
      <c r="AD68" s="190"/>
    </row>
    <row r="70" spans="1:31" s="3" customFormat="1" ht="15">
      <c r="A70" s="8" t="s">
        <v>56</v>
      </c>
      <c r="B70" s="8"/>
      <c r="C70" s="8"/>
      <c r="D70" s="8"/>
      <c r="E70" s="7" t="s">
        <v>5</v>
      </c>
      <c r="F70" s="7" t="s">
        <v>6</v>
      </c>
      <c r="G70" s="7" t="s">
        <v>7</v>
      </c>
      <c r="H70" s="7" t="s">
        <v>8</v>
      </c>
      <c r="I70" s="7" t="s">
        <v>9</v>
      </c>
      <c r="J70" s="6" t="s">
        <v>10</v>
      </c>
      <c r="K70" s="6" t="s">
        <v>11</v>
      </c>
      <c r="L70" s="6" t="s">
        <v>12</v>
      </c>
      <c r="M70" s="5" t="s">
        <v>13</v>
      </c>
      <c r="N70" s="5" t="s">
        <v>14</v>
      </c>
      <c r="O70" s="5" t="s">
        <v>15</v>
      </c>
      <c r="P70" s="5" t="s">
        <v>16</v>
      </c>
      <c r="Q70" s="5" t="s">
        <v>17</v>
      </c>
      <c r="R70" s="5" t="s">
        <v>18</v>
      </c>
      <c r="S70" s="5" t="s">
        <v>19</v>
      </c>
      <c r="T70" s="5" t="s">
        <v>20</v>
      </c>
      <c r="U70" s="5" t="s">
        <v>21</v>
      </c>
      <c r="V70" s="5" t="s">
        <v>22</v>
      </c>
      <c r="W70" s="5" t="s">
        <v>23</v>
      </c>
      <c r="X70" s="5" t="s">
        <v>24</v>
      </c>
      <c r="Y70" s="5" t="s">
        <v>25</v>
      </c>
      <c r="Z70" s="5" t="s">
        <v>26</v>
      </c>
      <c r="AA70" s="5" t="s">
        <v>27</v>
      </c>
      <c r="AB70" s="5" t="s">
        <v>28</v>
      </c>
      <c r="AC70" s="5" t="s">
        <v>29</v>
      </c>
      <c r="AD70" s="186"/>
      <c r="AE70" s="56">
        <v>1</v>
      </c>
    </row>
    <row r="71" spans="1:31" ht="15">
      <c r="A71" s="35"/>
      <c r="B71" s="35"/>
      <c r="C71" s="35" t="s">
        <v>57</v>
      </c>
      <c r="D71" s="35"/>
      <c r="E71" s="36"/>
      <c r="F71" s="36"/>
      <c r="G71" s="36"/>
      <c r="H71" s="36"/>
      <c r="I71" s="36"/>
      <c r="J71" s="37"/>
      <c r="K71" s="37"/>
      <c r="L71" s="37"/>
      <c r="M71" s="38"/>
      <c r="N71" s="38"/>
      <c r="O71" s="38"/>
      <c r="P71" s="38"/>
      <c r="Q71" s="38"/>
      <c r="R71" s="38"/>
      <c r="S71" s="38"/>
      <c r="T71" s="38"/>
      <c r="U71" s="38"/>
      <c r="V71" s="38"/>
      <c r="W71" s="38"/>
      <c r="X71" s="38"/>
      <c r="Y71" s="38"/>
      <c r="Z71" s="38"/>
      <c r="AA71" s="38"/>
      <c r="AB71" s="38"/>
      <c r="AC71" s="38"/>
      <c r="AD71" s="189"/>
    </row>
    <row r="72" spans="1:31">
      <c r="D72" s="2" t="s">
        <v>58</v>
      </c>
      <c r="E72" s="32"/>
      <c r="F72" s="32"/>
      <c r="G72" s="32">
        <f t="shared" ref="G72:AB72" ca="1" si="51">IF(AND($AE$31=2,G34=""),NA(),OFFSET(G75,1+($AE$70-1)*3,0))</f>
        <v>-0.51132937597985606</v>
      </c>
      <c r="H72" s="32">
        <f t="shared" ca="1" si="51"/>
        <v>6.2520652678638928</v>
      </c>
      <c r="I72" s="32">
        <f t="shared" ca="1" si="51"/>
        <v>2.4430919152427428</v>
      </c>
      <c r="J72" s="32">
        <f t="shared" ca="1" si="51"/>
        <v>4.1523289074840974</v>
      </c>
      <c r="K72" s="32">
        <f t="shared" ca="1" si="51"/>
        <v>3.602277426126784</v>
      </c>
      <c r="L72" s="32">
        <f t="shared" ca="1" si="51"/>
        <v>1.6843739301861644</v>
      </c>
      <c r="M72" s="32">
        <f t="shared" ca="1" si="51"/>
        <v>3.2246771980438362</v>
      </c>
      <c r="N72" s="32">
        <f t="shared" ca="1" si="51"/>
        <v>2.2161449853467889</v>
      </c>
      <c r="O72" s="32">
        <f t="shared" ca="1" si="51"/>
        <v>1.9528877232153801</v>
      </c>
      <c r="P72" s="32">
        <f t="shared" ca="1" si="51"/>
        <v>-2.2477331652265389</v>
      </c>
      <c r="Q72" s="32">
        <f t="shared" ca="1" si="51"/>
        <v>1.284478353089088</v>
      </c>
      <c r="R72" s="32">
        <f t="shared" ca="1" si="51"/>
        <v>-1.8682303048661772</v>
      </c>
      <c r="S72" s="32">
        <f t="shared" ca="1" si="51"/>
        <v>-1.2419954783772198</v>
      </c>
      <c r="T72" s="32">
        <f t="shared" ca="1" si="51"/>
        <v>-6.2481982840800763</v>
      </c>
      <c r="U72" s="32">
        <f t="shared" ca="1" si="51"/>
        <v>-5.8342466879478314</v>
      </c>
      <c r="V72" s="32">
        <f t="shared" ca="1" si="51"/>
        <v>-2.787724584056273</v>
      </c>
      <c r="W72" s="32">
        <f t="shared" ca="1" si="51"/>
        <v>-2.1384091176125035</v>
      </c>
      <c r="X72" s="32">
        <f t="shared" ca="1" si="51"/>
        <v>-2.0990331966478997</v>
      </c>
      <c r="Y72" s="32">
        <f t="shared" ca="1" si="51"/>
        <v>-1.2343720113373511</v>
      </c>
      <c r="Z72" s="32">
        <f t="shared" ca="1" si="51"/>
        <v>-1.5778310007590299</v>
      </c>
      <c r="AA72" s="32">
        <f t="shared" ca="1" si="51"/>
        <v>-3.61834427174868</v>
      </c>
      <c r="AB72" s="32">
        <f t="shared" ca="1" si="51"/>
        <v>-3.4165288419622803</v>
      </c>
      <c r="AC72" s="32">
        <f t="shared" ref="AC72" ca="1" si="52">IF(AND($AE$31=2,AC34=""),NA(),OFFSET(AC75,1+($AE$70-1)*3,0))</f>
        <v>-4.4719319402929045</v>
      </c>
      <c r="AD72" s="32"/>
    </row>
    <row r="73" spans="1:31">
      <c r="D73" s="2" t="s">
        <v>54</v>
      </c>
      <c r="E73" s="32"/>
      <c r="F73" s="32"/>
      <c r="G73" s="32">
        <f t="shared" ref="G73:AB73" ca="1" si="53">IF(AND($AE$31=2,G34=""),NA(),OFFSET(G76,1+($AE$70-1)*3,0))</f>
        <v>0.96683275687786641</v>
      </c>
      <c r="H73" s="32">
        <f t="shared" ca="1" si="53"/>
        <v>6.6942670005331637</v>
      </c>
      <c r="I73" s="32">
        <f t="shared" ca="1" si="53"/>
        <v>1.9109375584461221</v>
      </c>
      <c r="J73" s="32">
        <f t="shared" ca="1" si="53"/>
        <v>3.2476405558848342</v>
      </c>
      <c r="K73" s="32">
        <f t="shared" ca="1" si="53"/>
        <v>1.9077323802519506</v>
      </c>
      <c r="L73" s="32">
        <f t="shared" ca="1" si="53"/>
        <v>-0.41806271352388746</v>
      </c>
      <c r="M73" s="32">
        <f t="shared" ca="1" si="53"/>
        <v>2.1555970947355685</v>
      </c>
      <c r="N73" s="32">
        <f t="shared" ca="1" si="53"/>
        <v>1.115908363340302</v>
      </c>
      <c r="O73" s="32">
        <f t="shared" ca="1" si="53"/>
        <v>1.5261061141618479</v>
      </c>
      <c r="P73" s="32">
        <f t="shared" ca="1" si="53"/>
        <v>-2.7113995831773718</v>
      </c>
      <c r="Q73" s="32">
        <f t="shared" ca="1" si="53"/>
        <v>0.9649748378280294</v>
      </c>
      <c r="R73" s="32">
        <f t="shared" ca="1" si="53"/>
        <v>-1.541738157919863</v>
      </c>
      <c r="S73" s="32">
        <f t="shared" ca="1" si="53"/>
        <v>-0.74606842105705007</v>
      </c>
      <c r="T73" s="32">
        <f t="shared" ca="1" si="53"/>
        <v>-4.3973922667300798</v>
      </c>
      <c r="U73" s="32">
        <f t="shared" ca="1" si="53"/>
        <v>-4.8181918911365402</v>
      </c>
      <c r="V73" s="32">
        <f t="shared" ca="1" si="53"/>
        <v>-2.9333004189595413</v>
      </c>
      <c r="W73" s="32">
        <f t="shared" ca="1" si="53"/>
        <v>-1.9682106024814763</v>
      </c>
      <c r="X73" s="32">
        <f t="shared" ca="1" si="53"/>
        <v>-1.6335421877005591</v>
      </c>
      <c r="Y73" s="32">
        <f t="shared" ca="1" si="53"/>
        <v>-1.1033797728538652</v>
      </c>
      <c r="Z73" s="32">
        <f t="shared" ca="1" si="53"/>
        <v>-2.0461478302297005</v>
      </c>
      <c r="AA73" s="32">
        <f t="shared" ca="1" si="53"/>
        <v>-4.2840834144802606</v>
      </c>
      <c r="AB73" s="32">
        <f t="shared" ca="1" si="53"/>
        <v>-4.258797280269385</v>
      </c>
      <c r="AC73" s="32">
        <f t="shared" ref="AC73" ca="1" si="54">IF(AND($AE$31=2,AC34=""),NA(),OFFSET(AC76,1+($AE$70-1)*3,0))</f>
        <v>-5.0247967474016502</v>
      </c>
      <c r="AD73" s="32"/>
    </row>
    <row r="74" spans="1:31">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row>
    <row r="75" spans="1:31">
      <c r="C75" s="2" t="s">
        <v>46</v>
      </c>
    </row>
    <row r="76" spans="1:31">
      <c r="D76" s="2" t="s">
        <v>58</v>
      </c>
      <c r="E76" s="32"/>
      <c r="F76" s="32"/>
      <c r="G76" s="32">
        <f t="shared" ref="G76:AC76" si="55">IF($AE$36=1,G24/G$29*100,G23/G$29*100)</f>
        <v>-0.51132937597985606</v>
      </c>
      <c r="H76" s="32">
        <f t="shared" si="55"/>
        <v>6.2520652678638928</v>
      </c>
      <c r="I76" s="32">
        <f t="shared" si="55"/>
        <v>2.4430919152427428</v>
      </c>
      <c r="J76" s="32">
        <f t="shared" si="55"/>
        <v>4.1523289074840974</v>
      </c>
      <c r="K76" s="32">
        <f t="shared" si="55"/>
        <v>3.602277426126784</v>
      </c>
      <c r="L76" s="32">
        <f t="shared" si="55"/>
        <v>1.6843739301861644</v>
      </c>
      <c r="M76" s="32">
        <f t="shared" si="55"/>
        <v>3.2246771980438362</v>
      </c>
      <c r="N76" s="32">
        <f t="shared" si="55"/>
        <v>2.2161449853467889</v>
      </c>
      <c r="O76" s="32">
        <f t="shared" si="55"/>
        <v>1.9528877232153801</v>
      </c>
      <c r="P76" s="32">
        <f t="shared" si="55"/>
        <v>-2.2477331652265389</v>
      </c>
      <c r="Q76" s="32">
        <f t="shared" si="55"/>
        <v>1.284478353089088</v>
      </c>
      <c r="R76" s="32">
        <f t="shared" si="55"/>
        <v>-1.8682303048661772</v>
      </c>
      <c r="S76" s="32">
        <f t="shared" si="55"/>
        <v>-1.2419954783772198</v>
      </c>
      <c r="T76" s="32">
        <f t="shared" si="55"/>
        <v>-6.2481982840800763</v>
      </c>
      <c r="U76" s="32">
        <f t="shared" si="55"/>
        <v>-5.8342466879478314</v>
      </c>
      <c r="V76" s="32">
        <f t="shared" si="55"/>
        <v>-2.787724584056273</v>
      </c>
      <c r="W76" s="32">
        <f t="shared" si="55"/>
        <v>-2.1384091176125035</v>
      </c>
      <c r="X76" s="32">
        <f t="shared" si="55"/>
        <v>-2.0990331966478997</v>
      </c>
      <c r="Y76" s="32">
        <f t="shared" si="55"/>
        <v>-1.2343720113373511</v>
      </c>
      <c r="Z76" s="32">
        <f t="shared" si="55"/>
        <v>-1.5778310007590299</v>
      </c>
      <c r="AA76" s="32">
        <f t="shared" si="55"/>
        <v>-3.61834427174868</v>
      </c>
      <c r="AB76" s="32">
        <f t="shared" si="55"/>
        <v>-3.4165288419622803</v>
      </c>
      <c r="AC76" s="32">
        <f t="shared" si="55"/>
        <v>-4.4719319402929045</v>
      </c>
      <c r="AD76" s="32"/>
    </row>
    <row r="77" spans="1:31">
      <c r="D77" s="2" t="s">
        <v>54</v>
      </c>
      <c r="E77" s="32"/>
      <c r="F77" s="32"/>
      <c r="G77" s="32">
        <f t="shared" ref="G77:AC77" ca="1" si="56">IF(AND(OR($AE$36=3,$AE$36=4),G41=""),NA(),G64/G$29*100)</f>
        <v>0.96683275687786641</v>
      </c>
      <c r="H77" s="32">
        <f t="shared" ca="1" si="56"/>
        <v>6.6942670005331637</v>
      </c>
      <c r="I77" s="32">
        <f t="shared" ca="1" si="56"/>
        <v>1.9109375584461221</v>
      </c>
      <c r="J77" s="32">
        <f t="shared" ca="1" si="56"/>
        <v>3.2476405558848342</v>
      </c>
      <c r="K77" s="32">
        <f t="shared" ca="1" si="56"/>
        <v>1.9077323802519506</v>
      </c>
      <c r="L77" s="32">
        <f t="shared" ca="1" si="56"/>
        <v>-0.41806271352388746</v>
      </c>
      <c r="M77" s="32">
        <f t="shared" ca="1" si="56"/>
        <v>2.1555970947355685</v>
      </c>
      <c r="N77" s="32">
        <f t="shared" ca="1" si="56"/>
        <v>1.115908363340302</v>
      </c>
      <c r="O77" s="32">
        <f t="shared" ca="1" si="56"/>
        <v>1.5261061141618479</v>
      </c>
      <c r="P77" s="32">
        <f t="shared" ca="1" si="56"/>
        <v>-2.7113995831773718</v>
      </c>
      <c r="Q77" s="32">
        <f t="shared" ca="1" si="56"/>
        <v>0.9649748378280294</v>
      </c>
      <c r="R77" s="32">
        <f t="shared" ca="1" si="56"/>
        <v>-1.541738157919863</v>
      </c>
      <c r="S77" s="32">
        <f t="shared" ca="1" si="56"/>
        <v>-0.74606842105705007</v>
      </c>
      <c r="T77" s="32">
        <f t="shared" ca="1" si="56"/>
        <v>-4.3973922667300798</v>
      </c>
      <c r="U77" s="32">
        <f t="shared" ca="1" si="56"/>
        <v>-4.8181918911365402</v>
      </c>
      <c r="V77" s="32">
        <f t="shared" ca="1" si="56"/>
        <v>-2.9333004189595413</v>
      </c>
      <c r="W77" s="32">
        <f t="shared" ca="1" si="56"/>
        <v>-1.9682106024814763</v>
      </c>
      <c r="X77" s="32">
        <f t="shared" ca="1" si="56"/>
        <v>-1.6335421877005591</v>
      </c>
      <c r="Y77" s="32">
        <f t="shared" ca="1" si="56"/>
        <v>-1.1033797728538652</v>
      </c>
      <c r="Z77" s="32">
        <f t="shared" ca="1" si="56"/>
        <v>-2.0461478302297005</v>
      </c>
      <c r="AA77" s="32">
        <f t="shared" ca="1" si="56"/>
        <v>-4.2840834144802606</v>
      </c>
      <c r="AB77" s="32">
        <f t="shared" ca="1" si="56"/>
        <v>-4.258797280269385</v>
      </c>
      <c r="AC77" s="32">
        <f t="shared" ca="1" si="56"/>
        <v>-5.0247967474016502</v>
      </c>
      <c r="AD77" s="32"/>
    </row>
    <row r="78" spans="1:31">
      <c r="C78" s="2" t="s">
        <v>47</v>
      </c>
    </row>
    <row r="79" spans="1:31">
      <c r="D79" s="2" t="s">
        <v>58</v>
      </c>
      <c r="E79" s="32"/>
      <c r="F79" s="32"/>
      <c r="G79" s="32">
        <f t="shared" ref="G79:AC79" si="57">IF($AE$36=1,G27/G$29*100,G26/G$29*100)</f>
        <v>-10.711385654370293</v>
      </c>
      <c r="H79" s="32">
        <f t="shared" si="57"/>
        <v>-4.3216742438149947</v>
      </c>
      <c r="I79" s="32">
        <f t="shared" si="57"/>
        <v>-4.2633134360846245</v>
      </c>
      <c r="J79" s="32">
        <f t="shared" si="57"/>
        <v>-2.0536082767650021</v>
      </c>
      <c r="K79" s="32">
        <f t="shared" si="57"/>
        <v>-1.0097013263780672</v>
      </c>
      <c r="L79" s="32">
        <f t="shared" si="57"/>
        <v>-4.3700345881880729</v>
      </c>
      <c r="M79" s="32">
        <f t="shared" si="57"/>
        <v>-2.9310183067703397</v>
      </c>
      <c r="N79" s="32">
        <f t="shared" si="57"/>
        <v>-1.5477959133832662</v>
      </c>
      <c r="O79" s="32">
        <f t="shared" si="57"/>
        <v>-4.0831777386692085</v>
      </c>
      <c r="P79" s="32">
        <f t="shared" si="57"/>
        <v>-6.008143067727759</v>
      </c>
      <c r="Q79" s="32">
        <f t="shared" si="57"/>
        <v>-1.9530836615909233</v>
      </c>
      <c r="R79" s="32">
        <f t="shared" si="57"/>
        <v>-4.4305342190103234</v>
      </c>
      <c r="S79" s="32">
        <f t="shared" si="57"/>
        <v>-3.04540563631162</v>
      </c>
      <c r="T79" s="32">
        <f t="shared" si="57"/>
        <v>-7.9148141086749284</v>
      </c>
      <c r="U79" s="32">
        <f t="shared" si="57"/>
        <v>-7.3702237262128225</v>
      </c>
      <c r="V79" s="32">
        <f t="shared" si="57"/>
        <v>-4.0735934300910701</v>
      </c>
      <c r="W79" s="32">
        <f t="shared" si="57"/>
        <v>-3.8108483650314446</v>
      </c>
      <c r="X79" s="32">
        <f t="shared" si="57"/>
        <v>-3.6936293613869307</v>
      </c>
      <c r="Y79" s="32">
        <f t="shared" si="57"/>
        <v>-2.9470169886452506</v>
      </c>
      <c r="Z79" s="32">
        <f t="shared" si="57"/>
        <v>-3.1137726829138379</v>
      </c>
      <c r="AA79" s="32">
        <f t="shared" si="57"/>
        <v>-4.7401039378295238</v>
      </c>
      <c r="AB79" s="32">
        <f t="shared" si="57"/>
        <v>-4.4134381943956962</v>
      </c>
      <c r="AC79" s="32">
        <f t="shared" si="57"/>
        <v>-5.46360904772407</v>
      </c>
      <c r="AD79" s="32"/>
    </row>
    <row r="80" spans="1:31">
      <c r="D80" s="2" t="s">
        <v>54</v>
      </c>
      <c r="E80" s="32"/>
      <c r="F80" s="32"/>
      <c r="G80" s="32">
        <f t="shared" ref="G80:AC80" ca="1" si="58">IF(AND(OR($AE$36=3,$AE$36=4),G41=""),NA(),G67/G$29*100)</f>
        <v>-9.2332235215125706</v>
      </c>
      <c r="H80" s="32">
        <f t="shared" ca="1" si="58"/>
        <v>-3.8794725111457256</v>
      </c>
      <c r="I80" s="32">
        <f t="shared" ca="1" si="58"/>
        <v>-4.7954677928812455</v>
      </c>
      <c r="J80" s="32">
        <f t="shared" ca="1" si="58"/>
        <v>-2.9582966283642653</v>
      </c>
      <c r="K80" s="32">
        <f t="shared" ca="1" si="58"/>
        <v>-2.7042463722529004</v>
      </c>
      <c r="L80" s="32">
        <f t="shared" ca="1" si="58"/>
        <v>-6.4724712318981243</v>
      </c>
      <c r="M80" s="32">
        <f t="shared" ca="1" si="58"/>
        <v>-4.0000984100786079</v>
      </c>
      <c r="N80" s="32">
        <f t="shared" ca="1" si="58"/>
        <v>-2.6480325353897531</v>
      </c>
      <c r="O80" s="32">
        <f t="shared" ca="1" si="58"/>
        <v>-4.5099593477227407</v>
      </c>
      <c r="P80" s="32">
        <f t="shared" ca="1" si="58"/>
        <v>-6.4718094856785928</v>
      </c>
      <c r="Q80" s="32">
        <f t="shared" ca="1" si="58"/>
        <v>-2.2725871768519821</v>
      </c>
      <c r="R80" s="32">
        <f t="shared" ca="1" si="58"/>
        <v>-4.1040420720640087</v>
      </c>
      <c r="S80" s="32">
        <f t="shared" ca="1" si="58"/>
        <v>-2.54947857899145</v>
      </c>
      <c r="T80" s="32">
        <f t="shared" ca="1" si="58"/>
        <v>-6.0640080913249319</v>
      </c>
      <c r="U80" s="32">
        <f t="shared" ca="1" si="58"/>
        <v>-6.3541689294015322</v>
      </c>
      <c r="V80" s="32">
        <f t="shared" ca="1" si="58"/>
        <v>-4.2191692649943384</v>
      </c>
      <c r="W80" s="32">
        <f t="shared" ca="1" si="58"/>
        <v>-3.6406498499004174</v>
      </c>
      <c r="X80" s="32">
        <f t="shared" ca="1" si="58"/>
        <v>-3.2281383524395899</v>
      </c>
      <c r="Y80" s="32">
        <f t="shared" ca="1" si="58"/>
        <v>-2.8160247501617648</v>
      </c>
      <c r="Z80" s="32">
        <f t="shared" ca="1" si="58"/>
        <v>-3.5820895123845085</v>
      </c>
      <c r="AA80" s="32">
        <f t="shared" ca="1" si="58"/>
        <v>-5.4058430805611044</v>
      </c>
      <c r="AB80" s="32">
        <f t="shared" ca="1" si="58"/>
        <v>-5.2557066327028013</v>
      </c>
      <c r="AC80" s="32">
        <f t="shared" ca="1" si="58"/>
        <v>-6.0164738548328165</v>
      </c>
      <c r="AD80" s="32"/>
    </row>
    <row r="81" spans="1:30">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row>
    <row r="82" spans="1:30" ht="15">
      <c r="A82" s="35"/>
      <c r="B82" s="35"/>
      <c r="C82" s="35" t="s">
        <v>59</v>
      </c>
      <c r="D82" s="35"/>
      <c r="E82" s="36"/>
      <c r="F82" s="36"/>
      <c r="G82" s="36"/>
      <c r="H82" s="36"/>
      <c r="I82" s="36"/>
      <c r="J82" s="37"/>
      <c r="K82" s="37"/>
      <c r="L82" s="37"/>
      <c r="M82" s="38"/>
      <c r="N82" s="38"/>
      <c r="O82" s="38"/>
      <c r="P82" s="38"/>
      <c r="Q82" s="38"/>
      <c r="R82" s="38"/>
      <c r="S82" s="38"/>
      <c r="T82" s="38"/>
      <c r="U82" s="38"/>
      <c r="V82" s="38"/>
      <c r="W82" s="38"/>
      <c r="X82" s="38"/>
      <c r="Y82" s="38"/>
      <c r="Z82" s="38"/>
      <c r="AA82" s="38"/>
      <c r="AB82" s="38"/>
      <c r="AC82" s="38"/>
      <c r="AD82" s="189"/>
    </row>
    <row r="83" spans="1:30">
      <c r="D83" s="2" t="s">
        <v>60</v>
      </c>
      <c r="E83" s="32"/>
      <c r="F83" s="32"/>
      <c r="G83" s="32">
        <f t="shared" ref="G83:AC83" ca="1" si="59">IF(AND($AE$31=2,G34=""),NA(),OFFSET(G33,$AE$31-1,0)-OFFSET(F33,$AE$31-1,0))</f>
        <v>3.9394500000000008</v>
      </c>
      <c r="H83" s="32">
        <f t="shared" ca="1" si="59"/>
        <v>3.9597600000000002</v>
      </c>
      <c r="I83" s="32">
        <f t="shared" ca="1" si="59"/>
        <v>4.1158799999999998</v>
      </c>
      <c r="J83" s="32">
        <f t="shared" ca="1" si="59"/>
        <v>0.93228999999999962</v>
      </c>
      <c r="K83" s="32">
        <f t="shared" ca="1" si="59"/>
        <v>4.055200000000001</v>
      </c>
      <c r="L83" s="32">
        <f t="shared" ca="1" si="59"/>
        <v>2.8027600000000001</v>
      </c>
      <c r="M83" s="32">
        <f t="shared" ca="1" si="59"/>
        <v>-5.04779</v>
      </c>
      <c r="N83" s="32">
        <f t="shared" ca="1" si="59"/>
        <v>0.40185999999999922</v>
      </c>
      <c r="O83" s="32">
        <f t="shared" ca="1" si="59"/>
        <v>-3.6995899999999997</v>
      </c>
      <c r="P83" s="32">
        <f t="shared" ca="1" si="59"/>
        <v>0.24575999999999976</v>
      </c>
      <c r="Q83" s="32">
        <f t="shared" ca="1" si="59"/>
        <v>-0.75962999999999981</v>
      </c>
      <c r="R83" s="32">
        <f t="shared" ca="1" si="59"/>
        <v>-2.5704799999999999</v>
      </c>
      <c r="S83" s="32">
        <f t="shared" ca="1" si="59"/>
        <v>-0.51751999999999998</v>
      </c>
      <c r="T83" s="32">
        <f t="shared" ca="1" si="59"/>
        <v>-4.1379099999999998</v>
      </c>
      <c r="U83" s="32">
        <f t="shared" ca="1" si="59"/>
        <v>2.1898999999999997</v>
      </c>
      <c r="V83" s="32">
        <f t="shared" ca="1" si="59"/>
        <v>3.6580900000000001</v>
      </c>
      <c r="W83" s="32">
        <f t="shared" ca="1" si="59"/>
        <v>-1.4015900000000001</v>
      </c>
      <c r="X83" s="32">
        <f t="shared" ca="1" si="59"/>
        <v>-0.38446999999999987</v>
      </c>
      <c r="Y83" s="32">
        <f t="shared" ca="1" si="59"/>
        <v>0.38129000000000013</v>
      </c>
      <c r="Z83" s="32">
        <f t="shared" ca="1" si="59"/>
        <v>1.2245699999999999</v>
      </c>
      <c r="AA83" s="32">
        <f t="shared" ca="1" si="59"/>
        <v>0.55135999999999996</v>
      </c>
      <c r="AB83" s="32">
        <f t="shared" ca="1" si="59"/>
        <v>0.91611999999999993</v>
      </c>
      <c r="AC83" s="32">
        <f t="shared" ca="1" si="59"/>
        <v>-0.39754</v>
      </c>
      <c r="AD83" s="32"/>
    </row>
    <row r="84" spans="1:30">
      <c r="D84" s="2" t="s">
        <v>79</v>
      </c>
      <c r="E84" s="32"/>
      <c r="F84" s="32"/>
      <c r="G84" s="32"/>
      <c r="H84" s="32">
        <f t="shared" ref="H84:AC84" ca="1" si="60">IF(AND($AE$31=2,H34=""),NA(),G73-H73)</f>
        <v>-5.7274342436552974</v>
      </c>
      <c r="I84" s="32">
        <f t="shared" ca="1" si="60"/>
        <v>4.7833294420870418</v>
      </c>
      <c r="J84" s="32">
        <f t="shared" ca="1" si="60"/>
        <v>-1.3367029974387121</v>
      </c>
      <c r="K84" s="32">
        <f t="shared" ca="1" si="60"/>
        <v>1.3399081756328837</v>
      </c>
      <c r="L84" s="32">
        <f t="shared" ca="1" si="60"/>
        <v>2.325795093775838</v>
      </c>
      <c r="M84" s="32">
        <f t="shared" ca="1" si="60"/>
        <v>-2.573659808259456</v>
      </c>
      <c r="N84" s="32">
        <f t="shared" ca="1" si="60"/>
        <v>1.0396887313952665</v>
      </c>
      <c r="O84" s="32">
        <f t="shared" ca="1" si="60"/>
        <v>-0.41019775082154597</v>
      </c>
      <c r="P84" s="32">
        <f t="shared" ca="1" si="60"/>
        <v>4.2375056973392198</v>
      </c>
      <c r="Q84" s="32">
        <f t="shared" ca="1" si="60"/>
        <v>-3.6763744210054012</v>
      </c>
      <c r="R84" s="32">
        <f t="shared" ca="1" si="60"/>
        <v>2.5067129957478924</v>
      </c>
      <c r="S84" s="32">
        <f t="shared" ca="1" si="60"/>
        <v>-0.79566973686281295</v>
      </c>
      <c r="T84" s="32">
        <f t="shared" ca="1" si="60"/>
        <v>3.6513238456730299</v>
      </c>
      <c r="U84" s="32">
        <f t="shared" ca="1" si="60"/>
        <v>0.42079962440646046</v>
      </c>
      <c r="V84" s="32">
        <f t="shared" ca="1" si="60"/>
        <v>-1.8848914721769989</v>
      </c>
      <c r="W84" s="32">
        <f t="shared" ca="1" si="60"/>
        <v>-0.96508981647806502</v>
      </c>
      <c r="X84" s="32">
        <f t="shared" ca="1" si="60"/>
        <v>-0.33466841478091713</v>
      </c>
      <c r="Y84" s="32">
        <f t="shared" ca="1" si="60"/>
        <v>-0.53016241484669391</v>
      </c>
      <c r="Z84" s="32">
        <f t="shared" ca="1" si="60"/>
        <v>0.94276805737583524</v>
      </c>
      <c r="AA84" s="32">
        <f t="shared" ca="1" si="60"/>
        <v>2.2379355842505602</v>
      </c>
      <c r="AB84" s="32">
        <f t="shared" ca="1" si="60"/>
        <v>-2.5286134210875666E-2</v>
      </c>
      <c r="AC84" s="32">
        <f t="shared" ca="1" si="60"/>
        <v>0.76599946713226519</v>
      </c>
      <c r="AD84" s="32"/>
    </row>
    <row r="85" spans="1:30">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row>
    <row r="87" spans="1:30">
      <c r="A87" s="183" t="s">
        <v>99</v>
      </c>
    </row>
    <row r="89" spans="1:30">
      <c r="D89" s="45"/>
      <c r="E89" s="202"/>
      <c r="F89" s="202"/>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row>
    <row r="90" spans="1:30">
      <c r="D90" s="45"/>
      <c r="E90" s="202"/>
      <c r="F90" s="202"/>
      <c r="G90" s="202"/>
      <c r="H90" s="202"/>
      <c r="I90" s="202"/>
      <c r="J90" s="202"/>
      <c r="K90" s="202"/>
      <c r="L90" s="202"/>
      <c r="M90" s="202"/>
      <c r="N90" s="202"/>
      <c r="O90" s="202"/>
      <c r="P90" s="202"/>
      <c r="Q90" s="202"/>
      <c r="R90" s="202"/>
      <c r="S90" s="202"/>
      <c r="T90" s="202"/>
      <c r="U90" s="202"/>
      <c r="V90" s="202"/>
      <c r="W90" s="202"/>
      <c r="X90" s="202"/>
      <c r="Y90" s="202"/>
      <c r="Z90" s="202"/>
      <c r="AA90" s="202"/>
      <c r="AB90" s="202"/>
      <c r="AC90" s="202"/>
    </row>
    <row r="91" spans="1:30">
      <c r="D91" s="45"/>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row>
    <row r="92" spans="1:30">
      <c r="D92" s="45"/>
      <c r="E92" s="202"/>
      <c r="F92" s="202"/>
      <c r="G92" s="202"/>
      <c r="H92" s="202"/>
      <c r="I92" s="202"/>
      <c r="J92" s="202"/>
      <c r="K92" s="202"/>
      <c r="L92" s="202"/>
      <c r="M92" s="202"/>
      <c r="N92" s="202"/>
      <c r="O92" s="202"/>
      <c r="P92" s="202"/>
      <c r="Q92" s="202"/>
      <c r="R92" s="202"/>
      <c r="S92" s="202"/>
      <c r="T92" s="202"/>
      <c r="U92" s="202"/>
      <c r="V92" s="202"/>
      <c r="W92" s="202"/>
      <c r="X92" s="202"/>
      <c r="Y92" s="202"/>
      <c r="Z92" s="202"/>
      <c r="AA92" s="202"/>
      <c r="AB92" s="202"/>
      <c r="AC92" s="202"/>
    </row>
    <row r="93" spans="1:30">
      <c r="D93" s="45"/>
      <c r="E93" s="202"/>
      <c r="F93" s="202"/>
      <c r="G93" s="202"/>
      <c r="H93" s="202"/>
      <c r="I93" s="202"/>
      <c r="J93" s="202"/>
      <c r="K93" s="202"/>
      <c r="L93" s="202"/>
      <c r="M93" s="202"/>
      <c r="N93" s="202"/>
      <c r="O93" s="202"/>
      <c r="P93" s="202"/>
      <c r="Q93" s="202"/>
      <c r="R93" s="202"/>
      <c r="S93" s="202"/>
      <c r="T93" s="202"/>
      <c r="U93" s="202"/>
      <c r="V93" s="202"/>
      <c r="W93" s="202"/>
      <c r="X93" s="202"/>
      <c r="Y93" s="202"/>
      <c r="Z93" s="202"/>
      <c r="AA93" s="202"/>
      <c r="AB93" s="202"/>
      <c r="AC93" s="202"/>
    </row>
    <row r="94" spans="1:30">
      <c r="D94" s="12"/>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c r="AC94" s="202"/>
    </row>
    <row r="95" spans="1:30">
      <c r="D95" s="12"/>
      <c r="E95" s="202"/>
      <c r="F95" s="202"/>
      <c r="G95" s="202"/>
      <c r="H95" s="202"/>
      <c r="I95" s="202"/>
      <c r="J95" s="202"/>
      <c r="K95" s="202"/>
      <c r="L95" s="202"/>
      <c r="M95" s="202"/>
      <c r="N95" s="202"/>
      <c r="O95" s="202"/>
      <c r="P95" s="202"/>
      <c r="Q95" s="202"/>
      <c r="R95" s="202"/>
      <c r="S95" s="202"/>
      <c r="T95" s="202"/>
      <c r="U95" s="202"/>
      <c r="V95" s="202"/>
      <c r="W95" s="202"/>
      <c r="X95" s="202"/>
      <c r="Y95" s="202"/>
      <c r="Z95" s="202"/>
      <c r="AA95" s="202"/>
      <c r="AB95" s="202"/>
      <c r="AC95" s="202"/>
    </row>
  </sheetData>
  <dataConsolidate/>
  <mergeCells count="2">
    <mergeCell ref="A4:A27"/>
    <mergeCell ref="A45:A68"/>
  </mergeCells>
  <pageMargins left="0.25" right="0.25" top="0.75" bottom="0.75" header="0.3" footer="0.3"/>
  <pageSetup scale="4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3185" r:id="rId4" name="Drop Down 1">
              <controlPr defaultSize="0" autoLine="0" autoPict="0">
                <anchor moveWithCells="1">
                  <from>
                    <xdr:col>10</xdr:col>
                    <xdr:colOff>381000</xdr:colOff>
                    <xdr:row>0</xdr:row>
                    <xdr:rowOff>9525</xdr:rowOff>
                  </from>
                  <to>
                    <xdr:col>12</xdr:col>
                    <xdr:colOff>476250</xdr:colOff>
                    <xdr:row>0</xdr:row>
                    <xdr:rowOff>209550</xdr:rowOff>
                  </to>
                </anchor>
              </controlPr>
            </control>
          </mc:Choice>
        </mc:AlternateContent>
        <mc:AlternateContent xmlns:mc="http://schemas.openxmlformats.org/markup-compatibility/2006">
          <mc:Choice Requires="x14">
            <control shapeId="93186" r:id="rId5" name="Drop Down 2">
              <controlPr defaultSize="0" autoLine="0" autoPict="0">
                <anchor moveWithCells="1">
                  <from>
                    <xdr:col>15</xdr:col>
                    <xdr:colOff>76200</xdr:colOff>
                    <xdr:row>0</xdr:row>
                    <xdr:rowOff>19050</xdr:rowOff>
                  </from>
                  <to>
                    <xdr:col>16</xdr:col>
                    <xdr:colOff>733425</xdr:colOff>
                    <xdr:row>1</xdr:row>
                    <xdr:rowOff>0</xdr:rowOff>
                  </to>
                </anchor>
              </controlPr>
            </control>
          </mc:Choice>
        </mc:AlternateContent>
        <mc:AlternateContent xmlns:mc="http://schemas.openxmlformats.org/markup-compatibility/2006">
          <mc:Choice Requires="x14">
            <control shapeId="93187" r:id="rId6" name="Drop Down 3">
              <controlPr defaultSize="0" autoLine="0" autoPict="0">
                <anchor moveWithCells="1">
                  <from>
                    <xdr:col>20</xdr:col>
                    <xdr:colOff>9525</xdr:colOff>
                    <xdr:row>0</xdr:row>
                    <xdr:rowOff>0</xdr:rowOff>
                  </from>
                  <to>
                    <xdr:col>22</xdr:col>
                    <xdr:colOff>104775</xdr:colOff>
                    <xdr:row>0</xdr:row>
                    <xdr:rowOff>200025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theme="5" tint="-0.249977111117893"/>
  </sheetPr>
  <dimension ref="A1:J3"/>
  <sheetViews>
    <sheetView showGridLines="0" zoomScaleNormal="100" workbookViewId="0">
      <pane ySplit="1" topLeftCell="A11" activePane="bottomLeft" state="frozenSplit"/>
      <selection pane="bottomLeft" activeCell="D116" sqref="D116:F116"/>
      <selection activeCell="D116" sqref="D116:F116"/>
    </sheetView>
  </sheetViews>
  <sheetFormatPr defaultRowHeight="15"/>
  <cols>
    <col min="1" max="1" width="14.28515625" style="30" customWidth="1"/>
    <col min="2" max="3" width="9.140625" style="30"/>
    <col min="4" max="4" width="2.42578125" style="30" customWidth="1"/>
    <col min="5" max="5" width="17.7109375" style="30" bestFit="1" customWidth="1"/>
    <col min="6" max="8" width="9.140625" style="30"/>
    <col min="9" max="9" width="3.140625" style="30" customWidth="1"/>
    <col min="10" max="10" width="9.85546875" style="30" bestFit="1" customWidth="1"/>
    <col min="11" max="16384" width="9.140625" style="30"/>
  </cols>
  <sheetData>
    <row r="1" spans="1:10" s="29" customFormat="1" ht="18.75" customHeight="1">
      <c r="A1" s="28" t="s">
        <v>0</v>
      </c>
      <c r="E1" s="28" t="s">
        <v>1</v>
      </c>
      <c r="J1" s="28" t="s">
        <v>2</v>
      </c>
    </row>
    <row r="2" spans="1:10" ht="18.75" customHeight="1"/>
    <row r="3" spans="1:10" ht="18.75" customHeight="1"/>
  </sheetData>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Drop Down 1">
              <controlPr defaultSize="0" autoLine="0" autoPict="0">
                <anchor moveWithCells="1">
                  <from>
                    <xdr:col>1</xdr:col>
                    <xdr:colOff>0</xdr:colOff>
                    <xdr:row>0</xdr:row>
                    <xdr:rowOff>0</xdr:rowOff>
                  </from>
                  <to>
                    <xdr:col>3</xdr:col>
                    <xdr:colOff>0</xdr:colOff>
                    <xdr:row>0</xdr:row>
                    <xdr:rowOff>200025</xdr:rowOff>
                  </to>
                </anchor>
              </controlPr>
            </control>
          </mc:Choice>
        </mc:AlternateContent>
        <mc:AlternateContent xmlns:mc="http://schemas.openxmlformats.org/markup-compatibility/2006">
          <mc:Choice Requires="x14">
            <control shapeId="23554" r:id="rId5" name="Drop Down 2">
              <controlPr defaultSize="0" autoLine="0" autoPict="0">
                <anchor moveWithCells="1">
                  <from>
                    <xdr:col>5</xdr:col>
                    <xdr:colOff>9525</xdr:colOff>
                    <xdr:row>0</xdr:row>
                    <xdr:rowOff>28575</xdr:rowOff>
                  </from>
                  <to>
                    <xdr:col>7</xdr:col>
                    <xdr:colOff>9525</xdr:colOff>
                    <xdr:row>0</xdr:row>
                    <xdr:rowOff>228600</xdr:rowOff>
                  </to>
                </anchor>
              </controlPr>
            </control>
          </mc:Choice>
        </mc:AlternateContent>
        <mc:AlternateContent xmlns:mc="http://schemas.openxmlformats.org/markup-compatibility/2006">
          <mc:Choice Requires="x14">
            <control shapeId="23555" r:id="rId6" name="Drop Down 3">
              <controlPr defaultSize="0" autoLine="0" autoPict="0">
                <anchor moveWithCells="1">
                  <from>
                    <xdr:col>10</xdr:col>
                    <xdr:colOff>9525</xdr:colOff>
                    <xdr:row>0</xdr:row>
                    <xdr:rowOff>28575</xdr:rowOff>
                  </from>
                  <to>
                    <xdr:col>12</xdr:col>
                    <xdr:colOff>9525</xdr:colOff>
                    <xdr:row>0</xdr:row>
                    <xdr:rowOff>228600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theme="7" tint="-0.499984740745262"/>
    <pageSetUpPr fitToPage="1"/>
  </sheetPr>
  <dimension ref="A1:XFC1128"/>
  <sheetViews>
    <sheetView showGridLines="0" zoomScale="85" zoomScaleNormal="85" workbookViewId="0">
      <pane xSplit="4" ySplit="4" topLeftCell="G5" activePane="bottomRight" state="frozenSplit"/>
      <selection pane="bottomRight" activeCell="E85" sqref="E85:E86"/>
      <selection pane="bottomLeft" activeCell="D116" sqref="D116:F116"/>
      <selection pane="topRight" activeCell="D116" sqref="D116:F116"/>
    </sheetView>
  </sheetViews>
  <sheetFormatPr defaultRowHeight="14.25"/>
  <cols>
    <col min="1" max="1" width="4" style="1" customWidth="1"/>
    <col min="2" max="3" width="3.85546875" style="2" customWidth="1"/>
    <col min="4" max="4" width="23" style="2" customWidth="1"/>
    <col min="5" max="5" width="10.28515625" style="2" customWidth="1"/>
    <col min="6" max="11" width="9.140625" style="2" customWidth="1"/>
    <col min="12" max="12" width="9.28515625" style="2" customWidth="1"/>
    <col min="13" max="15" width="9.140625" style="2"/>
    <col min="16" max="16" width="10.140625" style="2" bestFit="1" customWidth="1"/>
    <col min="17" max="25" width="9.140625" style="2"/>
    <col min="26" max="26" width="9.42578125" style="2" bestFit="1" customWidth="1"/>
    <col min="27" max="29" width="9.42578125" style="2" customWidth="1"/>
    <col min="30" max="30" width="2.42578125" style="1" customWidth="1"/>
    <col min="31" max="31" width="8" style="1" customWidth="1"/>
    <col min="32" max="32" width="9.140625" style="1"/>
    <col min="33" max="33" width="9.42578125" style="1" bestFit="1" customWidth="1"/>
    <col min="34" max="16384" width="9.140625" style="1"/>
  </cols>
  <sheetData>
    <row r="1" spans="1:31" ht="45" hidden="1" customHeight="1"/>
    <row r="2" spans="1:31" ht="21" customHeight="1">
      <c r="A2" s="26"/>
      <c r="B2" s="8"/>
      <c r="C2" s="8"/>
      <c r="D2" s="8"/>
      <c r="E2" s="8"/>
      <c r="F2" s="8"/>
      <c r="G2" s="8"/>
      <c r="H2" s="8"/>
      <c r="I2" s="8"/>
      <c r="J2" s="8"/>
      <c r="K2" s="8"/>
      <c r="L2" s="8" t="s">
        <v>0</v>
      </c>
      <c r="M2" s="8"/>
      <c r="N2" s="8"/>
      <c r="O2" s="8"/>
      <c r="P2" s="8"/>
      <c r="Q2" s="8" t="s">
        <v>1</v>
      </c>
      <c r="R2" s="8"/>
      <c r="S2" s="8"/>
      <c r="T2" s="8"/>
      <c r="U2" s="8"/>
      <c r="V2" s="8"/>
      <c r="W2" s="8" t="s">
        <v>2</v>
      </c>
      <c r="X2" s="8"/>
      <c r="Y2" s="8"/>
      <c r="Z2" s="8"/>
      <c r="AA2" s="8"/>
      <c r="AB2" s="8"/>
      <c r="AC2" s="8"/>
    </row>
    <row r="3" spans="1:31" ht="15.75">
      <c r="A3" s="26" t="s">
        <v>100</v>
      </c>
      <c r="B3" s="8"/>
      <c r="C3" s="8"/>
      <c r="D3" s="8"/>
      <c r="E3" s="8"/>
      <c r="F3" s="8"/>
      <c r="G3" s="8"/>
      <c r="H3" s="8"/>
      <c r="I3" s="8"/>
      <c r="J3" s="8"/>
      <c r="K3" s="8"/>
      <c r="L3" s="8"/>
      <c r="M3" s="8"/>
      <c r="N3" s="8"/>
      <c r="O3" s="8"/>
      <c r="P3" s="8"/>
      <c r="Q3" s="8"/>
      <c r="R3" s="8"/>
      <c r="S3" s="8"/>
      <c r="T3" s="8"/>
      <c r="U3" s="8"/>
      <c r="V3" s="8"/>
      <c r="W3" s="8"/>
      <c r="X3" s="8"/>
      <c r="Y3" s="8"/>
      <c r="Z3" s="8"/>
      <c r="AA3" s="8"/>
      <c r="AB3" s="8"/>
      <c r="AC3" s="8"/>
    </row>
    <row r="4" spans="1:31" s="3" customFormat="1" ht="15">
      <c r="A4" s="27" t="s">
        <v>101</v>
      </c>
      <c r="B4" s="8"/>
      <c r="C4" s="8"/>
      <c r="D4" s="8"/>
      <c r="E4" s="7" t="s">
        <v>5</v>
      </c>
      <c r="F4" s="7" t="s">
        <v>6</v>
      </c>
      <c r="G4" s="7" t="s">
        <v>7</v>
      </c>
      <c r="H4" s="7" t="s">
        <v>8</v>
      </c>
      <c r="I4" s="7" t="s">
        <v>9</v>
      </c>
      <c r="J4" s="6" t="s">
        <v>10</v>
      </c>
      <c r="K4" s="6" t="s">
        <v>11</v>
      </c>
      <c r="L4" s="6" t="s">
        <v>12</v>
      </c>
      <c r="M4" s="5" t="s">
        <v>13</v>
      </c>
      <c r="N4" s="5" t="s">
        <v>14</v>
      </c>
      <c r="O4" s="5" t="s">
        <v>15</v>
      </c>
      <c r="P4" s="5" t="s">
        <v>16</v>
      </c>
      <c r="Q4" s="5" t="s">
        <v>17</v>
      </c>
      <c r="R4" s="5" t="s">
        <v>18</v>
      </c>
      <c r="S4" s="5" t="s">
        <v>19</v>
      </c>
      <c r="T4" s="5" t="s">
        <v>20</v>
      </c>
      <c r="U4" s="5" t="s">
        <v>21</v>
      </c>
      <c r="V4" s="5" t="s">
        <v>22</v>
      </c>
      <c r="W4" s="5" t="s">
        <v>23</v>
      </c>
      <c r="X4" s="5" t="s">
        <v>24</v>
      </c>
      <c r="Y4" s="5" t="s">
        <v>25</v>
      </c>
      <c r="Z4" s="5" t="s">
        <v>26</v>
      </c>
      <c r="AA4" s="5" t="s">
        <v>27</v>
      </c>
      <c r="AB4" s="5" t="s">
        <v>28</v>
      </c>
      <c r="AC4" s="5" t="s">
        <v>29</v>
      </c>
      <c r="AE4" s="4" t="s">
        <v>30</v>
      </c>
    </row>
    <row r="5" spans="1:31" ht="15" customHeight="1">
      <c r="A5" s="213" t="s">
        <v>31</v>
      </c>
      <c r="B5" s="17" t="s">
        <v>32</v>
      </c>
      <c r="C5" s="17"/>
      <c r="D5" s="17"/>
      <c r="E5" s="90">
        <f t="shared" ref="E5:K5" si="0">+E6+E12+E13</f>
        <v>2.0555999999999996</v>
      </c>
      <c r="F5" s="90">
        <f t="shared" si="0"/>
        <v>2.8430999999999997</v>
      </c>
      <c r="G5" s="90">
        <f t="shared" si="0"/>
        <v>3.2683</v>
      </c>
      <c r="H5" s="90">
        <f t="shared" si="0"/>
        <v>3.7699000000000003</v>
      </c>
      <c r="I5" s="90">
        <f t="shared" si="0"/>
        <v>4.5879999999999992</v>
      </c>
      <c r="J5" s="90">
        <f t="shared" si="0"/>
        <v>6.8574000000000002</v>
      </c>
      <c r="K5" s="90">
        <f t="shared" si="0"/>
        <v>7.9603000000000002</v>
      </c>
      <c r="L5" s="90">
        <f t="shared" ref="L5:AA5" si="1">+L6+L12+L13</f>
        <v>10.3018</v>
      </c>
      <c r="M5" s="90">
        <f t="shared" si="1"/>
        <v>13.1767</v>
      </c>
      <c r="N5" s="90">
        <f t="shared" si="1"/>
        <v>14.938999999999997</v>
      </c>
      <c r="O5" s="90">
        <f t="shared" si="1"/>
        <v>15.801499999999999</v>
      </c>
      <c r="P5" s="90">
        <f t="shared" si="1"/>
        <v>17.848900000000004</v>
      </c>
      <c r="Q5" s="90">
        <f t="shared" si="1"/>
        <v>19.776</v>
      </c>
      <c r="R5" s="90">
        <f t="shared" si="1"/>
        <v>22.2454</v>
      </c>
      <c r="S5" s="90">
        <f t="shared" si="1"/>
        <v>26.411300000000001</v>
      </c>
      <c r="T5" s="90">
        <f t="shared" si="1"/>
        <v>30.092400000000005</v>
      </c>
      <c r="U5" s="90">
        <f t="shared" si="1"/>
        <v>34.207089999999994</v>
      </c>
      <c r="V5" s="90">
        <f t="shared" si="1"/>
        <v>40.993626999999996</v>
      </c>
      <c r="W5" s="90">
        <f t="shared" si="1"/>
        <v>46.845485000000004</v>
      </c>
      <c r="X5" s="90">
        <f t="shared" si="1"/>
        <v>41.986700000000006</v>
      </c>
      <c r="Y5" s="90">
        <f t="shared" si="1"/>
        <v>46.416260000000008</v>
      </c>
      <c r="Z5" s="90">
        <f t="shared" si="1"/>
        <v>53.192019999999999</v>
      </c>
      <c r="AA5" s="90">
        <f t="shared" si="1"/>
        <v>56.885656379000004</v>
      </c>
      <c r="AB5" s="90">
        <f t="shared" ref="AB5:AC5" si="2">+AB6+AB12+AB13</f>
        <v>61.246600000000001</v>
      </c>
      <c r="AC5" s="90">
        <f t="shared" si="2"/>
        <v>73.555300000000003</v>
      </c>
    </row>
    <row r="6" spans="1:31">
      <c r="A6" s="213"/>
      <c r="B6" s="12"/>
      <c r="C6" s="12" t="s">
        <v>33</v>
      </c>
      <c r="D6" s="12"/>
      <c r="E6" s="63">
        <f t="shared" ref="E6:K6" si="3">+SUM(E7:E11)</f>
        <v>1.8529</v>
      </c>
      <c r="F6" s="63">
        <f t="shared" si="3"/>
        <v>2.5314999999999999</v>
      </c>
      <c r="G6" s="63">
        <f t="shared" si="3"/>
        <v>3.0049000000000001</v>
      </c>
      <c r="H6" s="63">
        <f t="shared" si="3"/>
        <v>3.5346000000000002</v>
      </c>
      <c r="I6" s="63">
        <f t="shared" si="3"/>
        <v>4.2862999999999998</v>
      </c>
      <c r="J6" s="63">
        <f t="shared" si="3"/>
        <v>6.206500000000001</v>
      </c>
      <c r="K6" s="63">
        <f t="shared" si="3"/>
        <v>7.0021000000000004</v>
      </c>
      <c r="L6" s="63">
        <f t="shared" ref="L6:AA6" si="4">+SUM(L7:L11)</f>
        <v>8.6508000000000003</v>
      </c>
      <c r="M6" s="63">
        <f t="shared" si="4"/>
        <v>11.972799999999999</v>
      </c>
      <c r="N6" s="63">
        <f t="shared" si="4"/>
        <v>13.620399999999997</v>
      </c>
      <c r="O6" s="63">
        <f t="shared" si="4"/>
        <v>14.620299999999999</v>
      </c>
      <c r="P6" s="63">
        <f t="shared" si="4"/>
        <v>16.083100000000002</v>
      </c>
      <c r="Q6" s="63">
        <f t="shared" si="4"/>
        <v>17.228999999999999</v>
      </c>
      <c r="R6" s="63">
        <f t="shared" si="4"/>
        <v>19.632400000000001</v>
      </c>
      <c r="S6" s="63">
        <f t="shared" si="4"/>
        <v>23.412099999999999</v>
      </c>
      <c r="T6" s="63">
        <f t="shared" si="4"/>
        <v>26.707700000000003</v>
      </c>
      <c r="U6" s="63">
        <f t="shared" si="4"/>
        <v>31.434889999999999</v>
      </c>
      <c r="V6" s="63">
        <f t="shared" si="4"/>
        <v>38.270126999999995</v>
      </c>
      <c r="W6" s="63">
        <f t="shared" si="4"/>
        <v>42.329084999999999</v>
      </c>
      <c r="X6" s="63">
        <f t="shared" si="4"/>
        <v>39.035000000000011</v>
      </c>
      <c r="Y6" s="63">
        <f t="shared" si="4"/>
        <v>43.172460000000008</v>
      </c>
      <c r="Z6" s="63">
        <f t="shared" si="4"/>
        <v>49.524119999999996</v>
      </c>
      <c r="AA6" s="63">
        <f t="shared" si="4"/>
        <v>52.478256379000001</v>
      </c>
      <c r="AB6" s="63">
        <f t="shared" ref="AB6:AC6" si="5">+SUM(AB7:AB11)</f>
        <v>55.622300000000003</v>
      </c>
      <c r="AC6" s="63">
        <f t="shared" si="5"/>
        <v>66.752600000000001</v>
      </c>
    </row>
    <row r="7" spans="1:31">
      <c r="A7" s="213"/>
      <c r="B7" s="12"/>
      <c r="C7" s="12"/>
      <c r="D7" s="21" t="s">
        <v>34</v>
      </c>
      <c r="E7" s="87">
        <v>0.31814600820599032</v>
      </c>
      <c r="F7" s="87">
        <v>0.33065938386957355</v>
      </c>
      <c r="G7" s="87">
        <v>0.64868676957603355</v>
      </c>
      <c r="H7" s="87">
        <v>0.71976656351334145</v>
      </c>
      <c r="I7" s="87">
        <v>0.77232400065830142</v>
      </c>
      <c r="J7" s="87">
        <v>1.4121824769606506</v>
      </c>
      <c r="K7" s="87">
        <v>1.5055522947615092</v>
      </c>
      <c r="L7" s="87">
        <v>1.7473654515077337</v>
      </c>
      <c r="M7" s="87">
        <v>2.2988506066320551</v>
      </c>
      <c r="N7" s="87">
        <v>1.9367751902882993</v>
      </c>
      <c r="O7" s="87">
        <v>1.8889045987963637</v>
      </c>
      <c r="P7" s="87">
        <v>2.4717063156490515</v>
      </c>
      <c r="Q7" s="87">
        <v>2.5792870067274056</v>
      </c>
      <c r="R7" s="87">
        <v>2.9184903406291194</v>
      </c>
      <c r="S7" s="87">
        <v>3.9733208139329519</v>
      </c>
      <c r="T7" s="87">
        <v>4.7247988941224666</v>
      </c>
      <c r="U7" s="87">
        <v>5.4256899999999986</v>
      </c>
      <c r="V7" s="87">
        <v>6.8767269999999998</v>
      </c>
      <c r="W7" s="87">
        <v>7.5722849999999999</v>
      </c>
      <c r="X7" s="87">
        <v>7.2300000000000022</v>
      </c>
      <c r="Y7" s="87">
        <v>7.399560000000001</v>
      </c>
      <c r="Z7" s="87">
        <v>9.4467907999999987</v>
      </c>
      <c r="AA7" s="87">
        <v>10.088138378999997</v>
      </c>
      <c r="AB7" s="87">
        <v>11.975162974692582</v>
      </c>
      <c r="AC7" s="87">
        <v>12.869554609163869</v>
      </c>
      <c r="AE7" s="150">
        <v>0.67</v>
      </c>
    </row>
    <row r="8" spans="1:31">
      <c r="A8" s="213"/>
      <c r="B8" s="12"/>
      <c r="C8" s="12"/>
      <c r="D8" s="21" t="s">
        <v>35</v>
      </c>
      <c r="E8" s="87">
        <v>0.11255399179400968</v>
      </c>
      <c r="F8" s="87">
        <v>0.29314061613042641</v>
      </c>
      <c r="G8" s="87">
        <v>0.21131323042396652</v>
      </c>
      <c r="H8" s="87">
        <v>0.23773343648665848</v>
      </c>
      <c r="I8" s="87">
        <v>0.28617599934169863</v>
      </c>
      <c r="J8" s="87">
        <v>0.4339175230393495</v>
      </c>
      <c r="K8" s="87">
        <v>0.43354770523849068</v>
      </c>
      <c r="L8" s="87">
        <v>0.54553454849226646</v>
      </c>
      <c r="M8" s="87">
        <v>0.81134939336794465</v>
      </c>
      <c r="N8" s="87">
        <v>0.91642480971170048</v>
      </c>
      <c r="O8" s="87">
        <v>1.0181954012036361</v>
      </c>
      <c r="P8" s="87">
        <v>1.0648936843509482</v>
      </c>
      <c r="Q8" s="87">
        <v>1.1978129932725943</v>
      </c>
      <c r="R8" s="87">
        <v>1.29840965937088</v>
      </c>
      <c r="S8" s="87">
        <v>1.477579186067048</v>
      </c>
      <c r="T8" s="87">
        <v>1.7082011058775335</v>
      </c>
      <c r="U8" s="87">
        <v>3.0175999999999998</v>
      </c>
      <c r="V8" s="87">
        <v>3.9186999999999999</v>
      </c>
      <c r="W8" s="87">
        <v>4.2593999999999994</v>
      </c>
      <c r="X8" s="87">
        <v>4.0669000000000004</v>
      </c>
      <c r="Y8" s="87">
        <v>4.5274999999999999</v>
      </c>
      <c r="Z8" s="87">
        <v>5.2318291999999991</v>
      </c>
      <c r="AA8" s="87">
        <v>5.7446180000000009</v>
      </c>
      <c r="AB8" s="87">
        <v>6.0250370253074195</v>
      </c>
      <c r="AC8" s="87">
        <v>7.1988453908361327</v>
      </c>
      <c r="AE8" s="150">
        <v>2.0499999999999998</v>
      </c>
    </row>
    <row r="9" spans="1:31">
      <c r="A9" s="213"/>
      <c r="B9" s="12"/>
      <c r="C9" s="12"/>
      <c r="D9" s="21" t="s">
        <v>36</v>
      </c>
      <c r="E9" s="87">
        <v>0.69019999999999992</v>
      </c>
      <c r="F9" s="87">
        <v>0.96160000000000001</v>
      </c>
      <c r="G9" s="87">
        <v>1.1647000000000001</v>
      </c>
      <c r="H9" s="87">
        <v>1.3976999999999999</v>
      </c>
      <c r="I9" s="87">
        <v>1.8440999999999999</v>
      </c>
      <c r="J9" s="87">
        <v>2.5523000000000002</v>
      </c>
      <c r="K9" s="87">
        <v>3.1246999999999998</v>
      </c>
      <c r="L9" s="87">
        <v>3.9811000000000001</v>
      </c>
      <c r="M9" s="87">
        <v>6.4786000000000001</v>
      </c>
      <c r="N9" s="87">
        <v>8.5457000000000001</v>
      </c>
      <c r="O9" s="87">
        <v>9.3566000000000003</v>
      </c>
      <c r="P9" s="87">
        <v>9.8730999999999991</v>
      </c>
      <c r="Q9" s="87">
        <v>11.0725</v>
      </c>
      <c r="R9" s="87">
        <v>13.190299999999999</v>
      </c>
      <c r="S9" s="87">
        <v>15.198700000000001</v>
      </c>
      <c r="T9" s="87">
        <v>16.858400000000003</v>
      </c>
      <c r="U9" s="87">
        <v>19.4666</v>
      </c>
      <c r="V9" s="87">
        <v>23.115500000000001</v>
      </c>
      <c r="W9" s="87">
        <v>25.633199999999999</v>
      </c>
      <c r="X9" s="87">
        <v>24.0763</v>
      </c>
      <c r="Y9" s="87">
        <v>26.432099999999998</v>
      </c>
      <c r="Z9" s="87">
        <v>29.6204</v>
      </c>
      <c r="AA9" s="87">
        <v>31.677700000000002</v>
      </c>
      <c r="AB9" s="87">
        <v>33.068600000000004</v>
      </c>
      <c r="AC9" s="87">
        <v>41.7744</v>
      </c>
      <c r="AE9" s="150">
        <v>3.13</v>
      </c>
    </row>
    <row r="10" spans="1:31">
      <c r="A10" s="213"/>
      <c r="B10" s="12"/>
      <c r="C10" s="12"/>
      <c r="D10" s="21" t="s">
        <v>37</v>
      </c>
      <c r="E10" s="87">
        <v>0.73200000000000021</v>
      </c>
      <c r="F10" s="87">
        <v>0.94609999999999994</v>
      </c>
      <c r="G10" s="87">
        <v>0.98020000000000007</v>
      </c>
      <c r="H10" s="87">
        <v>1.1794</v>
      </c>
      <c r="I10" s="87">
        <v>1.3837000000000004</v>
      </c>
      <c r="J10" s="87">
        <v>1.8081000000000003</v>
      </c>
      <c r="K10" s="87">
        <v>1.938300000000001</v>
      </c>
      <c r="L10" s="87">
        <v>2.3767999999999994</v>
      </c>
      <c r="M10" s="87">
        <v>2.3839999999999999</v>
      </c>
      <c r="N10" s="87">
        <v>2.221499999999998</v>
      </c>
      <c r="O10" s="87">
        <v>2.3565999999999985</v>
      </c>
      <c r="P10" s="87">
        <v>2.6734000000000013</v>
      </c>
      <c r="Q10" s="87">
        <v>2.3793999999999995</v>
      </c>
      <c r="R10" s="87">
        <v>2.2252000000000045</v>
      </c>
      <c r="S10" s="87">
        <v>2.7625000000000002</v>
      </c>
      <c r="T10" s="87">
        <v>3.4162999999999992</v>
      </c>
      <c r="U10" s="87">
        <v>3.5250000000000035</v>
      </c>
      <c r="V10" s="87">
        <v>4.3591999999999969</v>
      </c>
      <c r="W10" s="87">
        <v>4.8642000000000047</v>
      </c>
      <c r="X10" s="87">
        <v>3.6618000000000031</v>
      </c>
      <c r="Y10" s="87">
        <v>4.8133000000000026</v>
      </c>
      <c r="Z10" s="87">
        <v>5.2250999999999985</v>
      </c>
      <c r="AA10" s="87">
        <v>4.9678000000000031</v>
      </c>
      <c r="AB10" s="87">
        <v>4.5534999999999997</v>
      </c>
      <c r="AC10" s="87">
        <v>4.9097999999999997</v>
      </c>
      <c r="AE10" s="151"/>
    </row>
    <row r="11" spans="1:31">
      <c r="A11" s="213"/>
      <c r="B11" s="12"/>
      <c r="C11" s="12"/>
      <c r="D11" s="19" t="s">
        <v>38</v>
      </c>
      <c r="E11" s="87">
        <v>0</v>
      </c>
      <c r="F11" s="87">
        <v>0</v>
      </c>
      <c r="G11" s="87">
        <v>0</v>
      </c>
      <c r="H11" s="87">
        <v>0</v>
      </c>
      <c r="I11" s="87">
        <v>0</v>
      </c>
      <c r="J11" s="87">
        <v>0</v>
      </c>
      <c r="K11" s="87">
        <v>0</v>
      </c>
      <c r="L11" s="87">
        <v>0</v>
      </c>
      <c r="M11" s="87">
        <v>0</v>
      </c>
      <c r="N11" s="87">
        <v>0</v>
      </c>
      <c r="O11" s="87">
        <v>0</v>
      </c>
      <c r="P11" s="87">
        <v>0</v>
      </c>
      <c r="Q11" s="87">
        <v>0</v>
      </c>
      <c r="R11" s="87">
        <v>0</v>
      </c>
      <c r="S11" s="87">
        <v>0</v>
      </c>
      <c r="T11" s="87">
        <v>0</v>
      </c>
      <c r="U11" s="87">
        <v>0</v>
      </c>
      <c r="V11" s="87">
        <v>0</v>
      </c>
      <c r="W11" s="87">
        <v>0</v>
      </c>
      <c r="X11" s="87">
        <v>0</v>
      </c>
      <c r="Y11" s="87">
        <v>0</v>
      </c>
      <c r="Z11" s="87">
        <v>0</v>
      </c>
      <c r="AA11" s="87">
        <v>0</v>
      </c>
      <c r="AB11" s="87"/>
      <c r="AC11" s="87"/>
      <c r="AE11" s="151"/>
    </row>
    <row r="12" spans="1:31">
      <c r="A12" s="213"/>
      <c r="B12" s="12"/>
      <c r="C12" s="12" t="s">
        <v>39</v>
      </c>
      <c r="D12" s="12"/>
      <c r="E12" s="87">
        <v>0</v>
      </c>
      <c r="F12" s="87">
        <v>0</v>
      </c>
      <c r="G12" s="87">
        <v>0</v>
      </c>
      <c r="H12" s="87">
        <v>0</v>
      </c>
      <c r="I12" s="87">
        <v>0</v>
      </c>
      <c r="J12" s="87">
        <v>0</v>
      </c>
      <c r="K12" s="87">
        <v>0</v>
      </c>
      <c r="L12" s="87">
        <v>0</v>
      </c>
      <c r="M12" s="87">
        <v>0</v>
      </c>
      <c r="N12" s="87">
        <v>0</v>
      </c>
      <c r="O12" s="87">
        <v>0</v>
      </c>
      <c r="P12" s="87">
        <v>0</v>
      </c>
      <c r="Q12" s="87">
        <v>0</v>
      </c>
      <c r="R12" s="87">
        <v>0</v>
      </c>
      <c r="S12" s="87">
        <v>0</v>
      </c>
      <c r="T12" s="87">
        <v>0</v>
      </c>
      <c r="U12" s="87">
        <v>0</v>
      </c>
      <c r="V12" s="87">
        <v>0</v>
      </c>
      <c r="W12" s="87">
        <v>0</v>
      </c>
      <c r="X12" s="87">
        <v>0</v>
      </c>
      <c r="Y12" s="87">
        <v>0</v>
      </c>
      <c r="Z12" s="87">
        <v>0</v>
      </c>
      <c r="AA12" s="87">
        <v>0</v>
      </c>
      <c r="AB12" s="87"/>
      <c r="AC12" s="87"/>
      <c r="AE12" s="150">
        <v>2.2999999999999998</v>
      </c>
    </row>
    <row r="13" spans="1:31">
      <c r="A13" s="213"/>
      <c r="B13" s="12"/>
      <c r="C13" s="12" t="s">
        <v>40</v>
      </c>
      <c r="D13" s="12"/>
      <c r="E13" s="87">
        <f t="shared" ref="E13:K13" si="6">+SUM(E14:E15)</f>
        <v>0.20269999999999982</v>
      </c>
      <c r="F13" s="87">
        <f t="shared" si="6"/>
        <v>0.31159999999999993</v>
      </c>
      <c r="G13" s="87">
        <f t="shared" si="6"/>
        <v>0.26340000000000008</v>
      </c>
      <c r="H13" s="87">
        <f t="shared" si="6"/>
        <v>0.23530000000000018</v>
      </c>
      <c r="I13" s="87">
        <f t="shared" si="6"/>
        <v>0.3016999999999998</v>
      </c>
      <c r="J13" s="87">
        <f t="shared" si="6"/>
        <v>0.65089999999999959</v>
      </c>
      <c r="K13" s="87">
        <f t="shared" si="6"/>
        <v>0.95819999999999983</v>
      </c>
      <c r="L13" s="87">
        <f t="shared" ref="L13:AC13" si="7">+SUM(L14:L15)</f>
        <v>1.651</v>
      </c>
      <c r="M13" s="87">
        <f t="shared" si="7"/>
        <v>1.2039000000000015</v>
      </c>
      <c r="N13" s="87">
        <f t="shared" si="7"/>
        <v>1.3186000000000004</v>
      </c>
      <c r="O13" s="87">
        <f t="shared" si="7"/>
        <v>1.1812000000000007</v>
      </c>
      <c r="P13" s="87">
        <f t="shared" si="7"/>
        <v>1.7658000000000011</v>
      </c>
      <c r="Q13" s="87">
        <f t="shared" si="7"/>
        <v>2.5470000000000002</v>
      </c>
      <c r="R13" s="87">
        <f t="shared" si="7"/>
        <v>2.613</v>
      </c>
      <c r="S13" s="87">
        <f t="shared" si="7"/>
        <v>2.9992000000000005</v>
      </c>
      <c r="T13" s="87">
        <f t="shared" si="7"/>
        <v>3.3847000000000009</v>
      </c>
      <c r="U13" s="87">
        <f t="shared" si="7"/>
        <v>2.7721999999999971</v>
      </c>
      <c r="V13" s="87">
        <f t="shared" si="7"/>
        <v>2.7235</v>
      </c>
      <c r="W13" s="87">
        <f t="shared" si="7"/>
        <v>4.5164000000000017</v>
      </c>
      <c r="X13" s="87">
        <f t="shared" si="7"/>
        <v>2.9516999999999971</v>
      </c>
      <c r="Y13" s="87">
        <f t="shared" si="7"/>
        <v>3.2438000000000029</v>
      </c>
      <c r="Z13" s="87">
        <f t="shared" si="7"/>
        <v>3.6679000000000013</v>
      </c>
      <c r="AA13" s="87">
        <f t="shared" si="7"/>
        <v>4.4074</v>
      </c>
      <c r="AB13" s="87">
        <f t="shared" si="7"/>
        <v>5.6242999999999999</v>
      </c>
      <c r="AC13" s="87">
        <f t="shared" si="7"/>
        <v>6.8026999999999997</v>
      </c>
    </row>
    <row r="14" spans="1:31">
      <c r="A14" s="213"/>
      <c r="B14" s="21"/>
      <c r="C14" s="21"/>
      <c r="D14" s="21" t="s">
        <v>41</v>
      </c>
      <c r="E14" s="87">
        <v>0.20269999999999982</v>
      </c>
      <c r="F14" s="87">
        <v>0.31159999999999993</v>
      </c>
      <c r="G14" s="87">
        <v>0.26340000000000008</v>
      </c>
      <c r="H14" s="87">
        <v>0.23530000000000018</v>
      </c>
      <c r="I14" s="87">
        <v>0.3016999999999998</v>
      </c>
      <c r="J14" s="87">
        <v>0.65089999999999959</v>
      </c>
      <c r="K14" s="87">
        <v>0.95819999999999983</v>
      </c>
      <c r="L14" s="87">
        <v>1.651</v>
      </c>
      <c r="M14" s="87">
        <v>1.2039000000000015</v>
      </c>
      <c r="N14" s="87">
        <v>1.3186000000000004</v>
      </c>
      <c r="O14" s="87">
        <v>1.1812000000000007</v>
      </c>
      <c r="P14" s="87">
        <v>1.7658000000000011</v>
      </c>
      <c r="Q14" s="87">
        <v>2.5470000000000002</v>
      </c>
      <c r="R14" s="87">
        <v>2.613</v>
      </c>
      <c r="S14" s="87">
        <v>2.9992000000000005</v>
      </c>
      <c r="T14" s="87">
        <v>3.3847000000000009</v>
      </c>
      <c r="U14" s="87">
        <v>2.7721999999999971</v>
      </c>
      <c r="V14" s="87">
        <v>2.7235</v>
      </c>
      <c r="W14" s="87">
        <v>4.5164000000000017</v>
      </c>
      <c r="X14" s="87">
        <v>2.9516999999999971</v>
      </c>
      <c r="Y14" s="87">
        <v>3.2438000000000029</v>
      </c>
      <c r="Z14" s="87">
        <v>3.6679000000000013</v>
      </c>
      <c r="AA14" s="87">
        <v>4.4074</v>
      </c>
      <c r="AB14" s="87">
        <v>5.6242999999999999</v>
      </c>
      <c r="AC14" s="87">
        <v>6.8026999999999997</v>
      </c>
    </row>
    <row r="15" spans="1:31" ht="12.75" customHeight="1">
      <c r="A15" s="213"/>
      <c r="B15" s="19"/>
      <c r="C15" s="19"/>
      <c r="D15" s="19" t="s">
        <v>38</v>
      </c>
      <c r="E15" s="87">
        <v>0</v>
      </c>
      <c r="F15" s="87">
        <v>0</v>
      </c>
      <c r="G15" s="87">
        <v>0</v>
      </c>
      <c r="H15" s="87">
        <v>0</v>
      </c>
      <c r="I15" s="87">
        <v>0</v>
      </c>
      <c r="J15" s="87">
        <v>0</v>
      </c>
      <c r="K15" s="87">
        <v>0</v>
      </c>
      <c r="L15" s="87">
        <v>0</v>
      </c>
      <c r="M15" s="87">
        <v>0</v>
      </c>
      <c r="N15" s="87">
        <v>0</v>
      </c>
      <c r="O15" s="87">
        <v>0</v>
      </c>
      <c r="P15" s="87">
        <v>0</v>
      </c>
      <c r="Q15" s="87">
        <v>0</v>
      </c>
      <c r="R15" s="87">
        <v>0</v>
      </c>
      <c r="S15" s="87">
        <v>0</v>
      </c>
      <c r="T15" s="87">
        <v>0</v>
      </c>
      <c r="U15" s="87">
        <v>0</v>
      </c>
      <c r="V15" s="87">
        <v>0</v>
      </c>
      <c r="W15" s="87">
        <v>0</v>
      </c>
      <c r="X15" s="87">
        <v>0</v>
      </c>
      <c r="Y15" s="87">
        <v>0</v>
      </c>
      <c r="Z15" s="87">
        <v>0</v>
      </c>
      <c r="AA15" s="87">
        <v>0</v>
      </c>
      <c r="AB15" s="87"/>
      <c r="AC15" s="87"/>
    </row>
    <row r="16" spans="1:31" ht="15">
      <c r="A16" s="213"/>
      <c r="B16" s="17" t="s">
        <v>42</v>
      </c>
      <c r="C16" s="17"/>
      <c r="D16" s="17"/>
      <c r="E16" s="90">
        <v>0.3266</v>
      </c>
      <c r="F16" s="90">
        <v>0.14809999999999998</v>
      </c>
      <c r="G16" s="90">
        <v>0.40660000000000002</v>
      </c>
      <c r="H16" s="90">
        <v>0.40100000000000002</v>
      </c>
      <c r="I16" s="90">
        <v>0.13419999999999999</v>
      </c>
      <c r="J16" s="90">
        <v>0.26989999999999997</v>
      </c>
      <c r="K16" s="90">
        <v>0.20099999999999998</v>
      </c>
      <c r="L16" s="90">
        <v>0.35210000000000002</v>
      </c>
      <c r="M16" s="90">
        <v>0.38899999999999996</v>
      </c>
      <c r="N16" s="90">
        <v>0.50070000000000003</v>
      </c>
      <c r="O16" s="90">
        <v>0.89149999999999996</v>
      </c>
      <c r="P16" s="90">
        <v>1.6892</v>
      </c>
      <c r="Q16" s="90">
        <v>1.3023</v>
      </c>
      <c r="R16" s="90">
        <v>1.3282</v>
      </c>
      <c r="S16" s="90">
        <v>1.4098999999999999</v>
      </c>
      <c r="T16" s="90">
        <v>2.2511999999999999</v>
      </c>
      <c r="U16" s="90">
        <v>3.0847999999999995</v>
      </c>
      <c r="V16" s="90">
        <v>3.7025000000000001</v>
      </c>
      <c r="W16" s="90">
        <v>5.4518000000000004</v>
      </c>
      <c r="X16" s="90">
        <v>5.0199999999999996</v>
      </c>
      <c r="Y16" s="90">
        <v>4.0781000000000001</v>
      </c>
      <c r="Z16" s="90">
        <v>3.7326000000000001</v>
      </c>
      <c r="AA16" s="90">
        <v>3.4710000000000001</v>
      </c>
      <c r="AB16" s="90">
        <v>2.8729</v>
      </c>
      <c r="AC16" s="90">
        <v>3.2130000000000001</v>
      </c>
    </row>
    <row r="17" spans="1:16383" ht="6" customHeight="1">
      <c r="A17" s="213"/>
      <c r="B17" s="12"/>
      <c r="C17" s="12"/>
      <c r="D17" s="12"/>
      <c r="E17" s="63"/>
      <c r="F17" s="63"/>
      <c r="G17" s="63"/>
      <c r="H17" s="63"/>
      <c r="I17" s="63"/>
      <c r="J17" s="63"/>
      <c r="K17" s="63"/>
      <c r="L17" s="63"/>
      <c r="M17" s="63"/>
      <c r="N17" s="63"/>
      <c r="O17" s="63"/>
      <c r="P17" s="63"/>
      <c r="Q17" s="63"/>
      <c r="R17" s="63"/>
      <c r="S17" s="63"/>
      <c r="T17" s="63"/>
      <c r="U17" s="63"/>
      <c r="V17" s="63"/>
      <c r="W17" s="63"/>
      <c r="X17" s="63"/>
      <c r="Y17" s="63"/>
      <c r="Z17" s="63"/>
      <c r="AA17" s="63"/>
      <c r="AB17" s="63"/>
      <c r="AC17" s="63"/>
    </row>
    <row r="18" spans="1:16383" s="9" customFormat="1" ht="15">
      <c r="A18" s="213"/>
      <c r="B18" s="15" t="s">
        <v>43</v>
      </c>
      <c r="C18" s="15"/>
      <c r="D18" s="15"/>
      <c r="E18" s="84">
        <v>2.1532</v>
      </c>
      <c r="F18" s="84">
        <v>2.6840999999999999</v>
      </c>
      <c r="G18" s="84">
        <v>3.1175999999999999</v>
      </c>
      <c r="H18" s="84">
        <v>4.0156999999999998</v>
      </c>
      <c r="I18" s="84">
        <v>4.2889999999999997</v>
      </c>
      <c r="J18" s="84">
        <v>5.5369999999999999</v>
      </c>
      <c r="K18" s="84">
        <v>7.3771000000000004</v>
      </c>
      <c r="L18" s="84">
        <v>9.2334999999999994</v>
      </c>
      <c r="M18" s="84">
        <v>10.287600000000001</v>
      </c>
      <c r="N18" s="84">
        <v>12.167899999999999</v>
      </c>
      <c r="O18" s="84">
        <v>14.869899999999999</v>
      </c>
      <c r="P18" s="84">
        <v>17.831599999999998</v>
      </c>
      <c r="Q18" s="84">
        <v>19.913599999999999</v>
      </c>
      <c r="R18" s="84">
        <v>23.280699999999996</v>
      </c>
      <c r="S18" s="84">
        <v>23.538199999999996</v>
      </c>
      <c r="T18" s="84">
        <v>27.8018</v>
      </c>
      <c r="U18" s="84">
        <v>32.966999999999999</v>
      </c>
      <c r="V18" s="84">
        <v>42.2044</v>
      </c>
      <c r="W18" s="84">
        <v>45.982300000000002</v>
      </c>
      <c r="X18" s="84">
        <v>51.351200000000006</v>
      </c>
      <c r="Y18" s="84">
        <v>53.668300000000002</v>
      </c>
      <c r="Z18" s="84">
        <v>56.756500000000003</v>
      </c>
      <c r="AA18" s="84">
        <v>66.137500000000003</v>
      </c>
      <c r="AB18" s="84">
        <v>74.586100000000002</v>
      </c>
      <c r="AC18" s="84">
        <v>73.504000000000005</v>
      </c>
    </row>
    <row r="19" spans="1:16383" s="9" customFormat="1" ht="6" customHeight="1">
      <c r="A19" s="213"/>
      <c r="B19" s="12"/>
      <c r="C19" s="12"/>
      <c r="D19" s="12"/>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1"/>
      <c r="AE19" s="1"/>
    </row>
    <row r="20" spans="1:16383" s="52" customFormat="1" ht="15">
      <c r="A20" s="213"/>
      <c r="B20" s="51"/>
      <c r="C20" s="51" t="s">
        <v>44</v>
      </c>
      <c r="D20" s="51"/>
      <c r="E20" s="84">
        <v>0.32969999999999999</v>
      </c>
      <c r="F20" s="84">
        <v>0.64879999999999993</v>
      </c>
      <c r="G20" s="84">
        <v>0.72250000000000003</v>
      </c>
      <c r="H20" s="84">
        <v>0.77910000000000001</v>
      </c>
      <c r="I20" s="84">
        <v>1.139</v>
      </c>
      <c r="J20" s="84">
        <v>1.4091</v>
      </c>
      <c r="K20" s="84">
        <v>1.6495</v>
      </c>
      <c r="L20" s="84">
        <v>2.0840000000000001</v>
      </c>
      <c r="M20" s="84">
        <v>1.9650999999999998</v>
      </c>
      <c r="N20" s="84">
        <v>1.7167999999999999</v>
      </c>
      <c r="O20" s="84">
        <v>1.6172</v>
      </c>
      <c r="P20" s="84">
        <v>1.6172</v>
      </c>
      <c r="Q20" s="84">
        <v>1.6172</v>
      </c>
      <c r="R20" s="84">
        <v>1.6172</v>
      </c>
      <c r="S20" s="84">
        <v>1.4376</v>
      </c>
      <c r="T20" s="84">
        <v>1.6172</v>
      </c>
      <c r="U20" s="84">
        <v>2.0428999999999999</v>
      </c>
      <c r="V20" s="84">
        <v>1.5587</v>
      </c>
      <c r="W20" s="84">
        <v>1.6117999999999999</v>
      </c>
      <c r="X20" s="84">
        <v>2.0087000000000002</v>
      </c>
      <c r="Y20" s="84">
        <v>2.8919999999999999</v>
      </c>
      <c r="Z20" s="84">
        <v>4.5199999999999996</v>
      </c>
      <c r="AA20" s="84">
        <v>6.1353</v>
      </c>
      <c r="AB20" s="84">
        <v>8.6150000000000002</v>
      </c>
      <c r="AC20" s="84">
        <v>10.204800000000001</v>
      </c>
    </row>
    <row r="21" spans="1:16383" s="52" customFormat="1" ht="6" customHeight="1">
      <c r="A21" s="213"/>
      <c r="B21" s="12"/>
      <c r="C21" s="12"/>
      <c r="D21" s="12"/>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row>
    <row r="22" spans="1:16383" s="9" customFormat="1" ht="15">
      <c r="A22" s="213"/>
      <c r="B22" s="15" t="s">
        <v>45</v>
      </c>
      <c r="C22" s="15"/>
      <c r="D22" s="15"/>
      <c r="E22" s="84">
        <v>0.70020000000000004</v>
      </c>
      <c r="F22" s="84">
        <v>0.6956</v>
      </c>
      <c r="G22" s="84">
        <v>1.1876</v>
      </c>
      <c r="H22" s="84">
        <v>1.9971999999999999</v>
      </c>
      <c r="I22" s="84">
        <v>2.0085000000000002</v>
      </c>
      <c r="J22" s="84">
        <v>2.5134000000000003</v>
      </c>
      <c r="K22" s="84">
        <v>2.2665999999999999</v>
      </c>
      <c r="L22" s="84">
        <v>3.0244</v>
      </c>
      <c r="M22" s="84">
        <v>4.0783999999999994</v>
      </c>
      <c r="N22" s="84">
        <v>6.0478999999999994</v>
      </c>
      <c r="O22" s="84">
        <v>6.4852999999999996</v>
      </c>
      <c r="P22" s="84">
        <v>7.5657000000000005</v>
      </c>
      <c r="Q22" s="84">
        <v>6.6957000000000004</v>
      </c>
      <c r="R22" s="84">
        <v>7.2659000000000002</v>
      </c>
      <c r="S22" s="84">
        <v>8.1974999999999998</v>
      </c>
      <c r="T22" s="84">
        <v>8.2659000000000002</v>
      </c>
      <c r="U22" s="84">
        <v>6.6127000000000002</v>
      </c>
      <c r="V22" s="84">
        <v>9.3015000000000008</v>
      </c>
      <c r="W22" s="84">
        <v>12.700299999999999</v>
      </c>
      <c r="X22" s="84">
        <v>12.318</v>
      </c>
      <c r="Y22" s="84">
        <v>10.797900000000002</v>
      </c>
      <c r="Z22" s="84">
        <v>15.466100000000003</v>
      </c>
      <c r="AA22" s="84">
        <v>15.735799999999999</v>
      </c>
      <c r="AB22" s="84">
        <v>19.275099999999998</v>
      </c>
      <c r="AC22" s="84">
        <v>21.264500000000002</v>
      </c>
    </row>
    <row r="23" spans="1:16383" ht="6" customHeight="1">
      <c r="A23" s="213"/>
      <c r="B23" s="12"/>
      <c r="C23" s="12"/>
      <c r="D23" s="12"/>
      <c r="E23" s="63"/>
      <c r="F23" s="63"/>
      <c r="G23" s="63"/>
      <c r="H23" s="63"/>
      <c r="I23" s="63"/>
      <c r="J23" s="63"/>
      <c r="K23" s="63"/>
      <c r="L23" s="63"/>
      <c r="M23" s="63"/>
      <c r="N23" s="63"/>
      <c r="O23" s="63"/>
      <c r="P23" s="63"/>
      <c r="Q23" s="63"/>
      <c r="R23" s="63"/>
      <c r="S23" s="63"/>
      <c r="T23" s="63"/>
      <c r="U23" s="85"/>
      <c r="V23" s="85"/>
      <c r="W23" s="85"/>
      <c r="X23" s="85"/>
      <c r="Y23" s="85"/>
      <c r="Z23" s="63"/>
      <c r="AA23" s="85"/>
      <c r="AB23" s="85"/>
      <c r="AC23" s="85"/>
    </row>
    <row r="24" spans="1:16383" ht="15">
      <c r="A24" s="213"/>
      <c r="B24" s="10" t="s">
        <v>46</v>
      </c>
      <c r="C24" s="10"/>
      <c r="D24" s="10"/>
      <c r="E24" s="65">
        <f t="shared" ref="E24:K24" si="8">+E5+E16-(E18-E20+E22)</f>
        <v>-0.14150000000000063</v>
      </c>
      <c r="F24" s="65">
        <f t="shared" si="8"/>
        <v>0.26029999999999953</v>
      </c>
      <c r="G24" s="65">
        <f t="shared" si="8"/>
        <v>9.220000000000006E-2</v>
      </c>
      <c r="H24" s="65">
        <f t="shared" si="8"/>
        <v>-1.0628999999999991</v>
      </c>
      <c r="I24" s="65">
        <f t="shared" si="8"/>
        <v>-0.43630000000000102</v>
      </c>
      <c r="J24" s="65">
        <f t="shared" si="8"/>
        <v>0.48599999999999888</v>
      </c>
      <c r="K24" s="65">
        <f t="shared" si="8"/>
        <v>0.16709999999999958</v>
      </c>
      <c r="L24" s="65">
        <f t="shared" ref="L24:AA24" si="9">+L5+L16-(L18-L20+L22)</f>
        <v>0.48000000000000043</v>
      </c>
      <c r="M24" s="65">
        <f t="shared" si="9"/>
        <v>1.1647999999999996</v>
      </c>
      <c r="N24" s="65">
        <f t="shared" si="9"/>
        <v>-1.0593000000000021</v>
      </c>
      <c r="O24" s="65">
        <f t="shared" si="9"/>
        <v>-3.0450000000000017</v>
      </c>
      <c r="P24" s="65">
        <f t="shared" si="9"/>
        <v>-4.2419999999999938</v>
      </c>
      <c r="Q24" s="65">
        <f t="shared" si="9"/>
        <v>-3.9138000000000019</v>
      </c>
      <c r="R24" s="65">
        <f t="shared" si="9"/>
        <v>-5.355799999999995</v>
      </c>
      <c r="S24" s="65">
        <f t="shared" si="9"/>
        <v>-2.476899999999997</v>
      </c>
      <c r="T24" s="65">
        <f t="shared" si="9"/>
        <v>-2.106899999999996</v>
      </c>
      <c r="U24" s="65">
        <f t="shared" si="9"/>
        <v>-0.2449100000000044</v>
      </c>
      <c r="V24" s="65">
        <f t="shared" si="9"/>
        <v>-5.2510729999999981</v>
      </c>
      <c r="W24" s="65">
        <f t="shared" si="9"/>
        <v>-4.7735149999999962</v>
      </c>
      <c r="X24" s="65">
        <f t="shared" si="9"/>
        <v>-14.653799999999997</v>
      </c>
      <c r="Y24" s="65">
        <f t="shared" si="9"/>
        <v>-11.079839999999997</v>
      </c>
      <c r="Z24" s="65">
        <f t="shared" si="9"/>
        <v>-10.777980000000007</v>
      </c>
      <c r="AA24" s="65">
        <f t="shared" si="9"/>
        <v>-15.381343620999999</v>
      </c>
      <c r="AB24" s="65">
        <f t="shared" ref="AB24:AC24" si="10">+AB5+AB16-(AB18-AB20+AB22)</f>
        <v>-21.1267</v>
      </c>
      <c r="AC24" s="65">
        <f t="shared" si="10"/>
        <v>-7.795400000000015</v>
      </c>
    </row>
    <row r="25" spans="1:16383" ht="6" customHeight="1">
      <c r="A25" s="213"/>
      <c r="B25" s="12"/>
      <c r="C25" s="12"/>
      <c r="D25" s="12"/>
      <c r="E25" s="63"/>
      <c r="F25" s="63"/>
      <c r="G25" s="63"/>
      <c r="H25" s="63"/>
      <c r="I25" s="63"/>
      <c r="J25" s="63"/>
      <c r="K25" s="63"/>
      <c r="L25" s="63"/>
      <c r="M25" s="63"/>
      <c r="N25" s="63"/>
      <c r="O25" s="63"/>
      <c r="P25" s="63"/>
      <c r="Q25" s="63"/>
      <c r="R25" s="63"/>
      <c r="S25" s="63"/>
      <c r="T25" s="63"/>
      <c r="U25" s="85"/>
      <c r="V25" s="85"/>
      <c r="W25" s="85"/>
      <c r="X25" s="85"/>
      <c r="Y25" s="85"/>
      <c r="Z25" s="63"/>
      <c r="AA25" s="85"/>
      <c r="AB25" s="85"/>
      <c r="AC25" s="85"/>
      <c r="AF25" s="39"/>
      <c r="AG25" s="40"/>
      <c r="AH25" s="40"/>
    </row>
    <row r="26" spans="1:16383" ht="15">
      <c r="A26" s="213"/>
      <c r="B26" s="10" t="s">
        <v>47</v>
      </c>
      <c r="C26" s="11"/>
      <c r="D26" s="11"/>
      <c r="E26" s="65">
        <f t="shared" ref="E26:K26" si="11">+E24-E$20</f>
        <v>-0.47120000000000062</v>
      </c>
      <c r="F26" s="65">
        <f t="shared" si="11"/>
        <v>-0.3885000000000004</v>
      </c>
      <c r="G26" s="65">
        <f t="shared" si="11"/>
        <v>-0.63029999999999997</v>
      </c>
      <c r="H26" s="65">
        <f t="shared" si="11"/>
        <v>-1.8419999999999992</v>
      </c>
      <c r="I26" s="65">
        <f t="shared" si="11"/>
        <v>-1.575300000000001</v>
      </c>
      <c r="J26" s="65">
        <f t="shared" si="11"/>
        <v>-0.92310000000000114</v>
      </c>
      <c r="K26" s="65">
        <f t="shared" si="11"/>
        <v>-1.4824000000000004</v>
      </c>
      <c r="L26" s="65">
        <f t="shared" ref="L26:AA26" si="12">+L24-L$20</f>
        <v>-1.6039999999999996</v>
      </c>
      <c r="M26" s="65">
        <f t="shared" si="12"/>
        <v>-0.80030000000000023</v>
      </c>
      <c r="N26" s="65">
        <f t="shared" si="12"/>
        <v>-2.7761000000000022</v>
      </c>
      <c r="O26" s="65">
        <f t="shared" si="12"/>
        <v>-4.6622000000000021</v>
      </c>
      <c r="P26" s="65">
        <f t="shared" si="12"/>
        <v>-5.8591999999999942</v>
      </c>
      <c r="Q26" s="65">
        <f t="shared" si="12"/>
        <v>-5.5310000000000024</v>
      </c>
      <c r="R26" s="65">
        <f t="shared" si="12"/>
        <v>-6.9729999999999954</v>
      </c>
      <c r="S26" s="65">
        <f t="shared" si="12"/>
        <v>-3.9144999999999968</v>
      </c>
      <c r="T26" s="65">
        <f t="shared" si="12"/>
        <v>-3.724099999999996</v>
      </c>
      <c r="U26" s="65">
        <f t="shared" si="12"/>
        <v>-2.2878100000000043</v>
      </c>
      <c r="V26" s="65">
        <f t="shared" si="12"/>
        <v>-6.8097729999999981</v>
      </c>
      <c r="W26" s="65">
        <f t="shared" si="12"/>
        <v>-6.3853149999999959</v>
      </c>
      <c r="X26" s="65">
        <f t="shared" si="12"/>
        <v>-16.662499999999998</v>
      </c>
      <c r="Y26" s="65">
        <f t="shared" si="12"/>
        <v>-13.971839999999997</v>
      </c>
      <c r="Z26" s="65">
        <f t="shared" si="12"/>
        <v>-15.297980000000006</v>
      </c>
      <c r="AA26" s="65">
        <f t="shared" si="12"/>
        <v>-21.516643621</v>
      </c>
      <c r="AB26" s="65">
        <f t="shared" ref="AB26:AC26" si="13">+AB24-AB$20</f>
        <v>-29.741700000000002</v>
      </c>
      <c r="AC26" s="65">
        <f t="shared" si="13"/>
        <v>-18.000200000000014</v>
      </c>
      <c r="AF26" s="39"/>
      <c r="AG26" s="40"/>
      <c r="AH26" s="40"/>
    </row>
    <row r="27" spans="1:16383" ht="1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F27" s="39"/>
      <c r="AG27" s="40"/>
      <c r="AH27" s="40"/>
    </row>
    <row r="28" spans="1:16383" s="22" customFormat="1" ht="15">
      <c r="B28" s="24" t="s">
        <v>48</v>
      </c>
      <c r="C28" s="24"/>
      <c r="D28" s="24"/>
      <c r="E28" s="24">
        <v>17.140999999999998</v>
      </c>
      <c r="F28" s="24">
        <v>22.306000000000001</v>
      </c>
      <c r="G28" s="24">
        <v>25.704999999999998</v>
      </c>
      <c r="H28" s="24">
        <v>31.021999999999998</v>
      </c>
      <c r="I28" s="24">
        <v>39.462000000000003</v>
      </c>
      <c r="J28" s="24">
        <v>51.281999999999996</v>
      </c>
      <c r="K28" s="24">
        <v>61.746000000000002</v>
      </c>
      <c r="L28" s="24">
        <v>75.442999999999998</v>
      </c>
      <c r="M28" s="24">
        <v>86.2</v>
      </c>
      <c r="N28" s="24">
        <v>92.048000000000002</v>
      </c>
      <c r="O28" s="24">
        <v>106.654</v>
      </c>
      <c r="P28" s="24">
        <v>118.416</v>
      </c>
      <c r="Q28" s="24">
        <v>129.167</v>
      </c>
      <c r="R28" s="24">
        <v>142.81800000000001</v>
      </c>
      <c r="S28" s="24">
        <v>161.50800000000001</v>
      </c>
      <c r="T28" s="24">
        <v>183.74700000000001</v>
      </c>
      <c r="U28" s="24">
        <v>206.28800000000001</v>
      </c>
      <c r="V28" s="24">
        <v>233.56700000000001</v>
      </c>
      <c r="W28" s="24">
        <v>262.41699999999997</v>
      </c>
      <c r="X28" s="24">
        <v>275.63200000000001</v>
      </c>
      <c r="Y28" s="24">
        <v>299.286</v>
      </c>
      <c r="Z28" s="24">
        <v>335.02800000000002</v>
      </c>
      <c r="AA28" s="24">
        <v>361.34800000000001</v>
      </c>
      <c r="AB28" s="24">
        <v>376.54</v>
      </c>
      <c r="AC28" s="24">
        <v>409.61200000000002</v>
      </c>
      <c r="AF28" s="39"/>
      <c r="AG28" s="40"/>
      <c r="AH28" s="40"/>
    </row>
    <row r="29" spans="1:16383" s="22" customFormat="1" ht="15">
      <c r="B29" s="24" t="s">
        <v>49</v>
      </c>
      <c r="C29" s="24"/>
      <c r="D29" s="24"/>
      <c r="E29" s="24">
        <v>76.078999999999994</v>
      </c>
      <c r="F29" s="24">
        <v>78.552999999999997</v>
      </c>
      <c r="G29" s="24">
        <v>82.971000000000004</v>
      </c>
      <c r="H29" s="24">
        <v>88.14</v>
      </c>
      <c r="I29" s="24">
        <v>86.991</v>
      </c>
      <c r="J29" s="24">
        <v>90.540999999999997</v>
      </c>
      <c r="K29" s="24">
        <v>93.781000000000006</v>
      </c>
      <c r="L29" s="24">
        <v>98.463999999999999</v>
      </c>
      <c r="M29" s="24">
        <v>101.321</v>
      </c>
      <c r="N29" s="24">
        <v>99.406000000000006</v>
      </c>
      <c r="O29" s="24">
        <v>106.654</v>
      </c>
      <c r="P29" s="24">
        <v>109.559</v>
      </c>
      <c r="Q29" s="24">
        <v>113.672</v>
      </c>
      <c r="R29" s="24">
        <v>118.84099999999999</v>
      </c>
      <c r="S29" s="24">
        <v>126.247</v>
      </c>
      <c r="T29" s="24">
        <v>133.886</v>
      </c>
      <c r="U29" s="24">
        <v>142.678</v>
      </c>
      <c r="V29" s="24">
        <v>151.50800000000001</v>
      </c>
      <c r="W29" s="24">
        <v>157.91900000000001</v>
      </c>
      <c r="X29" s="24">
        <v>154.07900000000001</v>
      </c>
      <c r="Y29" s="24">
        <v>159.828</v>
      </c>
      <c r="Z29" s="24">
        <v>165.958</v>
      </c>
      <c r="AA29" s="24">
        <v>172.81</v>
      </c>
      <c r="AB29" s="24">
        <v>177.63399999999999</v>
      </c>
      <c r="AC29" s="24">
        <v>183.11500000000001</v>
      </c>
      <c r="AF29" s="39"/>
      <c r="AG29" s="40"/>
      <c r="AH29" s="40"/>
    </row>
    <row r="30" spans="1:16383" s="22" customFormat="1" ht="15">
      <c r="B30" s="24" t="s">
        <v>50</v>
      </c>
      <c r="C30" s="24"/>
      <c r="D30" s="24"/>
      <c r="E30" s="24">
        <f>+E$28*100/(E32+100)</f>
        <v>17.332973076607271</v>
      </c>
      <c r="F30" s="24">
        <f t="shared" ref="F30:AA30" si="14">+F28*100/(F32+100)</f>
        <v>22.554309414063184</v>
      </c>
      <c r="G30" s="24">
        <f t="shared" si="14"/>
        <v>25.411190730535402</v>
      </c>
      <c r="H30" s="24">
        <f t="shared" si="14"/>
        <v>29.813861821563336</v>
      </c>
      <c r="I30" s="24">
        <f t="shared" si="14"/>
        <v>39.684770458971443</v>
      </c>
      <c r="J30" s="24">
        <f t="shared" si="14"/>
        <v>51.191498549713963</v>
      </c>
      <c r="K30" s="24">
        <f t="shared" si="14"/>
        <v>61.517879399610372</v>
      </c>
      <c r="L30" s="24">
        <f t="shared" si="14"/>
        <v>74.070968633802352</v>
      </c>
      <c r="M30" s="24">
        <f t="shared" si="14"/>
        <v>85.188699392897107</v>
      </c>
      <c r="N30" s="24">
        <f t="shared" si="14"/>
        <v>96.176189831369854</v>
      </c>
      <c r="O30" s="24">
        <f t="shared" si="14"/>
        <v>107.93348672503323</v>
      </c>
      <c r="P30" s="24">
        <f t="shared" si="14"/>
        <v>121.44366339462607</v>
      </c>
      <c r="Q30" s="24">
        <f t="shared" si="14"/>
        <v>133.12080780039886</v>
      </c>
      <c r="R30" s="24">
        <f t="shared" si="14"/>
        <v>146.95869345080041</v>
      </c>
      <c r="S30" s="24">
        <f t="shared" si="14"/>
        <v>163.37919829600398</v>
      </c>
      <c r="T30" s="24">
        <f t="shared" si="14"/>
        <v>182.98506847338368</v>
      </c>
      <c r="U30" s="24">
        <f t="shared" si="14"/>
        <v>201.03572065850389</v>
      </c>
      <c r="V30" s="24">
        <f t="shared" si="14"/>
        <v>223.15475532487028</v>
      </c>
      <c r="W30" s="24">
        <f t="shared" si="14"/>
        <v>249.91216975327245</v>
      </c>
      <c r="X30" s="24">
        <f t="shared" si="14"/>
        <v>279.0142102567321</v>
      </c>
      <c r="Y30" s="24">
        <f t="shared" si="14"/>
        <v>302.53210902339924</v>
      </c>
      <c r="Z30" s="24">
        <f t="shared" si="14"/>
        <v>337.59667179669958</v>
      </c>
      <c r="AA30" s="24">
        <f t="shared" si="14"/>
        <v>361.78710100448916</v>
      </c>
      <c r="AB30" s="24">
        <f t="shared" ref="AB30:AC30" si="15">+AB28*100/(AB32+100)</f>
        <v>379.35355148530101</v>
      </c>
      <c r="AC30" s="24">
        <f t="shared" si="15"/>
        <v>414.01475713176637</v>
      </c>
      <c r="AE30" s="49">
        <v>1</v>
      </c>
      <c r="AF30" s="39"/>
      <c r="AG30" s="40"/>
      <c r="AH30" s="40"/>
    </row>
    <row r="31" spans="1:16383" s="22" customFormat="1" ht="15">
      <c r="B31" s="24" t="s">
        <v>51</v>
      </c>
      <c r="C31" s="24"/>
      <c r="D31" s="24"/>
      <c r="E31" s="41"/>
      <c r="F31" s="41"/>
      <c r="G31" s="41"/>
      <c r="H31" s="41"/>
      <c r="I31" s="41"/>
      <c r="J31" s="41"/>
      <c r="K31" s="41"/>
      <c r="L31" s="41"/>
      <c r="M31" s="41"/>
      <c r="N31" s="41"/>
      <c r="O31" s="41"/>
      <c r="P31" s="41"/>
      <c r="Q31" s="24">
        <f t="shared" ref="Q31:AA31" si="16">+Q28*100/(Q33+100)</f>
        <v>132.67274460340025</v>
      </c>
      <c r="R31" s="24">
        <f t="shared" si="16"/>
        <v>143.09012880696508</v>
      </c>
      <c r="S31" s="24">
        <f t="shared" si="16"/>
        <v>164.01635126479795</v>
      </c>
      <c r="T31" s="24">
        <f t="shared" si="16"/>
        <v>185.65668320915773</v>
      </c>
      <c r="U31" s="24">
        <f t="shared" si="16"/>
        <v>205.13379011386951</v>
      </c>
      <c r="V31" s="24">
        <f t="shared" si="16"/>
        <v>228.96201520687268</v>
      </c>
      <c r="W31" s="24">
        <f t="shared" si="16"/>
        <v>259.0498595634005</v>
      </c>
      <c r="X31" s="24">
        <f t="shared" si="16"/>
        <v>274.48064154253439</v>
      </c>
      <c r="Y31" s="24">
        <f t="shared" si="16"/>
        <v>304.86344626303764</v>
      </c>
      <c r="Z31" s="24">
        <f t="shared" si="16"/>
        <v>340.44429856806875</v>
      </c>
      <c r="AA31" s="24">
        <f t="shared" si="16"/>
        <v>365.05867541209381</v>
      </c>
      <c r="AB31" s="24">
        <f t="shared" ref="AB31:AC31" si="17">+AB28*100/(AB33+100)</f>
        <v>377.18018793297864</v>
      </c>
      <c r="AC31" s="24">
        <f t="shared" si="17"/>
        <v>411.72993880521403</v>
      </c>
      <c r="AF31" s="39"/>
      <c r="AG31" s="40"/>
      <c r="AH31" s="40"/>
    </row>
    <row r="32" spans="1:16383" s="22" customFormat="1" ht="15">
      <c r="B32" s="24" t="s">
        <v>52</v>
      </c>
      <c r="C32" s="24"/>
      <c r="D32" s="24"/>
      <c r="E32" s="50">
        <v>-1.1075599999999999</v>
      </c>
      <c r="F32" s="50">
        <v>-1.10094</v>
      </c>
      <c r="G32" s="50">
        <v>1.15622</v>
      </c>
      <c r="H32" s="50">
        <v>4.05227</v>
      </c>
      <c r="I32" s="50">
        <v>-0.5613499999999999</v>
      </c>
      <c r="J32" s="50">
        <v>0.17679</v>
      </c>
      <c r="K32" s="50">
        <v>0.37081999999999998</v>
      </c>
      <c r="L32" s="50">
        <v>1.85232</v>
      </c>
      <c r="M32" s="50">
        <v>1.18713</v>
      </c>
      <c r="N32" s="50">
        <v>-4.2923200000000001</v>
      </c>
      <c r="O32" s="50">
        <v>-1.1854399999999998</v>
      </c>
      <c r="P32" s="50">
        <v>-2.4930600000000003</v>
      </c>
      <c r="Q32" s="50">
        <v>-2.9700899999999999</v>
      </c>
      <c r="R32" s="50">
        <v>-2.81759</v>
      </c>
      <c r="S32" s="50">
        <v>-1.1453100000000001</v>
      </c>
      <c r="T32" s="50">
        <v>0.41638999999999998</v>
      </c>
      <c r="U32" s="50">
        <v>2.6126100000000001</v>
      </c>
      <c r="V32" s="50">
        <v>4.6659300000000004</v>
      </c>
      <c r="W32" s="50">
        <v>5.0036900000000006</v>
      </c>
      <c r="X32" s="50">
        <v>-1.2122000000000002</v>
      </c>
      <c r="Y32" s="50">
        <v>-1.07298</v>
      </c>
      <c r="Z32" s="50">
        <v>-0.76087000000000005</v>
      </c>
      <c r="AA32" s="50">
        <v>-0.12137000000000001</v>
      </c>
      <c r="AB32" s="50">
        <v>-0.74167000000000005</v>
      </c>
      <c r="AC32" s="50">
        <v>-1.0634299999999999</v>
      </c>
      <c r="AD32" s="23"/>
      <c r="AE32" s="23"/>
      <c r="AF32" s="39"/>
      <c r="AG32" s="40"/>
      <c r="AH32" s="40"/>
      <c r="AI32" s="23"/>
      <c r="AJ32" s="23"/>
      <c r="AK32" s="23"/>
      <c r="AL32" s="23"/>
      <c r="AM32" s="23"/>
      <c r="AN32" s="23"/>
      <c r="AO32" s="23"/>
      <c r="AP32" s="23"/>
      <c r="AQ32" s="23"/>
    </row>
    <row r="33" spans="2:43" s="22" customFormat="1" ht="15">
      <c r="B33" s="24" t="s">
        <v>53</v>
      </c>
      <c r="C33" s="24"/>
      <c r="D33" s="24"/>
      <c r="E33" s="50"/>
      <c r="F33" s="50"/>
      <c r="G33" s="50"/>
      <c r="H33" s="50"/>
      <c r="I33" s="50"/>
      <c r="J33" s="50"/>
      <c r="K33" s="50"/>
      <c r="L33" s="50"/>
      <c r="M33" s="50"/>
      <c r="N33" s="50"/>
      <c r="O33" s="50"/>
      <c r="P33" s="50"/>
      <c r="Q33" s="50">
        <v>-2.6423999999999999</v>
      </c>
      <c r="R33" s="50">
        <v>-0.19017999999999999</v>
      </c>
      <c r="S33" s="50">
        <v>-1.5293300000000001</v>
      </c>
      <c r="T33" s="50">
        <v>-1.02861</v>
      </c>
      <c r="U33" s="50">
        <v>0.562662</v>
      </c>
      <c r="V33" s="50">
        <v>2.011244</v>
      </c>
      <c r="W33" s="50">
        <v>1.299804</v>
      </c>
      <c r="X33" s="50">
        <v>0.41946800000000001</v>
      </c>
      <c r="Y33" s="50">
        <v>-1.8294900000000001</v>
      </c>
      <c r="Z33" s="50">
        <v>-1.5909500000000001</v>
      </c>
      <c r="AA33" s="50">
        <v>-1.0164599999999999</v>
      </c>
      <c r="AB33" s="50">
        <v>-0.16972999999999999</v>
      </c>
      <c r="AC33" s="50">
        <v>-0.51439999999999997</v>
      </c>
      <c r="AD33" s="23"/>
      <c r="AE33" s="23"/>
      <c r="AF33" s="39"/>
      <c r="AG33" s="40"/>
      <c r="AH33" s="40"/>
      <c r="AI33" s="23"/>
      <c r="AJ33" s="23"/>
      <c r="AK33" s="23"/>
      <c r="AL33" s="23"/>
      <c r="AM33" s="23"/>
      <c r="AN33" s="23"/>
      <c r="AO33" s="23"/>
      <c r="AP33" s="23"/>
      <c r="AQ33" s="23"/>
    </row>
    <row r="34" spans="2:43" s="22" customFormat="1" ht="15" hidden="1">
      <c r="B34" s="24"/>
      <c r="C34" s="24"/>
      <c r="D34" s="24"/>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23"/>
      <c r="AE34" s="23"/>
      <c r="AF34" s="39"/>
      <c r="AG34" s="40"/>
      <c r="AH34" s="40"/>
      <c r="AI34" s="23"/>
      <c r="AJ34" s="23"/>
      <c r="AK34" s="23"/>
      <c r="AL34" s="23"/>
      <c r="AM34" s="23"/>
      <c r="AN34" s="23"/>
      <c r="AO34" s="23"/>
      <c r="AP34" s="23"/>
      <c r="AQ34" s="23"/>
    </row>
    <row r="35" spans="2:43" s="22" customFormat="1" ht="15" hidden="1">
      <c r="B35" s="24"/>
      <c r="C35" s="24"/>
      <c r="D35" s="24"/>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23"/>
      <c r="AE35" s="23"/>
      <c r="AF35" s="39"/>
      <c r="AG35" s="40"/>
      <c r="AH35" s="40"/>
      <c r="AI35" s="23"/>
      <c r="AJ35" s="23"/>
      <c r="AK35" s="23"/>
      <c r="AL35" s="23"/>
      <c r="AM35" s="23"/>
      <c r="AN35" s="23"/>
      <c r="AO35" s="23"/>
      <c r="AP35" s="23"/>
      <c r="AQ35" s="23"/>
    </row>
    <row r="36" spans="2:43" s="22" customFormat="1" ht="15" hidden="1">
      <c r="B36" s="24"/>
      <c r="C36" s="24"/>
      <c r="D36" s="24"/>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23"/>
      <c r="AE36" s="23"/>
      <c r="AF36" s="39"/>
      <c r="AG36" s="40"/>
      <c r="AH36" s="40"/>
      <c r="AI36" s="23"/>
      <c r="AJ36" s="23"/>
      <c r="AK36" s="23"/>
      <c r="AL36" s="23"/>
      <c r="AM36" s="23"/>
      <c r="AN36" s="23"/>
      <c r="AO36" s="23"/>
      <c r="AP36" s="23"/>
      <c r="AQ36" s="23"/>
    </row>
    <row r="37" spans="2:43" s="22" customFormat="1" ht="15" hidden="1">
      <c r="B37" s="24"/>
      <c r="C37" s="24"/>
      <c r="D37" s="24"/>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23"/>
      <c r="AE37" s="23"/>
      <c r="AF37" s="39"/>
      <c r="AG37" s="40"/>
      <c r="AH37" s="40"/>
      <c r="AI37" s="23"/>
      <c r="AJ37" s="23"/>
      <c r="AK37" s="23"/>
      <c r="AL37" s="23"/>
      <c r="AM37" s="23"/>
      <c r="AN37" s="23"/>
      <c r="AO37" s="23"/>
      <c r="AP37" s="23"/>
      <c r="AQ37" s="23"/>
    </row>
    <row r="38" spans="2:43" s="22" customFormat="1" ht="15" hidden="1">
      <c r="B38" s="24"/>
      <c r="C38" s="24"/>
      <c r="D38" s="24"/>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23"/>
      <c r="AE38" s="23"/>
      <c r="AF38" s="39"/>
      <c r="AG38" s="40"/>
      <c r="AH38" s="40"/>
      <c r="AI38" s="23"/>
      <c r="AJ38" s="23"/>
      <c r="AK38" s="23"/>
      <c r="AL38" s="23"/>
      <c r="AM38" s="23"/>
      <c r="AN38" s="23"/>
      <c r="AO38" s="23"/>
      <c r="AP38" s="23"/>
      <c r="AQ38" s="23"/>
    </row>
    <row r="39" spans="2:43" s="22" customFormat="1" ht="15" hidden="1">
      <c r="B39" s="24"/>
      <c r="C39" s="24"/>
      <c r="D39" s="24"/>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23"/>
      <c r="AE39" s="23"/>
      <c r="AF39" s="39"/>
      <c r="AG39" s="40"/>
      <c r="AH39" s="40"/>
      <c r="AI39" s="23"/>
      <c r="AJ39" s="23"/>
      <c r="AK39" s="23"/>
      <c r="AL39" s="23"/>
      <c r="AM39" s="23"/>
      <c r="AN39" s="23"/>
      <c r="AO39" s="23"/>
      <c r="AP39" s="23"/>
      <c r="AQ39" s="23"/>
    </row>
    <row r="40" spans="2:43" s="22" customFormat="1" ht="15" hidden="1">
      <c r="B40" s="24"/>
      <c r="C40" s="24"/>
      <c r="D40" s="24"/>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23"/>
      <c r="AE40" s="23"/>
      <c r="AF40" s="39"/>
      <c r="AG40" s="40"/>
      <c r="AH40" s="40"/>
      <c r="AI40" s="23"/>
      <c r="AJ40" s="23"/>
      <c r="AK40" s="23"/>
      <c r="AL40" s="23"/>
      <c r="AM40" s="23"/>
      <c r="AN40" s="23"/>
      <c r="AO40" s="23"/>
      <c r="AP40" s="23"/>
      <c r="AQ40" s="23"/>
    </row>
    <row r="41" spans="2:43" s="22" customFormat="1" ht="15" hidden="1">
      <c r="B41" s="24"/>
      <c r="C41" s="24"/>
      <c r="D41" s="24"/>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23"/>
      <c r="AE41" s="23"/>
      <c r="AF41" s="39"/>
      <c r="AG41" s="40"/>
      <c r="AH41" s="40"/>
      <c r="AI41" s="23"/>
      <c r="AJ41" s="23"/>
      <c r="AK41" s="23"/>
      <c r="AL41" s="23"/>
      <c r="AM41" s="23"/>
      <c r="AN41" s="23"/>
      <c r="AO41" s="23"/>
      <c r="AP41" s="23"/>
      <c r="AQ41" s="23"/>
    </row>
    <row r="42" spans="2:43" s="22" customFormat="1" ht="15" hidden="1">
      <c r="B42" s="24"/>
      <c r="C42" s="24"/>
      <c r="D42" s="24"/>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23"/>
      <c r="AE42" s="23"/>
      <c r="AF42" s="39"/>
      <c r="AG42" s="40"/>
      <c r="AH42" s="40"/>
      <c r="AI42" s="23"/>
      <c r="AJ42" s="23"/>
      <c r="AK42" s="23"/>
      <c r="AL42" s="23"/>
      <c r="AM42" s="23"/>
      <c r="AN42" s="23"/>
      <c r="AO42" s="23"/>
      <c r="AP42" s="23"/>
      <c r="AQ42" s="23"/>
    </row>
    <row r="43" spans="2:43" s="22" customFormat="1" ht="15" hidden="1">
      <c r="B43" s="24"/>
      <c r="C43" s="24"/>
      <c r="D43" s="24"/>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23"/>
      <c r="AE43" s="23"/>
      <c r="AF43" s="39"/>
      <c r="AG43" s="40"/>
      <c r="AH43" s="40"/>
      <c r="AI43" s="23"/>
      <c r="AJ43" s="23"/>
      <c r="AK43" s="23"/>
      <c r="AL43" s="23"/>
      <c r="AM43" s="23"/>
      <c r="AN43" s="23"/>
      <c r="AO43" s="23"/>
      <c r="AP43" s="23"/>
      <c r="AQ43" s="23"/>
    </row>
    <row r="44" spans="2:43" s="22" customFormat="1" ht="15" hidden="1">
      <c r="B44" s="24"/>
      <c r="C44" s="24"/>
      <c r="D44" s="24"/>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23"/>
      <c r="AE44" s="23"/>
      <c r="AF44" s="39"/>
      <c r="AG44" s="40"/>
      <c r="AH44" s="40"/>
      <c r="AI44" s="23"/>
      <c r="AJ44" s="23"/>
      <c r="AK44" s="23"/>
      <c r="AL44" s="23"/>
      <c r="AM44" s="23"/>
      <c r="AN44" s="23"/>
      <c r="AO44" s="23"/>
      <c r="AP44" s="23"/>
      <c r="AQ44" s="23"/>
    </row>
    <row r="45" spans="2:43" s="22" customFormat="1" ht="15" hidden="1">
      <c r="B45" s="24"/>
      <c r="C45" s="24"/>
      <c r="D45" s="24"/>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23"/>
      <c r="AE45" s="23"/>
      <c r="AF45" s="39"/>
      <c r="AG45" s="40"/>
      <c r="AH45" s="40"/>
      <c r="AI45" s="23"/>
      <c r="AJ45" s="23"/>
      <c r="AK45" s="23"/>
      <c r="AL45" s="23"/>
      <c r="AM45" s="23"/>
      <c r="AN45" s="23"/>
      <c r="AO45" s="23"/>
      <c r="AP45" s="23"/>
      <c r="AQ45" s="23"/>
    </row>
    <row r="46" spans="2:43" s="22" customFormat="1" ht="15" hidden="1">
      <c r="B46" s="24"/>
      <c r="C46" s="24"/>
      <c r="D46" s="24"/>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23"/>
      <c r="AE46" s="23"/>
      <c r="AF46" s="39"/>
      <c r="AG46" s="40"/>
      <c r="AH46" s="40"/>
      <c r="AI46" s="23"/>
      <c r="AJ46" s="23"/>
      <c r="AK46" s="23"/>
      <c r="AL46" s="23"/>
      <c r="AM46" s="23"/>
      <c r="AN46" s="23"/>
      <c r="AO46" s="23"/>
      <c r="AP46" s="23"/>
      <c r="AQ46" s="23"/>
    </row>
    <row r="47" spans="2:43" s="22" customFormat="1" ht="15" hidden="1">
      <c r="B47" s="24"/>
      <c r="C47" s="24"/>
      <c r="D47" s="24"/>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23"/>
      <c r="AE47" s="23"/>
      <c r="AF47" s="39"/>
      <c r="AG47" s="40"/>
      <c r="AH47" s="40"/>
      <c r="AI47" s="23"/>
      <c r="AJ47" s="23"/>
      <c r="AK47" s="23"/>
      <c r="AL47" s="23"/>
      <c r="AM47" s="23"/>
      <c r="AN47" s="23"/>
      <c r="AO47" s="23"/>
      <c r="AP47" s="23"/>
      <c r="AQ47" s="23"/>
    </row>
    <row r="48" spans="2:43" ht="15">
      <c r="AF48" s="39"/>
      <c r="AG48" s="40"/>
      <c r="AH48" s="40"/>
    </row>
    <row r="49" spans="1:34" ht="15" customHeight="1">
      <c r="A49" s="214" t="s">
        <v>54</v>
      </c>
      <c r="B49" s="17" t="s">
        <v>32</v>
      </c>
      <c r="C49" s="17"/>
      <c r="D49" s="17"/>
      <c r="E49" s="90">
        <f t="shared" ref="E49:K49" ca="1" si="18">+E50+E56+E57</f>
        <v>2.0850669407256701</v>
      </c>
      <c r="F49" s="90">
        <f t="shared" ca="1" si="18"/>
        <v>2.88619434455785</v>
      </c>
      <c r="G49" s="90">
        <f t="shared" ca="1" si="18"/>
        <v>3.2172378541701203</v>
      </c>
      <c r="H49" s="90">
        <f t="shared" ca="1" si="18"/>
        <v>3.5689926763822464</v>
      </c>
      <c r="I49" s="90">
        <f t="shared" ca="1" si="18"/>
        <v>4.6270205923272076</v>
      </c>
      <c r="J49" s="90">
        <f t="shared" ca="1" si="18"/>
        <v>6.840089556542809</v>
      </c>
      <c r="K49" s="90">
        <f t="shared" ca="1" si="18"/>
        <v>7.917302420085325</v>
      </c>
      <c r="L49" s="90">
        <f t="shared" ref="L49:AA49" ca="1" si="19">+L50+L56+L57</f>
        <v>10.038041895650727</v>
      </c>
      <c r="M49" s="90">
        <f t="shared" ca="1" si="19"/>
        <v>12.904258642118537</v>
      </c>
      <c r="N49" s="90">
        <f t="shared" ca="1" si="19"/>
        <v>16.340883494004697</v>
      </c>
      <c r="O49" s="90">
        <f t="shared" ca="1" si="19"/>
        <v>16.19769466544771</v>
      </c>
      <c r="P49" s="90">
        <f t="shared" ca="1" si="19"/>
        <v>18.759476568543782</v>
      </c>
      <c r="Q49" s="90">
        <f t="shared" ca="1" si="19"/>
        <v>21.000838874068158</v>
      </c>
      <c r="R49" s="90">
        <f t="shared" ca="1" si="19"/>
        <v>23.614520837058272</v>
      </c>
      <c r="S49" s="90">
        <f t="shared" ca="1" si="19"/>
        <v>27.035380389879776</v>
      </c>
      <c r="T49" s="90">
        <f t="shared" ca="1" si="19"/>
        <v>29.84693543408294</v>
      </c>
      <c r="U49" s="90">
        <f t="shared" ca="1" si="19"/>
        <v>32.44906046636158</v>
      </c>
      <c r="V49" s="90">
        <f t="shared" ca="1" si="19"/>
        <v>37.362131981257612</v>
      </c>
      <c r="W49" s="90">
        <f t="shared" ca="1" si="19"/>
        <v>42.563391390974616</v>
      </c>
      <c r="X49" s="90">
        <f t="shared" ca="1" si="19"/>
        <v>43.085832412345617</v>
      </c>
      <c r="Y49" s="90">
        <f t="shared" ca="1" si="19"/>
        <v>47.478915809367315</v>
      </c>
      <c r="Z49" s="90">
        <f t="shared" ca="1" si="19"/>
        <v>54.039694144426413</v>
      </c>
      <c r="AA49" s="90">
        <f t="shared" ca="1" si="19"/>
        <v>57.028829806570663</v>
      </c>
      <c r="AB49" s="90">
        <f t="shared" ref="AB49:AC49" ca="1" si="20">+AB50+AB56+AB57</f>
        <v>62.178701882249449</v>
      </c>
      <c r="AC49" s="90">
        <f t="shared" ca="1" si="20"/>
        <v>75.228911529711539</v>
      </c>
      <c r="AF49" s="39"/>
      <c r="AG49" s="40"/>
      <c r="AH49" s="40"/>
    </row>
    <row r="50" spans="1:34" ht="15">
      <c r="A50" s="214"/>
      <c r="B50" s="12"/>
      <c r="C50" s="12" t="s">
        <v>33</v>
      </c>
      <c r="D50" s="12"/>
      <c r="E50" s="63">
        <f t="shared" ref="E50:K50" ca="1" si="21">+SUM(E51:E55)</f>
        <v>1.8823669407256702</v>
      </c>
      <c r="F50" s="63">
        <f t="shared" ca="1" si="21"/>
        <v>2.5745943445578501</v>
      </c>
      <c r="G50" s="63">
        <f t="shared" ca="1" si="21"/>
        <v>2.95383785417012</v>
      </c>
      <c r="H50" s="63">
        <f t="shared" ca="1" si="21"/>
        <v>3.3336926763822463</v>
      </c>
      <c r="I50" s="63">
        <f t="shared" ca="1" si="21"/>
        <v>4.3253205923272082</v>
      </c>
      <c r="J50" s="63">
        <f t="shared" ca="1" si="21"/>
        <v>6.1891895565428099</v>
      </c>
      <c r="K50" s="63">
        <f t="shared" ca="1" si="21"/>
        <v>6.9591024200853253</v>
      </c>
      <c r="L50" s="63">
        <f t="shared" ref="L50:AA50" ca="1" si="22">+SUM(L51:L55)</f>
        <v>8.3870418956507269</v>
      </c>
      <c r="M50" s="63">
        <f t="shared" ca="1" si="22"/>
        <v>11.700358642118536</v>
      </c>
      <c r="N50" s="63">
        <f t="shared" ca="1" si="22"/>
        <v>15.022283494004697</v>
      </c>
      <c r="O50" s="63">
        <f t="shared" ca="1" si="22"/>
        <v>15.016494665447707</v>
      </c>
      <c r="P50" s="63">
        <f t="shared" ca="1" si="22"/>
        <v>16.99367656854378</v>
      </c>
      <c r="Q50" s="63">
        <f t="shared" ca="1" si="22"/>
        <v>18.453838874068158</v>
      </c>
      <c r="R50" s="63">
        <f t="shared" ca="1" si="22"/>
        <v>21.001520837058273</v>
      </c>
      <c r="S50" s="63">
        <f t="shared" ca="1" si="22"/>
        <v>24.036180389879775</v>
      </c>
      <c r="T50" s="63">
        <f t="shared" ca="1" si="22"/>
        <v>26.462235434082938</v>
      </c>
      <c r="U50" s="63">
        <f t="shared" ca="1" si="22"/>
        <v>29.676860466361585</v>
      </c>
      <c r="V50" s="63">
        <f t="shared" ca="1" si="22"/>
        <v>34.63863198125761</v>
      </c>
      <c r="W50" s="63">
        <f t="shared" ca="1" si="22"/>
        <v>38.046991390974611</v>
      </c>
      <c r="X50" s="63">
        <f t="shared" ca="1" si="22"/>
        <v>40.134132412345622</v>
      </c>
      <c r="Y50" s="63">
        <f t="shared" ca="1" si="22"/>
        <v>44.235115809367315</v>
      </c>
      <c r="Z50" s="63">
        <f t="shared" ca="1" si="22"/>
        <v>50.37179414442641</v>
      </c>
      <c r="AA50" s="63">
        <f t="shared" ca="1" si="22"/>
        <v>52.62142980657066</v>
      </c>
      <c r="AB50" s="63">
        <f t="shared" ref="AB50:AC50" ca="1" si="23">+SUM(AB51:AB55)</f>
        <v>56.554401882249451</v>
      </c>
      <c r="AC50" s="63">
        <f t="shared" ca="1" si="23"/>
        <v>68.426211529711537</v>
      </c>
      <c r="AF50" s="39"/>
      <c r="AG50" s="40"/>
      <c r="AH50" s="40"/>
    </row>
    <row r="51" spans="1:34" ht="15">
      <c r="A51" s="214"/>
      <c r="B51" s="12"/>
      <c r="C51" s="12"/>
      <c r="D51" s="21" t="s">
        <v>34</v>
      </c>
      <c r="E51" s="87">
        <f t="shared" ref="E51:AC51" ca="1" si="24">IF(OFFSET(E32,$AE$30-1,0)=0,ERROR.TYPE(6),E7*(OFFSET(E$29,$AE$30,0)/E$28)^($AE7))</f>
        <v>0.32052890989221311</v>
      </c>
      <c r="F51" s="87">
        <f t="shared" ca="1" si="24"/>
        <v>0.33312106970641547</v>
      </c>
      <c r="G51" s="87">
        <f t="shared" ca="1" si="24"/>
        <v>0.64370962578362712</v>
      </c>
      <c r="H51" s="87">
        <f t="shared" ca="1" si="24"/>
        <v>0.70086298360935595</v>
      </c>
      <c r="I51" s="87">
        <f t="shared" ca="1" si="24"/>
        <v>0.77524242968681567</v>
      </c>
      <c r="J51" s="87">
        <f t="shared" ca="1" si="24"/>
        <v>1.4105122220868349</v>
      </c>
      <c r="K51" s="87">
        <f t="shared" ca="1" si="24"/>
        <v>1.5018233030203654</v>
      </c>
      <c r="L51" s="87">
        <f t="shared" ca="1" si="24"/>
        <v>1.7260096694082787</v>
      </c>
      <c r="M51" s="87">
        <f t="shared" ca="1" si="24"/>
        <v>2.280745427090431</v>
      </c>
      <c r="N51" s="87">
        <f t="shared" ca="1" si="24"/>
        <v>1.99454971020649</v>
      </c>
      <c r="O51" s="87">
        <f t="shared" ca="1" si="24"/>
        <v>1.9040572107008185</v>
      </c>
      <c r="P51" s="87">
        <f t="shared" ca="1" si="24"/>
        <v>2.5138714393655497</v>
      </c>
      <c r="Q51" s="87">
        <f t="shared" ca="1" si="24"/>
        <v>2.6319213025623025</v>
      </c>
      <c r="R51" s="87">
        <f t="shared" ca="1" si="24"/>
        <v>2.9749147490232573</v>
      </c>
      <c r="S51" s="87">
        <f t="shared" ca="1" si="24"/>
        <v>4.0041049830922777</v>
      </c>
      <c r="T51" s="87">
        <f t="shared" ca="1" si="24"/>
        <v>4.7116632490606278</v>
      </c>
      <c r="U51" s="87">
        <f t="shared" ca="1" si="24"/>
        <v>5.3327409152600724</v>
      </c>
      <c r="V51" s="87">
        <f t="shared" ca="1" si="24"/>
        <v>6.6697907331166197</v>
      </c>
      <c r="W51" s="87">
        <f t="shared" ca="1" si="24"/>
        <v>7.3285810502008788</v>
      </c>
      <c r="X51" s="87">
        <f t="shared" ca="1" si="24"/>
        <v>7.2893210226432785</v>
      </c>
      <c r="Y51" s="87">
        <f t="shared" ca="1" si="24"/>
        <v>7.4532363778167321</v>
      </c>
      <c r="Z51" s="87">
        <f t="shared" ca="1" si="24"/>
        <v>9.4952569718560458</v>
      </c>
      <c r="AA51" s="87">
        <f t="shared" ca="1" si="24"/>
        <v>10.096350163982029</v>
      </c>
      <c r="AB51" s="87">
        <f t="shared" ca="1" si="24"/>
        <v>12.035040794663361</v>
      </c>
      <c r="AC51" s="87">
        <f t="shared" ca="1" si="24"/>
        <v>12.962071944982869</v>
      </c>
      <c r="AF51" s="39"/>
      <c r="AG51" s="40"/>
      <c r="AH51" s="40"/>
    </row>
    <row r="52" spans="1:34" ht="15">
      <c r="A52" s="214"/>
      <c r="B52" s="12"/>
      <c r="C52" s="12"/>
      <c r="D52" s="21" t="s">
        <v>35</v>
      </c>
      <c r="E52" s="87">
        <f t="shared" ref="E52:AC52" ca="1" si="25">IF(OFFSET(E32,$AE$30-1,0)=0,ERROR.TYPE(6),E8*(OFFSET(E$29,$AE$30,0)/E$28)^($AE8))</f>
        <v>0.11515334620686826</v>
      </c>
      <c r="F52" s="87">
        <f t="shared" ca="1" si="25"/>
        <v>0.29986933774594821</v>
      </c>
      <c r="G52" s="87">
        <f t="shared" ca="1" si="25"/>
        <v>0.20639153217963913</v>
      </c>
      <c r="H52" s="87">
        <f t="shared" ca="1" si="25"/>
        <v>0.2191414706531826</v>
      </c>
      <c r="I52" s="87">
        <f t="shared" ca="1" si="25"/>
        <v>0.28949762680528857</v>
      </c>
      <c r="J52" s="87">
        <f t="shared" ca="1" si="25"/>
        <v>0.43234915103440025</v>
      </c>
      <c r="K52" s="87">
        <f t="shared" ca="1" si="25"/>
        <v>0.43027050255906357</v>
      </c>
      <c r="L52" s="87">
        <f t="shared" ca="1" si="25"/>
        <v>0.52539007152977135</v>
      </c>
      <c r="M52" s="87">
        <f t="shared" ca="1" si="25"/>
        <v>0.79195607714776739</v>
      </c>
      <c r="N52" s="87">
        <f t="shared" ca="1" si="25"/>
        <v>1.002665151393985</v>
      </c>
      <c r="O52" s="87">
        <f t="shared" ca="1" si="25"/>
        <v>1.0433936799373829</v>
      </c>
      <c r="P52" s="87">
        <f t="shared" ca="1" si="25"/>
        <v>1.1214590501976209</v>
      </c>
      <c r="Q52" s="87">
        <f t="shared" ca="1" si="25"/>
        <v>1.2741849797266243</v>
      </c>
      <c r="R52" s="87">
        <f t="shared" ca="1" si="25"/>
        <v>1.3767561490243019</v>
      </c>
      <c r="S52" s="87">
        <f t="shared" ca="1" si="25"/>
        <v>1.5128864869318706</v>
      </c>
      <c r="T52" s="87">
        <f t="shared" ca="1" si="25"/>
        <v>1.6937119818588766</v>
      </c>
      <c r="U52" s="87">
        <f t="shared" ca="1" si="25"/>
        <v>2.8622012422483833</v>
      </c>
      <c r="V52" s="87">
        <f t="shared" ca="1" si="25"/>
        <v>3.5689550379035637</v>
      </c>
      <c r="W52" s="87">
        <f t="shared" ca="1" si="25"/>
        <v>3.8537104103768853</v>
      </c>
      <c r="X52" s="87">
        <f t="shared" ca="1" si="25"/>
        <v>4.1698621732521772</v>
      </c>
      <c r="Y52" s="87">
        <f t="shared" ca="1" si="25"/>
        <v>4.6287407671860539</v>
      </c>
      <c r="Z52" s="87">
        <f t="shared" ca="1" si="25"/>
        <v>5.3143911161546171</v>
      </c>
      <c r="AA52" s="87">
        <f t="shared" ca="1" si="25"/>
        <v>5.7589375962770726</v>
      </c>
      <c r="AB52" s="87">
        <f t="shared" ca="1" si="25"/>
        <v>6.117689683792805</v>
      </c>
      <c r="AC52" s="87">
        <f t="shared" ca="1" si="25"/>
        <v>7.3583646202931732</v>
      </c>
      <c r="AF52" s="39"/>
      <c r="AG52" s="40"/>
      <c r="AH52" s="40"/>
    </row>
    <row r="53" spans="1:34" ht="15">
      <c r="A53" s="214"/>
      <c r="B53" s="12"/>
      <c r="C53" s="12"/>
      <c r="D53" s="21" t="s">
        <v>36</v>
      </c>
      <c r="E53" s="87">
        <f t="shared" ref="E53:AC53" ca="1" si="26">IF(OFFSET(E32,$AE$30-1,0)=0,ERROR.TYPE(6),E9*(OFFSET(E$29,$AE$30,0)/E$28)^($AE9))</f>
        <v>0.71468468462658863</v>
      </c>
      <c r="F53" s="87">
        <f t="shared" ca="1" si="26"/>
        <v>0.99550393710548657</v>
      </c>
      <c r="G53" s="87">
        <f t="shared" ca="1" si="26"/>
        <v>1.1235366962068536</v>
      </c>
      <c r="H53" s="87">
        <f t="shared" ca="1" si="26"/>
        <v>1.2342882221197073</v>
      </c>
      <c r="I53" s="87">
        <f t="shared" ca="1" si="26"/>
        <v>1.8768805358351037</v>
      </c>
      <c r="J53" s="87">
        <f t="shared" ca="1" si="26"/>
        <v>2.5382281834215745</v>
      </c>
      <c r="K53" s="87">
        <f t="shared" ca="1" si="26"/>
        <v>3.0887086145058955</v>
      </c>
      <c r="L53" s="87">
        <f t="shared" ca="1" si="26"/>
        <v>3.7588421547126769</v>
      </c>
      <c r="M53" s="87">
        <f t="shared" ca="1" si="26"/>
        <v>6.2436571378803372</v>
      </c>
      <c r="N53" s="87">
        <f t="shared" ca="1" si="26"/>
        <v>9.8035686324042235</v>
      </c>
      <c r="O53" s="87">
        <f t="shared" ca="1" si="26"/>
        <v>9.7124437748095076</v>
      </c>
      <c r="P53" s="87">
        <f t="shared" ca="1" si="26"/>
        <v>10.684946078980607</v>
      </c>
      <c r="Q53" s="87">
        <f t="shared" ca="1" si="26"/>
        <v>12.168332591779231</v>
      </c>
      <c r="R53" s="87">
        <f t="shared" ca="1" si="26"/>
        <v>14.42464993901071</v>
      </c>
      <c r="S53" s="87">
        <f t="shared" ca="1" si="26"/>
        <v>15.756688919855627</v>
      </c>
      <c r="T53" s="87">
        <f t="shared" ca="1" si="26"/>
        <v>16.640560203163435</v>
      </c>
      <c r="U53" s="87">
        <f t="shared" ca="1" si="26"/>
        <v>17.956918308853126</v>
      </c>
      <c r="V53" s="87">
        <f t="shared" ca="1" si="26"/>
        <v>20.040686210237432</v>
      </c>
      <c r="W53" s="87">
        <f t="shared" ca="1" si="26"/>
        <v>22.000499930396842</v>
      </c>
      <c r="X53" s="87">
        <f t="shared" ca="1" si="26"/>
        <v>25.01314921645017</v>
      </c>
      <c r="Y53" s="87">
        <f t="shared" ca="1" si="26"/>
        <v>27.339838664364525</v>
      </c>
      <c r="Z53" s="87">
        <f t="shared" ca="1" si="26"/>
        <v>30.337046056415748</v>
      </c>
      <c r="AA53" s="87">
        <f t="shared" ca="1" si="26"/>
        <v>31.798342046311554</v>
      </c>
      <c r="AB53" s="87">
        <f t="shared" ca="1" si="26"/>
        <v>33.84817140379328</v>
      </c>
      <c r="AC53" s="87">
        <f t="shared" ca="1" si="26"/>
        <v>43.1959749644355</v>
      </c>
      <c r="AF53" s="39"/>
      <c r="AG53" s="40"/>
      <c r="AH53" s="40"/>
    </row>
    <row r="54" spans="1:34" ht="15">
      <c r="A54" s="214"/>
      <c r="B54" s="12"/>
      <c r="C54" s="12"/>
      <c r="D54" s="21" t="s">
        <v>37</v>
      </c>
      <c r="E54" s="87">
        <f t="shared" ref="E54:AC54" ca="1" si="27">IF(OFFSET(E32,$AE$30-1,0)=0,ERROR.TYPE(6),E10)</f>
        <v>0.73200000000000021</v>
      </c>
      <c r="F54" s="87">
        <f t="shared" ca="1" si="27"/>
        <v>0.94609999999999994</v>
      </c>
      <c r="G54" s="87">
        <f t="shared" ca="1" si="27"/>
        <v>0.98020000000000007</v>
      </c>
      <c r="H54" s="87">
        <f t="shared" ca="1" si="27"/>
        <v>1.1794</v>
      </c>
      <c r="I54" s="87">
        <f t="shared" ca="1" si="27"/>
        <v>1.3837000000000004</v>
      </c>
      <c r="J54" s="87">
        <f t="shared" ca="1" si="27"/>
        <v>1.8081000000000003</v>
      </c>
      <c r="K54" s="87">
        <f t="shared" ca="1" si="27"/>
        <v>1.938300000000001</v>
      </c>
      <c r="L54" s="87">
        <f t="shared" ca="1" si="27"/>
        <v>2.3767999999999994</v>
      </c>
      <c r="M54" s="87">
        <f t="shared" ca="1" si="27"/>
        <v>2.3839999999999999</v>
      </c>
      <c r="N54" s="87">
        <f t="shared" ca="1" si="27"/>
        <v>2.221499999999998</v>
      </c>
      <c r="O54" s="87">
        <f t="shared" ca="1" si="27"/>
        <v>2.3565999999999985</v>
      </c>
      <c r="P54" s="87">
        <f t="shared" ca="1" si="27"/>
        <v>2.6734000000000013</v>
      </c>
      <c r="Q54" s="87">
        <f t="shared" ca="1" si="27"/>
        <v>2.3793999999999995</v>
      </c>
      <c r="R54" s="87">
        <f t="shared" ca="1" si="27"/>
        <v>2.2252000000000045</v>
      </c>
      <c r="S54" s="87">
        <f t="shared" ca="1" si="27"/>
        <v>2.7625000000000002</v>
      </c>
      <c r="T54" s="87">
        <f t="shared" ca="1" si="27"/>
        <v>3.4162999999999992</v>
      </c>
      <c r="U54" s="87">
        <f t="shared" ca="1" si="27"/>
        <v>3.5250000000000035</v>
      </c>
      <c r="V54" s="87">
        <f t="shared" ca="1" si="27"/>
        <v>4.3591999999999969</v>
      </c>
      <c r="W54" s="87">
        <f t="shared" ca="1" si="27"/>
        <v>4.8642000000000047</v>
      </c>
      <c r="X54" s="87">
        <f t="shared" ca="1" si="27"/>
        <v>3.6618000000000031</v>
      </c>
      <c r="Y54" s="87">
        <f t="shared" ca="1" si="27"/>
        <v>4.8133000000000026</v>
      </c>
      <c r="Z54" s="87">
        <f t="shared" ca="1" si="27"/>
        <v>5.2250999999999985</v>
      </c>
      <c r="AA54" s="87">
        <f t="shared" ca="1" si="27"/>
        <v>4.9678000000000031</v>
      </c>
      <c r="AB54" s="87">
        <f t="shared" ca="1" si="27"/>
        <v>4.5534999999999997</v>
      </c>
      <c r="AC54" s="87">
        <f t="shared" ca="1" si="27"/>
        <v>4.9097999999999997</v>
      </c>
      <c r="AF54" s="39"/>
      <c r="AG54" s="40"/>
      <c r="AH54" s="40"/>
    </row>
    <row r="55" spans="1:34" ht="15">
      <c r="A55" s="214"/>
      <c r="B55" s="12"/>
      <c r="C55" s="12"/>
      <c r="D55" s="19" t="s">
        <v>38</v>
      </c>
      <c r="E55" s="89">
        <f t="shared" ref="E55:AB55" si="28">+E11</f>
        <v>0</v>
      </c>
      <c r="F55" s="89">
        <f t="shared" si="28"/>
        <v>0</v>
      </c>
      <c r="G55" s="89">
        <f t="shared" si="28"/>
        <v>0</v>
      </c>
      <c r="H55" s="89">
        <f t="shared" si="28"/>
        <v>0</v>
      </c>
      <c r="I55" s="89">
        <f t="shared" si="28"/>
        <v>0</v>
      </c>
      <c r="J55" s="89">
        <f t="shared" si="28"/>
        <v>0</v>
      </c>
      <c r="K55" s="89">
        <f t="shared" si="28"/>
        <v>0</v>
      </c>
      <c r="L55" s="89">
        <f t="shared" si="28"/>
        <v>0</v>
      </c>
      <c r="M55" s="89">
        <f t="shared" si="28"/>
        <v>0</v>
      </c>
      <c r="N55" s="89">
        <f t="shared" si="28"/>
        <v>0</v>
      </c>
      <c r="O55" s="89">
        <f t="shared" si="28"/>
        <v>0</v>
      </c>
      <c r="P55" s="89">
        <f t="shared" si="28"/>
        <v>0</v>
      </c>
      <c r="Q55" s="89">
        <f t="shared" si="28"/>
        <v>0</v>
      </c>
      <c r="R55" s="89">
        <f t="shared" si="28"/>
        <v>0</v>
      </c>
      <c r="S55" s="89">
        <f t="shared" si="28"/>
        <v>0</v>
      </c>
      <c r="T55" s="89">
        <f t="shared" si="28"/>
        <v>0</v>
      </c>
      <c r="U55" s="89">
        <f t="shared" si="28"/>
        <v>0</v>
      </c>
      <c r="V55" s="89">
        <f t="shared" si="28"/>
        <v>0</v>
      </c>
      <c r="W55" s="89">
        <f t="shared" si="28"/>
        <v>0</v>
      </c>
      <c r="X55" s="89">
        <f t="shared" si="28"/>
        <v>0</v>
      </c>
      <c r="Y55" s="89">
        <f t="shared" si="28"/>
        <v>0</v>
      </c>
      <c r="Z55" s="89">
        <f t="shared" si="28"/>
        <v>0</v>
      </c>
      <c r="AA55" s="89">
        <f t="shared" si="28"/>
        <v>0</v>
      </c>
      <c r="AB55" s="89">
        <f t="shared" si="28"/>
        <v>0</v>
      </c>
      <c r="AC55" s="89">
        <f t="shared" ref="AC55" si="29">+AC11</f>
        <v>0</v>
      </c>
      <c r="AF55" s="39"/>
      <c r="AG55" s="40"/>
      <c r="AH55" s="40"/>
    </row>
    <row r="56" spans="1:34" ht="15">
      <c r="A56" s="214"/>
      <c r="B56" s="12"/>
      <c r="C56" s="12" t="s">
        <v>39</v>
      </c>
      <c r="D56" s="12"/>
      <c r="E56" s="87">
        <f t="shared" ref="E56:AC56" ca="1" si="30">IF(OFFSET(E32,$AE$30-1,0)=0,ERROR.TYPE(6),E12*(OFFSET(E$29,$AE$30,0)/E$28)^($AE12))</f>
        <v>0</v>
      </c>
      <c r="F56" s="87">
        <f t="shared" ca="1" si="30"/>
        <v>0</v>
      </c>
      <c r="G56" s="87">
        <f t="shared" ca="1" si="30"/>
        <v>0</v>
      </c>
      <c r="H56" s="87">
        <f t="shared" ca="1" si="30"/>
        <v>0</v>
      </c>
      <c r="I56" s="87">
        <f t="shared" ca="1" si="30"/>
        <v>0</v>
      </c>
      <c r="J56" s="87">
        <f t="shared" ca="1" si="30"/>
        <v>0</v>
      </c>
      <c r="K56" s="87">
        <f t="shared" ca="1" si="30"/>
        <v>0</v>
      </c>
      <c r="L56" s="87">
        <f t="shared" ca="1" si="30"/>
        <v>0</v>
      </c>
      <c r="M56" s="87">
        <f t="shared" ca="1" si="30"/>
        <v>0</v>
      </c>
      <c r="N56" s="87">
        <f t="shared" ca="1" si="30"/>
        <v>0</v>
      </c>
      <c r="O56" s="87">
        <f t="shared" ca="1" si="30"/>
        <v>0</v>
      </c>
      <c r="P56" s="87">
        <f t="shared" ca="1" si="30"/>
        <v>0</v>
      </c>
      <c r="Q56" s="87">
        <f t="shared" ca="1" si="30"/>
        <v>0</v>
      </c>
      <c r="R56" s="87">
        <f t="shared" ca="1" si="30"/>
        <v>0</v>
      </c>
      <c r="S56" s="87">
        <f t="shared" ca="1" si="30"/>
        <v>0</v>
      </c>
      <c r="T56" s="87">
        <f t="shared" ca="1" si="30"/>
        <v>0</v>
      </c>
      <c r="U56" s="87">
        <f t="shared" ca="1" si="30"/>
        <v>0</v>
      </c>
      <c r="V56" s="87">
        <f t="shared" ca="1" si="30"/>
        <v>0</v>
      </c>
      <c r="W56" s="87">
        <f t="shared" ca="1" si="30"/>
        <v>0</v>
      </c>
      <c r="X56" s="87">
        <f t="shared" ca="1" si="30"/>
        <v>0</v>
      </c>
      <c r="Y56" s="87">
        <f t="shared" ca="1" si="30"/>
        <v>0</v>
      </c>
      <c r="Z56" s="87">
        <f t="shared" ca="1" si="30"/>
        <v>0</v>
      </c>
      <c r="AA56" s="87">
        <f t="shared" ca="1" si="30"/>
        <v>0</v>
      </c>
      <c r="AB56" s="87">
        <f t="shared" ca="1" si="30"/>
        <v>0</v>
      </c>
      <c r="AC56" s="87">
        <f t="shared" ca="1" si="30"/>
        <v>0</v>
      </c>
      <c r="AF56" s="39"/>
      <c r="AG56" s="40"/>
      <c r="AH56" s="40"/>
    </row>
    <row r="57" spans="1:34" ht="15">
      <c r="A57" s="214"/>
      <c r="B57" s="12"/>
      <c r="C57" s="12" t="s">
        <v>40</v>
      </c>
      <c r="D57" s="12"/>
      <c r="E57" s="63">
        <f t="shared" ref="E57:K57" ca="1" si="31">+E58+E59</f>
        <v>0.20269999999999982</v>
      </c>
      <c r="F57" s="63">
        <f t="shared" ca="1" si="31"/>
        <v>0.31159999999999993</v>
      </c>
      <c r="G57" s="63">
        <f t="shared" ca="1" si="31"/>
        <v>0.26340000000000008</v>
      </c>
      <c r="H57" s="63">
        <f t="shared" ca="1" si="31"/>
        <v>0.23530000000000018</v>
      </c>
      <c r="I57" s="63">
        <f t="shared" ca="1" si="31"/>
        <v>0.3016999999999998</v>
      </c>
      <c r="J57" s="63">
        <f t="shared" ca="1" si="31"/>
        <v>0.65089999999999959</v>
      </c>
      <c r="K57" s="63">
        <f t="shared" ca="1" si="31"/>
        <v>0.95819999999999983</v>
      </c>
      <c r="L57" s="63">
        <f t="shared" ref="L57:AA57" ca="1" si="32">+L58+L59</f>
        <v>1.651</v>
      </c>
      <c r="M57" s="63">
        <f t="shared" ca="1" si="32"/>
        <v>1.2039000000000015</v>
      </c>
      <c r="N57" s="63">
        <f t="shared" ca="1" si="32"/>
        <v>1.3186000000000004</v>
      </c>
      <c r="O57" s="63">
        <f t="shared" ca="1" si="32"/>
        <v>1.1812000000000007</v>
      </c>
      <c r="P57" s="63">
        <f t="shared" ca="1" si="32"/>
        <v>1.7658000000000011</v>
      </c>
      <c r="Q57" s="63">
        <f t="shared" ca="1" si="32"/>
        <v>2.5470000000000002</v>
      </c>
      <c r="R57" s="63">
        <f t="shared" ca="1" si="32"/>
        <v>2.613</v>
      </c>
      <c r="S57" s="63">
        <f t="shared" ca="1" si="32"/>
        <v>2.9992000000000005</v>
      </c>
      <c r="T57" s="63">
        <f t="shared" ca="1" si="32"/>
        <v>3.3847000000000009</v>
      </c>
      <c r="U57" s="63">
        <f t="shared" ca="1" si="32"/>
        <v>2.7721999999999971</v>
      </c>
      <c r="V57" s="63">
        <f t="shared" ca="1" si="32"/>
        <v>2.7235</v>
      </c>
      <c r="W57" s="63">
        <f t="shared" ca="1" si="32"/>
        <v>4.5164000000000017</v>
      </c>
      <c r="X57" s="63">
        <f t="shared" ca="1" si="32"/>
        <v>2.9516999999999971</v>
      </c>
      <c r="Y57" s="63">
        <f t="shared" ca="1" si="32"/>
        <v>3.2438000000000029</v>
      </c>
      <c r="Z57" s="63">
        <f t="shared" ca="1" si="32"/>
        <v>3.6679000000000013</v>
      </c>
      <c r="AA57" s="63">
        <f t="shared" ca="1" si="32"/>
        <v>4.4074</v>
      </c>
      <c r="AB57" s="63">
        <f t="shared" ref="AB57:AC57" ca="1" si="33">+AB58+AB59</f>
        <v>5.6242999999999999</v>
      </c>
      <c r="AC57" s="63">
        <f t="shared" ca="1" si="33"/>
        <v>6.8026999999999997</v>
      </c>
      <c r="AF57" s="39"/>
      <c r="AG57" s="40"/>
      <c r="AH57" s="40"/>
    </row>
    <row r="58" spans="1:34">
      <c r="A58" s="214"/>
      <c r="B58" s="21"/>
      <c r="C58" s="21"/>
      <c r="D58" s="21" t="s">
        <v>55</v>
      </c>
      <c r="E58" s="87">
        <f t="shared" ref="E58:AB58" ca="1" si="34">IF(OFFSET(E32,$AE$30-1,0)=0,ERROR.TYPE(6),E14)</f>
        <v>0.20269999999999982</v>
      </c>
      <c r="F58" s="87">
        <f t="shared" ca="1" si="34"/>
        <v>0.31159999999999993</v>
      </c>
      <c r="G58" s="87">
        <f t="shared" ca="1" si="34"/>
        <v>0.26340000000000008</v>
      </c>
      <c r="H58" s="87">
        <f t="shared" ca="1" si="34"/>
        <v>0.23530000000000018</v>
      </c>
      <c r="I58" s="87">
        <f t="shared" ca="1" si="34"/>
        <v>0.3016999999999998</v>
      </c>
      <c r="J58" s="87">
        <f t="shared" ca="1" si="34"/>
        <v>0.65089999999999959</v>
      </c>
      <c r="K58" s="87">
        <f t="shared" ca="1" si="34"/>
        <v>0.95819999999999983</v>
      </c>
      <c r="L58" s="87">
        <f t="shared" ca="1" si="34"/>
        <v>1.651</v>
      </c>
      <c r="M58" s="87">
        <f t="shared" ca="1" si="34"/>
        <v>1.2039000000000015</v>
      </c>
      <c r="N58" s="87">
        <f t="shared" ca="1" si="34"/>
        <v>1.3186000000000004</v>
      </c>
      <c r="O58" s="87">
        <f t="shared" ca="1" si="34"/>
        <v>1.1812000000000007</v>
      </c>
      <c r="P58" s="87">
        <f t="shared" ca="1" si="34"/>
        <v>1.7658000000000011</v>
      </c>
      <c r="Q58" s="87">
        <f t="shared" ca="1" si="34"/>
        <v>2.5470000000000002</v>
      </c>
      <c r="R58" s="87">
        <f t="shared" ca="1" si="34"/>
        <v>2.613</v>
      </c>
      <c r="S58" s="87">
        <f t="shared" ca="1" si="34"/>
        <v>2.9992000000000005</v>
      </c>
      <c r="T58" s="87">
        <f t="shared" ca="1" si="34"/>
        <v>3.3847000000000009</v>
      </c>
      <c r="U58" s="87">
        <f t="shared" ca="1" si="34"/>
        <v>2.7721999999999971</v>
      </c>
      <c r="V58" s="87">
        <f t="shared" ca="1" si="34"/>
        <v>2.7235</v>
      </c>
      <c r="W58" s="87">
        <f t="shared" ca="1" si="34"/>
        <v>4.5164000000000017</v>
      </c>
      <c r="X58" s="87">
        <f t="shared" ca="1" si="34"/>
        <v>2.9516999999999971</v>
      </c>
      <c r="Y58" s="87">
        <f t="shared" ca="1" si="34"/>
        <v>3.2438000000000029</v>
      </c>
      <c r="Z58" s="87">
        <f t="shared" ca="1" si="34"/>
        <v>3.6679000000000013</v>
      </c>
      <c r="AA58" s="87">
        <f t="shared" ca="1" si="34"/>
        <v>4.4074</v>
      </c>
      <c r="AB58" s="87">
        <f t="shared" ca="1" si="34"/>
        <v>5.6242999999999999</v>
      </c>
      <c r="AC58" s="87">
        <f t="shared" ref="AC58" ca="1" si="35">IF(OFFSET(AC32,$AE$30-1,0)=0,ERROR.TYPE(6),AC14)</f>
        <v>6.8026999999999997</v>
      </c>
    </row>
    <row r="59" spans="1:34">
      <c r="A59" s="214"/>
      <c r="B59" s="19"/>
      <c r="C59" s="19"/>
      <c r="D59" s="19" t="s">
        <v>38</v>
      </c>
      <c r="E59" s="89">
        <f t="shared" ref="E59:AB59" si="36">+E15</f>
        <v>0</v>
      </c>
      <c r="F59" s="89">
        <f t="shared" si="36"/>
        <v>0</v>
      </c>
      <c r="G59" s="89">
        <f t="shared" si="36"/>
        <v>0</v>
      </c>
      <c r="H59" s="89">
        <f t="shared" si="36"/>
        <v>0</v>
      </c>
      <c r="I59" s="89">
        <f t="shared" si="36"/>
        <v>0</v>
      </c>
      <c r="J59" s="89">
        <f t="shared" si="36"/>
        <v>0</v>
      </c>
      <c r="K59" s="89">
        <f t="shared" si="36"/>
        <v>0</v>
      </c>
      <c r="L59" s="89">
        <f t="shared" si="36"/>
        <v>0</v>
      </c>
      <c r="M59" s="89">
        <f t="shared" si="36"/>
        <v>0</v>
      </c>
      <c r="N59" s="89">
        <f t="shared" si="36"/>
        <v>0</v>
      </c>
      <c r="O59" s="89">
        <f t="shared" si="36"/>
        <v>0</v>
      </c>
      <c r="P59" s="89">
        <f t="shared" si="36"/>
        <v>0</v>
      </c>
      <c r="Q59" s="89">
        <f t="shared" si="36"/>
        <v>0</v>
      </c>
      <c r="R59" s="89">
        <f t="shared" si="36"/>
        <v>0</v>
      </c>
      <c r="S59" s="89">
        <f t="shared" si="36"/>
        <v>0</v>
      </c>
      <c r="T59" s="89">
        <f t="shared" si="36"/>
        <v>0</v>
      </c>
      <c r="U59" s="89">
        <f t="shared" si="36"/>
        <v>0</v>
      </c>
      <c r="V59" s="89">
        <f t="shared" si="36"/>
        <v>0</v>
      </c>
      <c r="W59" s="89">
        <f t="shared" si="36"/>
        <v>0</v>
      </c>
      <c r="X59" s="89">
        <f t="shared" si="36"/>
        <v>0</v>
      </c>
      <c r="Y59" s="89">
        <f t="shared" si="36"/>
        <v>0</v>
      </c>
      <c r="Z59" s="89">
        <f t="shared" si="36"/>
        <v>0</v>
      </c>
      <c r="AA59" s="89">
        <f t="shared" si="36"/>
        <v>0</v>
      </c>
      <c r="AB59" s="89">
        <f t="shared" si="36"/>
        <v>0</v>
      </c>
      <c r="AC59" s="89">
        <f t="shared" ref="AC59" si="37">+AC15</f>
        <v>0</v>
      </c>
    </row>
    <row r="60" spans="1:34" ht="15">
      <c r="A60" s="214"/>
      <c r="B60" s="17" t="s">
        <v>42</v>
      </c>
      <c r="C60" s="17"/>
      <c r="D60" s="17"/>
      <c r="E60" s="90">
        <f t="shared" ref="E60:AB60" ca="1" si="38">IF(OFFSET(E32,$AE$30-1,0)=0,ERROR.TYPE(6),E16)</f>
        <v>0.3266</v>
      </c>
      <c r="F60" s="90">
        <f t="shared" ca="1" si="38"/>
        <v>0.14809999999999998</v>
      </c>
      <c r="G60" s="90">
        <f t="shared" ca="1" si="38"/>
        <v>0.40660000000000002</v>
      </c>
      <c r="H60" s="90">
        <f t="shared" ca="1" si="38"/>
        <v>0.40100000000000002</v>
      </c>
      <c r="I60" s="90">
        <f t="shared" ca="1" si="38"/>
        <v>0.13419999999999999</v>
      </c>
      <c r="J60" s="90">
        <f t="shared" ca="1" si="38"/>
        <v>0.26989999999999997</v>
      </c>
      <c r="K60" s="90">
        <f t="shared" ca="1" si="38"/>
        <v>0.20099999999999998</v>
      </c>
      <c r="L60" s="90">
        <f t="shared" ca="1" si="38"/>
        <v>0.35210000000000002</v>
      </c>
      <c r="M60" s="90">
        <f t="shared" ca="1" si="38"/>
        <v>0.38899999999999996</v>
      </c>
      <c r="N60" s="90">
        <f t="shared" ca="1" si="38"/>
        <v>0.50070000000000003</v>
      </c>
      <c r="O60" s="90">
        <f t="shared" ca="1" si="38"/>
        <v>0.89149999999999996</v>
      </c>
      <c r="P60" s="90">
        <f t="shared" ca="1" si="38"/>
        <v>1.6892</v>
      </c>
      <c r="Q60" s="90">
        <f t="shared" ca="1" si="38"/>
        <v>1.3023</v>
      </c>
      <c r="R60" s="90">
        <f t="shared" ca="1" si="38"/>
        <v>1.3282</v>
      </c>
      <c r="S60" s="90">
        <f t="shared" ca="1" si="38"/>
        <v>1.4098999999999999</v>
      </c>
      <c r="T60" s="90">
        <f t="shared" ca="1" si="38"/>
        <v>2.2511999999999999</v>
      </c>
      <c r="U60" s="90">
        <f t="shared" ca="1" si="38"/>
        <v>3.0847999999999995</v>
      </c>
      <c r="V60" s="90">
        <f t="shared" ca="1" si="38"/>
        <v>3.7025000000000001</v>
      </c>
      <c r="W60" s="90">
        <f t="shared" ca="1" si="38"/>
        <v>5.4518000000000004</v>
      </c>
      <c r="X60" s="90">
        <f t="shared" ca="1" si="38"/>
        <v>5.0199999999999996</v>
      </c>
      <c r="Y60" s="90">
        <f t="shared" ca="1" si="38"/>
        <v>4.0781000000000001</v>
      </c>
      <c r="Z60" s="90">
        <f t="shared" ca="1" si="38"/>
        <v>3.7326000000000001</v>
      </c>
      <c r="AA60" s="90">
        <f t="shared" ca="1" si="38"/>
        <v>3.4710000000000001</v>
      </c>
      <c r="AB60" s="90">
        <f t="shared" ca="1" si="38"/>
        <v>2.8729</v>
      </c>
      <c r="AC60" s="90">
        <f t="shared" ref="AC60" ca="1" si="39">IF(OFFSET(AC32,$AE$30-1,0)=0,ERROR.TYPE(6),AC16)</f>
        <v>3.2130000000000001</v>
      </c>
    </row>
    <row r="61" spans="1:34" ht="6" customHeight="1">
      <c r="A61" s="214"/>
      <c r="B61" s="12"/>
      <c r="C61" s="12"/>
      <c r="D61" s="12"/>
      <c r="E61" s="63"/>
      <c r="F61" s="63"/>
      <c r="G61" s="63"/>
      <c r="H61" s="63"/>
      <c r="I61" s="63"/>
      <c r="J61" s="63"/>
      <c r="K61" s="63"/>
      <c r="L61" s="63"/>
      <c r="M61" s="63"/>
      <c r="N61" s="63"/>
      <c r="O61" s="63"/>
      <c r="P61" s="63"/>
      <c r="Q61" s="63"/>
      <c r="R61" s="63"/>
      <c r="S61" s="63"/>
      <c r="T61" s="63"/>
      <c r="U61" s="63"/>
      <c r="V61" s="63"/>
      <c r="W61" s="63"/>
      <c r="X61" s="63"/>
      <c r="Y61" s="63"/>
      <c r="Z61" s="63"/>
      <c r="AA61" s="63"/>
      <c r="AB61" s="63"/>
      <c r="AC61" s="63"/>
    </row>
    <row r="62" spans="1:34" s="9" customFormat="1" ht="15">
      <c r="A62" s="214"/>
      <c r="B62" s="15" t="s">
        <v>43</v>
      </c>
      <c r="C62" s="15"/>
      <c r="D62" s="15"/>
      <c r="E62" s="84">
        <f t="shared" ref="E62:AB62" ca="1" si="40">IF(OFFSET(E32,$AE$30-1,0)=0,ERROR.TYPE(6),E18)</f>
        <v>2.1532</v>
      </c>
      <c r="F62" s="84">
        <f t="shared" ca="1" si="40"/>
        <v>2.6840999999999999</v>
      </c>
      <c r="G62" s="84">
        <f t="shared" ca="1" si="40"/>
        <v>3.1175999999999999</v>
      </c>
      <c r="H62" s="84">
        <f t="shared" ca="1" si="40"/>
        <v>4.0156999999999998</v>
      </c>
      <c r="I62" s="84">
        <f t="shared" ca="1" si="40"/>
        <v>4.2889999999999997</v>
      </c>
      <c r="J62" s="84">
        <f t="shared" ca="1" si="40"/>
        <v>5.5369999999999999</v>
      </c>
      <c r="K62" s="84">
        <f t="shared" ca="1" si="40"/>
        <v>7.3771000000000004</v>
      </c>
      <c r="L62" s="84">
        <f t="shared" ca="1" si="40"/>
        <v>9.2334999999999994</v>
      </c>
      <c r="M62" s="84">
        <f t="shared" ca="1" si="40"/>
        <v>10.287600000000001</v>
      </c>
      <c r="N62" s="84">
        <f t="shared" ca="1" si="40"/>
        <v>12.167899999999999</v>
      </c>
      <c r="O62" s="84">
        <f t="shared" ca="1" si="40"/>
        <v>14.869899999999999</v>
      </c>
      <c r="P62" s="84">
        <f t="shared" ca="1" si="40"/>
        <v>17.831599999999998</v>
      </c>
      <c r="Q62" s="84">
        <f t="shared" ca="1" si="40"/>
        <v>19.913599999999999</v>
      </c>
      <c r="R62" s="84">
        <f t="shared" ca="1" si="40"/>
        <v>23.280699999999996</v>
      </c>
      <c r="S62" s="84">
        <f t="shared" ca="1" si="40"/>
        <v>23.538199999999996</v>
      </c>
      <c r="T62" s="84">
        <f t="shared" ca="1" si="40"/>
        <v>27.8018</v>
      </c>
      <c r="U62" s="84">
        <f t="shared" ca="1" si="40"/>
        <v>32.966999999999999</v>
      </c>
      <c r="V62" s="84">
        <f t="shared" ca="1" si="40"/>
        <v>42.2044</v>
      </c>
      <c r="W62" s="84">
        <f t="shared" ca="1" si="40"/>
        <v>45.982300000000002</v>
      </c>
      <c r="X62" s="84">
        <f t="shared" ca="1" si="40"/>
        <v>51.351200000000006</v>
      </c>
      <c r="Y62" s="84">
        <f t="shared" ca="1" si="40"/>
        <v>53.668300000000002</v>
      </c>
      <c r="Z62" s="84">
        <f t="shared" ca="1" si="40"/>
        <v>56.756500000000003</v>
      </c>
      <c r="AA62" s="84">
        <f t="shared" ca="1" si="40"/>
        <v>66.137500000000003</v>
      </c>
      <c r="AB62" s="84">
        <f t="shared" ca="1" si="40"/>
        <v>74.586100000000002</v>
      </c>
      <c r="AC62" s="84">
        <f t="shared" ref="AC62" ca="1" si="41">IF(OFFSET(AC32,$AE$30-1,0)=0,ERROR.TYPE(6),AC18)</f>
        <v>73.504000000000005</v>
      </c>
    </row>
    <row r="63" spans="1:34" s="9" customFormat="1" ht="6" customHeight="1">
      <c r="A63" s="214"/>
      <c r="B63" s="12"/>
      <c r="C63" s="12"/>
      <c r="D63" s="12"/>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1"/>
      <c r="AE63" s="1"/>
    </row>
    <row r="64" spans="1:34" s="9" customFormat="1" ht="15">
      <c r="A64" s="214"/>
      <c r="B64" s="51"/>
      <c r="C64" s="51" t="s">
        <v>44</v>
      </c>
      <c r="D64" s="51"/>
      <c r="E64" s="84">
        <f t="shared" ref="E64:AB64" ca="1" si="42">IF(OFFSET(E32,$AE$30-1,0)=0,ERROR.TYPE(6),E20)</f>
        <v>0.32969999999999999</v>
      </c>
      <c r="F64" s="84">
        <f t="shared" ca="1" si="42"/>
        <v>0.64879999999999993</v>
      </c>
      <c r="G64" s="84">
        <f t="shared" ca="1" si="42"/>
        <v>0.72250000000000003</v>
      </c>
      <c r="H64" s="84">
        <f t="shared" ca="1" si="42"/>
        <v>0.77910000000000001</v>
      </c>
      <c r="I64" s="84">
        <f t="shared" ca="1" si="42"/>
        <v>1.139</v>
      </c>
      <c r="J64" s="84">
        <f t="shared" ca="1" si="42"/>
        <v>1.4091</v>
      </c>
      <c r="K64" s="84">
        <f t="shared" ca="1" si="42"/>
        <v>1.6495</v>
      </c>
      <c r="L64" s="84">
        <f t="shared" ca="1" si="42"/>
        <v>2.0840000000000001</v>
      </c>
      <c r="M64" s="84">
        <f t="shared" ca="1" si="42"/>
        <v>1.9650999999999998</v>
      </c>
      <c r="N64" s="84">
        <f t="shared" ca="1" si="42"/>
        <v>1.7167999999999999</v>
      </c>
      <c r="O64" s="84">
        <f t="shared" ca="1" si="42"/>
        <v>1.6172</v>
      </c>
      <c r="P64" s="84">
        <f t="shared" ca="1" si="42"/>
        <v>1.6172</v>
      </c>
      <c r="Q64" s="84">
        <f t="shared" ca="1" si="42"/>
        <v>1.6172</v>
      </c>
      <c r="R64" s="84">
        <f t="shared" ca="1" si="42"/>
        <v>1.6172</v>
      </c>
      <c r="S64" s="84">
        <f t="shared" ca="1" si="42"/>
        <v>1.4376</v>
      </c>
      <c r="T64" s="84">
        <f t="shared" ca="1" si="42"/>
        <v>1.6172</v>
      </c>
      <c r="U64" s="84">
        <f t="shared" ca="1" si="42"/>
        <v>2.0428999999999999</v>
      </c>
      <c r="V64" s="84">
        <f t="shared" ca="1" si="42"/>
        <v>1.5587</v>
      </c>
      <c r="W64" s="84">
        <f t="shared" ca="1" si="42"/>
        <v>1.6117999999999999</v>
      </c>
      <c r="X64" s="84">
        <f t="shared" ca="1" si="42"/>
        <v>2.0087000000000002</v>
      </c>
      <c r="Y64" s="84">
        <f t="shared" ca="1" si="42"/>
        <v>2.8919999999999999</v>
      </c>
      <c r="Z64" s="84">
        <f t="shared" ca="1" si="42"/>
        <v>4.5199999999999996</v>
      </c>
      <c r="AA64" s="84">
        <f t="shared" ca="1" si="42"/>
        <v>6.1353</v>
      </c>
      <c r="AB64" s="84">
        <f t="shared" ca="1" si="42"/>
        <v>8.6150000000000002</v>
      </c>
      <c r="AC64" s="84">
        <f t="shared" ref="AC64" ca="1" si="43">IF(OFFSET(AC32,$AE$30-1,0)=0,ERROR.TYPE(6),AC20)</f>
        <v>10.204800000000001</v>
      </c>
    </row>
    <row r="65" spans="1:31" s="9" customFormat="1" ht="6" customHeight="1">
      <c r="A65" s="214"/>
      <c r="B65" s="12"/>
      <c r="C65" s="12"/>
      <c r="D65" s="12"/>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1"/>
      <c r="AE65" s="1"/>
    </row>
    <row r="66" spans="1:31" s="9" customFormat="1" ht="15">
      <c r="A66" s="214"/>
      <c r="B66" s="15" t="s">
        <v>45</v>
      </c>
      <c r="C66" s="15"/>
      <c r="D66" s="15"/>
      <c r="E66" s="84">
        <f t="shared" ref="E66:AB66" ca="1" si="44">IF(OFFSET(E32,$AE$30-1,0)=0,ERROR.TYPE(6),E22)</f>
        <v>0.70020000000000004</v>
      </c>
      <c r="F66" s="84">
        <f t="shared" ca="1" si="44"/>
        <v>0.6956</v>
      </c>
      <c r="G66" s="84">
        <f t="shared" ca="1" si="44"/>
        <v>1.1876</v>
      </c>
      <c r="H66" s="84">
        <f t="shared" ca="1" si="44"/>
        <v>1.9971999999999999</v>
      </c>
      <c r="I66" s="84">
        <f t="shared" ca="1" si="44"/>
        <v>2.0085000000000002</v>
      </c>
      <c r="J66" s="84">
        <f t="shared" ca="1" si="44"/>
        <v>2.5134000000000003</v>
      </c>
      <c r="K66" s="84">
        <f t="shared" ca="1" si="44"/>
        <v>2.2665999999999999</v>
      </c>
      <c r="L66" s="84">
        <f t="shared" ca="1" si="44"/>
        <v>3.0244</v>
      </c>
      <c r="M66" s="84">
        <f t="shared" ca="1" si="44"/>
        <v>4.0783999999999994</v>
      </c>
      <c r="N66" s="84">
        <f t="shared" ca="1" si="44"/>
        <v>6.0478999999999994</v>
      </c>
      <c r="O66" s="84">
        <f t="shared" ca="1" si="44"/>
        <v>6.4852999999999996</v>
      </c>
      <c r="P66" s="84">
        <f t="shared" ca="1" si="44"/>
        <v>7.5657000000000005</v>
      </c>
      <c r="Q66" s="84">
        <f t="shared" ca="1" si="44"/>
        <v>6.6957000000000004</v>
      </c>
      <c r="R66" s="84">
        <f t="shared" ca="1" si="44"/>
        <v>7.2659000000000002</v>
      </c>
      <c r="S66" s="84">
        <f t="shared" ca="1" si="44"/>
        <v>8.1974999999999998</v>
      </c>
      <c r="T66" s="84">
        <f t="shared" ca="1" si="44"/>
        <v>8.2659000000000002</v>
      </c>
      <c r="U66" s="84">
        <f t="shared" ca="1" si="44"/>
        <v>6.6127000000000002</v>
      </c>
      <c r="V66" s="84">
        <f t="shared" ca="1" si="44"/>
        <v>9.3015000000000008</v>
      </c>
      <c r="W66" s="84">
        <f t="shared" ca="1" si="44"/>
        <v>12.700299999999999</v>
      </c>
      <c r="X66" s="84">
        <f t="shared" ca="1" si="44"/>
        <v>12.318</v>
      </c>
      <c r="Y66" s="84">
        <f t="shared" ca="1" si="44"/>
        <v>10.797900000000002</v>
      </c>
      <c r="Z66" s="84">
        <f t="shared" ca="1" si="44"/>
        <v>15.466100000000003</v>
      </c>
      <c r="AA66" s="84">
        <f t="shared" ca="1" si="44"/>
        <v>15.735799999999999</v>
      </c>
      <c r="AB66" s="84">
        <f t="shared" ca="1" si="44"/>
        <v>19.275099999999998</v>
      </c>
      <c r="AC66" s="84">
        <f t="shared" ref="AC66" ca="1" si="45">IF(OFFSET(AC32,$AE$30-1,0)=0,ERROR.TYPE(6),AC22)</f>
        <v>21.264500000000002</v>
      </c>
    </row>
    <row r="67" spans="1:31" ht="6" customHeight="1">
      <c r="A67" s="214"/>
      <c r="B67" s="12"/>
      <c r="C67" s="12"/>
      <c r="D67" s="12"/>
      <c r="E67" s="63"/>
      <c r="F67" s="63"/>
      <c r="G67" s="63"/>
      <c r="H67" s="63"/>
      <c r="I67" s="63"/>
      <c r="J67" s="63"/>
      <c r="K67" s="63"/>
      <c r="L67" s="63"/>
      <c r="M67" s="63"/>
      <c r="N67" s="63"/>
      <c r="O67" s="63"/>
      <c r="P67" s="63"/>
      <c r="Q67" s="63"/>
      <c r="R67" s="63"/>
      <c r="S67" s="63"/>
      <c r="T67" s="63"/>
      <c r="U67" s="63"/>
      <c r="V67" s="63"/>
      <c r="W67" s="63"/>
      <c r="X67" s="63"/>
      <c r="Y67" s="63"/>
      <c r="Z67" s="63"/>
      <c r="AA67" s="63"/>
      <c r="AB67" s="63"/>
      <c r="AC67" s="63"/>
    </row>
    <row r="68" spans="1:31" ht="15">
      <c r="A68" s="214"/>
      <c r="B68" s="10" t="s">
        <v>46</v>
      </c>
      <c r="C68" s="10"/>
      <c r="D68" s="10"/>
      <c r="E68" s="65">
        <f t="shared" ref="E68:K68" ca="1" si="46">+E49+E60-E62-E66+E64</f>
        <v>-0.11203305927432994</v>
      </c>
      <c r="F68" s="65">
        <f t="shared" ca="1" si="46"/>
        <v>0.30339434455784986</v>
      </c>
      <c r="G68" s="65">
        <f t="shared" ca="1" si="46"/>
        <v>4.1137854170120502E-2</v>
      </c>
      <c r="H68" s="65">
        <f t="shared" ca="1" si="46"/>
        <v>-1.2638073236177529</v>
      </c>
      <c r="I68" s="65">
        <f t="shared" ca="1" si="46"/>
        <v>-0.39727940767279235</v>
      </c>
      <c r="J68" s="65">
        <f t="shared" ca="1" si="46"/>
        <v>0.46868955654280864</v>
      </c>
      <c r="K68" s="65">
        <f t="shared" ca="1" si="46"/>
        <v>0.12410242008532424</v>
      </c>
      <c r="L68" s="65">
        <f t="shared" ref="L68:AA68" ca="1" si="47">+L49+L60-L62-L66+L64</f>
        <v>0.21624189565072749</v>
      </c>
      <c r="M68" s="65">
        <f t="shared" ca="1" si="47"/>
        <v>0.89235864211853522</v>
      </c>
      <c r="N68" s="65">
        <f t="shared" ca="1" si="47"/>
        <v>0.3425834940046959</v>
      </c>
      <c r="O68" s="65">
        <f t="shared" ca="1" si="47"/>
        <v>-2.6488053345522888</v>
      </c>
      <c r="P68" s="65">
        <f t="shared" ca="1" si="47"/>
        <v>-3.331423431456217</v>
      </c>
      <c r="Q68" s="65">
        <f t="shared" ca="1" si="47"/>
        <v>-2.6889611259318422</v>
      </c>
      <c r="R68" s="65">
        <f t="shared" ca="1" si="47"/>
        <v>-3.9866791629417251</v>
      </c>
      <c r="S68" s="65">
        <f t="shared" ca="1" si="47"/>
        <v>-1.8528196101202192</v>
      </c>
      <c r="T68" s="65">
        <f t="shared" ca="1" si="47"/>
        <v>-2.3523645659170591</v>
      </c>
      <c r="U68" s="65">
        <f t="shared" ca="1" si="47"/>
        <v>-2.0029395336384179</v>
      </c>
      <c r="V68" s="65">
        <f t="shared" ca="1" si="47"/>
        <v>-8.8825680187423881</v>
      </c>
      <c r="W68" s="65">
        <f t="shared" ca="1" si="47"/>
        <v>-9.055608609025386</v>
      </c>
      <c r="X68" s="65">
        <f t="shared" ca="1" si="47"/>
        <v>-13.554667587654386</v>
      </c>
      <c r="Y68" s="65">
        <f t="shared" ca="1" si="47"/>
        <v>-10.01718419063269</v>
      </c>
      <c r="Z68" s="65">
        <f t="shared" ca="1" si="47"/>
        <v>-9.9303058555735948</v>
      </c>
      <c r="AA68" s="65">
        <f t="shared" ca="1" si="47"/>
        <v>-15.23817019342934</v>
      </c>
      <c r="AB68" s="65">
        <f t="shared" ref="AB68:AC68" ca="1" si="48">+AB49+AB60-AB62-AB66+AB64</f>
        <v>-20.194598117750559</v>
      </c>
      <c r="AC68" s="65">
        <f t="shared" ca="1" si="48"/>
        <v>-6.1217884702884735</v>
      </c>
    </row>
    <row r="69" spans="1:31" ht="6" customHeight="1">
      <c r="A69" s="214"/>
      <c r="B69" s="12"/>
      <c r="C69" s="12"/>
      <c r="D69" s="12"/>
      <c r="E69" s="63"/>
      <c r="F69" s="63"/>
      <c r="G69" s="63"/>
      <c r="H69" s="63"/>
      <c r="I69" s="63"/>
      <c r="J69" s="63"/>
      <c r="K69" s="63"/>
      <c r="L69" s="63"/>
      <c r="M69" s="63"/>
      <c r="N69" s="63"/>
      <c r="O69" s="63"/>
      <c r="P69" s="63"/>
      <c r="Q69" s="63"/>
      <c r="R69" s="63"/>
      <c r="S69" s="63"/>
      <c r="T69" s="63"/>
      <c r="U69" s="63"/>
      <c r="V69" s="63"/>
      <c r="W69" s="63"/>
      <c r="X69" s="63"/>
      <c r="Y69" s="63"/>
      <c r="Z69" s="63"/>
      <c r="AA69" s="63"/>
      <c r="AB69" s="63"/>
      <c r="AC69" s="63"/>
    </row>
    <row r="70" spans="1:31" ht="15">
      <c r="A70" s="214"/>
      <c r="B70" s="10" t="s">
        <v>47</v>
      </c>
      <c r="C70" s="11"/>
      <c r="D70" s="11"/>
      <c r="E70" s="65">
        <f t="shared" ref="E70:K70" ca="1" si="49">+E68-E$20</f>
        <v>-0.44173305927432993</v>
      </c>
      <c r="F70" s="65">
        <f t="shared" ca="1" si="49"/>
        <v>-0.34540565544215007</v>
      </c>
      <c r="G70" s="65">
        <f t="shared" ca="1" si="49"/>
        <v>-0.68136214582987953</v>
      </c>
      <c r="H70" s="65">
        <f t="shared" ca="1" si="49"/>
        <v>-2.0429073236177531</v>
      </c>
      <c r="I70" s="65">
        <f t="shared" ca="1" si="49"/>
        <v>-1.5362794076727924</v>
      </c>
      <c r="J70" s="65">
        <f t="shared" ca="1" si="49"/>
        <v>-0.94041044345719138</v>
      </c>
      <c r="K70" s="65">
        <f t="shared" ca="1" si="49"/>
        <v>-1.5253975799146757</v>
      </c>
      <c r="L70" s="65">
        <f t="shared" ref="L70:AA70" ca="1" si="50">+L68-L$20</f>
        <v>-1.8677581043492726</v>
      </c>
      <c r="M70" s="65">
        <f t="shared" ca="1" si="50"/>
        <v>-1.0727413578814646</v>
      </c>
      <c r="N70" s="65">
        <f t="shared" ca="1" si="50"/>
        <v>-1.374216505995304</v>
      </c>
      <c r="O70" s="65">
        <f t="shared" ca="1" si="50"/>
        <v>-4.2660053345522888</v>
      </c>
      <c r="P70" s="65">
        <f t="shared" ca="1" si="50"/>
        <v>-4.948623431456217</v>
      </c>
      <c r="Q70" s="65">
        <f t="shared" ca="1" si="50"/>
        <v>-4.3061611259318422</v>
      </c>
      <c r="R70" s="65">
        <f t="shared" ca="1" si="50"/>
        <v>-5.6038791629417251</v>
      </c>
      <c r="S70" s="65">
        <f t="shared" ca="1" si="50"/>
        <v>-3.2904196101202192</v>
      </c>
      <c r="T70" s="65">
        <f t="shared" ca="1" si="50"/>
        <v>-3.9695645659170591</v>
      </c>
      <c r="U70" s="65">
        <f t="shared" ca="1" si="50"/>
        <v>-4.0458395336384179</v>
      </c>
      <c r="V70" s="65">
        <f t="shared" ca="1" si="50"/>
        <v>-10.441268018742388</v>
      </c>
      <c r="W70" s="65">
        <f t="shared" ca="1" si="50"/>
        <v>-10.667408609025387</v>
      </c>
      <c r="X70" s="65">
        <f t="shared" ca="1" si="50"/>
        <v>-15.563367587654387</v>
      </c>
      <c r="Y70" s="65">
        <f t="shared" ca="1" si="50"/>
        <v>-12.90918419063269</v>
      </c>
      <c r="Z70" s="65">
        <f t="shared" ca="1" si="50"/>
        <v>-14.450305855573594</v>
      </c>
      <c r="AA70" s="65">
        <f t="shared" ca="1" si="50"/>
        <v>-21.373470193429341</v>
      </c>
      <c r="AB70" s="65">
        <f t="shared" ref="AB70:AC70" ca="1" si="51">+AB68-AB$20</f>
        <v>-28.809598117750561</v>
      </c>
      <c r="AC70" s="65">
        <f t="shared" ca="1" si="51"/>
        <v>-16.326588470288474</v>
      </c>
    </row>
    <row r="72" spans="1:31" s="3" customFormat="1" ht="15">
      <c r="A72" s="8" t="s">
        <v>56</v>
      </c>
      <c r="B72" s="8"/>
      <c r="C72" s="8"/>
      <c r="D72" s="8"/>
      <c r="E72" s="7" t="s">
        <v>5</v>
      </c>
      <c r="F72" s="7" t="s">
        <v>6</v>
      </c>
      <c r="G72" s="7" t="s">
        <v>7</v>
      </c>
      <c r="H72" s="7" t="s">
        <v>8</v>
      </c>
      <c r="I72" s="7" t="s">
        <v>9</v>
      </c>
      <c r="J72" s="6" t="s">
        <v>10</v>
      </c>
      <c r="K72" s="6" t="s">
        <v>11</v>
      </c>
      <c r="L72" s="6" t="s">
        <v>12</v>
      </c>
      <c r="M72" s="5" t="s">
        <v>13</v>
      </c>
      <c r="N72" s="5" t="s">
        <v>14</v>
      </c>
      <c r="O72" s="5" t="s">
        <v>15</v>
      </c>
      <c r="P72" s="5" t="s">
        <v>16</v>
      </c>
      <c r="Q72" s="5" t="s">
        <v>17</v>
      </c>
      <c r="R72" s="5" t="s">
        <v>18</v>
      </c>
      <c r="S72" s="5" t="s">
        <v>19</v>
      </c>
      <c r="T72" s="5" t="s">
        <v>20</v>
      </c>
      <c r="U72" s="5" t="s">
        <v>21</v>
      </c>
      <c r="V72" s="5" t="s">
        <v>22</v>
      </c>
      <c r="W72" s="5" t="s">
        <v>23</v>
      </c>
      <c r="X72" s="5" t="s">
        <v>24</v>
      </c>
      <c r="Y72" s="5" t="s">
        <v>25</v>
      </c>
      <c r="Z72" s="5" t="s">
        <v>26</v>
      </c>
      <c r="AA72" s="5" t="s">
        <v>27</v>
      </c>
      <c r="AB72" s="5" t="s">
        <v>28</v>
      </c>
      <c r="AC72" s="5" t="s">
        <v>29</v>
      </c>
      <c r="AE72" s="4">
        <v>1</v>
      </c>
    </row>
    <row r="73" spans="1:31" ht="15">
      <c r="A73" s="35"/>
      <c r="B73" s="35"/>
      <c r="C73" s="35" t="s">
        <v>57</v>
      </c>
      <c r="D73" s="35"/>
      <c r="E73" s="36"/>
      <c r="F73" s="36"/>
      <c r="G73" s="36"/>
      <c r="H73" s="36"/>
      <c r="I73" s="36"/>
      <c r="J73" s="37"/>
      <c r="K73" s="37"/>
      <c r="L73" s="37"/>
      <c r="M73" s="38"/>
      <c r="N73" s="38"/>
      <c r="O73" s="38"/>
      <c r="P73" s="38"/>
      <c r="Q73" s="38"/>
      <c r="R73" s="38"/>
      <c r="S73" s="38"/>
      <c r="T73" s="38"/>
      <c r="U73" s="38"/>
      <c r="V73" s="38"/>
      <c r="W73" s="38"/>
      <c r="X73" s="38"/>
      <c r="Y73" s="38"/>
      <c r="Z73" s="38"/>
      <c r="AA73" s="38"/>
      <c r="AB73" s="38"/>
      <c r="AC73" s="38"/>
    </row>
    <row r="74" spans="1:31" ht="15">
      <c r="A74" s="31"/>
      <c r="B74" s="31"/>
      <c r="C74" s="31"/>
      <c r="D74" s="2" t="s">
        <v>58</v>
      </c>
      <c r="E74" s="32">
        <f t="shared" ref="E74:AA75" ca="1" si="52">+OFFSET(E77,1+($AE$72-1)*3,0)</f>
        <v>-0.82550609649379059</v>
      </c>
      <c r="F74" s="32">
        <f t="shared" ca="1" si="52"/>
        <v>1.1669505962521274</v>
      </c>
      <c r="G74" s="32">
        <f t="shared" ca="1" si="52"/>
        <v>0.3586850807235949</v>
      </c>
      <c r="H74" s="32">
        <f t="shared" ca="1" si="52"/>
        <v>-3.4262781252014674</v>
      </c>
      <c r="I74" s="32">
        <f t="shared" ca="1" si="52"/>
        <v>-1.1056205970300568</v>
      </c>
      <c r="J74" s="32">
        <f t="shared" ca="1" si="52"/>
        <v>0.9477009477009456</v>
      </c>
      <c r="K74" s="32">
        <f t="shared" ca="1" si="52"/>
        <v>0.27062481780196224</v>
      </c>
      <c r="L74" s="32">
        <f t="shared" ca="1" si="52"/>
        <v>0.63624193099426118</v>
      </c>
      <c r="M74" s="32">
        <f t="shared" ca="1" si="52"/>
        <v>1.3512761020881665</v>
      </c>
      <c r="N74" s="32">
        <f t="shared" ca="1" si="52"/>
        <v>-1.1508126195028703</v>
      </c>
      <c r="O74" s="32">
        <f t="shared" ca="1" si="52"/>
        <v>-2.8550265344009618</v>
      </c>
      <c r="P74" s="32">
        <f t="shared" ca="1" si="52"/>
        <v>-3.5822861775435699</v>
      </c>
      <c r="Q74" s="32">
        <f t="shared" ca="1" si="52"/>
        <v>-3.0300308902428652</v>
      </c>
      <c r="R74" s="32">
        <f t="shared" ca="1" si="52"/>
        <v>-3.7500875239815672</v>
      </c>
      <c r="S74" s="32">
        <f t="shared" ca="1" si="52"/>
        <v>-1.5336082423161681</v>
      </c>
      <c r="T74" s="32">
        <f t="shared" ca="1" si="52"/>
        <v>-1.1466309654035145</v>
      </c>
      <c r="U74" s="32">
        <f t="shared" ca="1" si="52"/>
        <v>-0.11872236872721845</v>
      </c>
      <c r="V74" s="32">
        <f t="shared" ca="1" si="52"/>
        <v>-2.2482084369795383</v>
      </c>
      <c r="W74" s="32">
        <f t="shared" ca="1" si="52"/>
        <v>-1.8190570732841229</v>
      </c>
      <c r="X74" s="32">
        <f t="shared" ca="1" si="52"/>
        <v>-5.3164364079642406</v>
      </c>
      <c r="Y74" s="32">
        <f t="shared" ca="1" si="52"/>
        <v>-3.7020909765241266</v>
      </c>
      <c r="Z74" s="32">
        <f t="shared" ca="1" si="52"/>
        <v>-3.2170385758802267</v>
      </c>
      <c r="AA74" s="32">
        <f t="shared" ca="1" si="52"/>
        <v>-4.2566566359852551</v>
      </c>
      <c r="AB74" s="32">
        <f t="shared" ref="AB74:AC74" ca="1" si="53">+OFFSET(AB77,1+($AE$72-1)*3,0)</f>
        <v>-5.6107452063525782</v>
      </c>
      <c r="AC74" s="32">
        <f t="shared" ca="1" si="53"/>
        <v>-1.9031180727127168</v>
      </c>
      <c r="AD74" s="31"/>
      <c r="AE74" s="31"/>
    </row>
    <row r="75" spans="1:31" ht="15">
      <c r="A75" s="31"/>
      <c r="B75" s="31"/>
      <c r="C75" s="31"/>
      <c r="D75" s="2" t="s">
        <v>54</v>
      </c>
      <c r="E75" s="32">
        <f t="shared" ca="1" si="52"/>
        <v>-0.65359698544034739</v>
      </c>
      <c r="F75" s="32">
        <f t="shared" ca="1" si="52"/>
        <v>1.3601467970853127</v>
      </c>
      <c r="G75" s="32">
        <f t="shared" ca="1" si="52"/>
        <v>0.16003833561610778</v>
      </c>
      <c r="H75" s="32">
        <f t="shared" ca="1" si="52"/>
        <v>-4.0739066585576458</v>
      </c>
      <c r="I75" s="32">
        <f t="shared" ca="1" si="52"/>
        <v>-1.0067391608960325</v>
      </c>
      <c r="J75" s="32">
        <f t="shared" ca="1" si="52"/>
        <v>0.91394554920402604</v>
      </c>
      <c r="K75" s="32">
        <f t="shared" ca="1" si="52"/>
        <v>0.20098859858990742</v>
      </c>
      <c r="L75" s="32">
        <f t="shared" ca="1" si="52"/>
        <v>0.28662950260557968</v>
      </c>
      <c r="M75" s="32">
        <f t="shared" ca="1" si="52"/>
        <v>1.03521884236489</v>
      </c>
      <c r="N75" s="32">
        <f t="shared" ca="1" si="52"/>
        <v>0.37217918260548399</v>
      </c>
      <c r="O75" s="32">
        <f t="shared" ca="1" si="52"/>
        <v>-2.4835499226960911</v>
      </c>
      <c r="P75" s="32">
        <f t="shared" ca="1" si="52"/>
        <v>-2.8133220438591211</v>
      </c>
      <c r="Q75" s="32">
        <f ca="1">+OFFSET(Q78,1+($AE$72-1)*3,0)</f>
        <v>-2.081770983247921</v>
      </c>
      <c r="R75" s="32">
        <f t="shared" ca="1" si="52"/>
        <v>-2.791440268692829</v>
      </c>
      <c r="S75" s="32">
        <f t="shared" ca="1" si="52"/>
        <v>-1.147199897293149</v>
      </c>
      <c r="T75" s="32">
        <f t="shared" ca="1" si="52"/>
        <v>-1.2802193047598376</v>
      </c>
      <c r="U75" s="32">
        <f t="shared" ca="1" si="52"/>
        <v>-0.9709433091786327</v>
      </c>
      <c r="V75" s="32">
        <f t="shared" ca="1" si="52"/>
        <v>-3.8030064258831033</v>
      </c>
      <c r="W75" s="32">
        <f t="shared" ca="1" si="52"/>
        <v>-3.4508467854694578</v>
      </c>
      <c r="X75" s="32">
        <f t="shared" ca="1" si="52"/>
        <v>-4.9176683359168694</v>
      </c>
      <c r="Y75" s="32">
        <f t="shared" ca="1" si="52"/>
        <v>-3.3470273219036941</v>
      </c>
      <c r="Z75" s="32">
        <f t="shared" ca="1" si="52"/>
        <v>-2.9640226654409765</v>
      </c>
      <c r="AA75" s="32">
        <f t="shared" ca="1" si="52"/>
        <v>-4.2170346019430962</v>
      </c>
      <c r="AB75" s="32">
        <f t="shared" ref="AB75:AC75" ca="1" si="54">+OFFSET(AB78,1+($AE$72-1)*3,0)</f>
        <v>-5.363201284790609</v>
      </c>
      <c r="AC75" s="32">
        <f t="shared" ca="1" si="54"/>
        <v>-1.4945334780935307</v>
      </c>
      <c r="AD75" s="31"/>
      <c r="AE75" s="31"/>
    </row>
    <row r="76" spans="1:31" ht="15">
      <c r="A76" s="31"/>
      <c r="B76" s="31"/>
      <c r="C76" s="31"/>
      <c r="D76" s="31"/>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1"/>
      <c r="AE76" s="31"/>
    </row>
    <row r="77" spans="1:31" ht="15">
      <c r="A77" s="31"/>
      <c r="B77" s="31"/>
      <c r="C77" s="2" t="s">
        <v>46</v>
      </c>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ht="15">
      <c r="A78" s="31"/>
      <c r="B78" s="31"/>
      <c r="C78" s="31"/>
      <c r="D78" s="2" t="s">
        <v>58</v>
      </c>
      <c r="E78" s="32">
        <f t="shared" ref="E78:AB78" ca="1" si="55">IF(OFFSET(E32,$AE$30-1,0)=0,ERROR.TYPE(6),E24/E28*100)</f>
        <v>-0.82550609649379059</v>
      </c>
      <c r="F78" s="32">
        <f t="shared" ca="1" si="55"/>
        <v>1.1669505962521274</v>
      </c>
      <c r="G78" s="32">
        <f t="shared" ca="1" si="55"/>
        <v>0.3586850807235949</v>
      </c>
      <c r="H78" s="32">
        <f t="shared" ca="1" si="55"/>
        <v>-3.4262781252014674</v>
      </c>
      <c r="I78" s="32">
        <f t="shared" ca="1" si="55"/>
        <v>-1.1056205970300568</v>
      </c>
      <c r="J78" s="32">
        <f t="shared" ca="1" si="55"/>
        <v>0.9477009477009456</v>
      </c>
      <c r="K78" s="32">
        <f t="shared" ca="1" si="55"/>
        <v>0.27062481780196224</v>
      </c>
      <c r="L78" s="32">
        <f t="shared" ca="1" si="55"/>
        <v>0.63624193099426118</v>
      </c>
      <c r="M78" s="32">
        <f t="shared" ca="1" si="55"/>
        <v>1.3512761020881665</v>
      </c>
      <c r="N78" s="32">
        <f t="shared" ca="1" si="55"/>
        <v>-1.1508126195028703</v>
      </c>
      <c r="O78" s="32">
        <f t="shared" ca="1" si="55"/>
        <v>-2.8550265344009618</v>
      </c>
      <c r="P78" s="32">
        <f t="shared" ca="1" si="55"/>
        <v>-3.5822861775435699</v>
      </c>
      <c r="Q78" s="32">
        <f t="shared" ca="1" si="55"/>
        <v>-3.0300308902428652</v>
      </c>
      <c r="R78" s="32">
        <f t="shared" ca="1" si="55"/>
        <v>-3.7500875239815672</v>
      </c>
      <c r="S78" s="32">
        <f t="shared" ca="1" si="55"/>
        <v>-1.5336082423161681</v>
      </c>
      <c r="T78" s="32">
        <f t="shared" ca="1" si="55"/>
        <v>-1.1466309654035145</v>
      </c>
      <c r="U78" s="32">
        <f t="shared" ca="1" si="55"/>
        <v>-0.11872236872721845</v>
      </c>
      <c r="V78" s="32">
        <f t="shared" ca="1" si="55"/>
        <v>-2.2482084369795383</v>
      </c>
      <c r="W78" s="32">
        <f t="shared" ca="1" si="55"/>
        <v>-1.8190570732841229</v>
      </c>
      <c r="X78" s="32">
        <f t="shared" ca="1" si="55"/>
        <v>-5.3164364079642406</v>
      </c>
      <c r="Y78" s="32">
        <f t="shared" ca="1" si="55"/>
        <v>-3.7020909765241266</v>
      </c>
      <c r="Z78" s="32">
        <f t="shared" ca="1" si="55"/>
        <v>-3.2170385758802267</v>
      </c>
      <c r="AA78" s="32">
        <f t="shared" ca="1" si="55"/>
        <v>-4.2566566359852551</v>
      </c>
      <c r="AB78" s="32">
        <f t="shared" ca="1" si="55"/>
        <v>-5.6107452063525782</v>
      </c>
      <c r="AC78" s="32">
        <f t="shared" ref="AC78" ca="1" si="56">IF(OFFSET(AC32,$AE$30-1,0)=0,ERROR.TYPE(6),AC24/AC28*100)</f>
        <v>-1.9031180727127168</v>
      </c>
      <c r="AD78" s="31"/>
      <c r="AE78" s="31"/>
    </row>
    <row r="79" spans="1:31" ht="15">
      <c r="A79" s="31"/>
      <c r="B79" s="31"/>
      <c r="C79" s="31"/>
      <c r="D79" s="2" t="s">
        <v>54</v>
      </c>
      <c r="E79" s="32">
        <f t="shared" ref="E79:AB79" ca="1" si="57">IF(OFFSET(E32,$AE$30-1,0)=0,ERROR.TYPE(6),E68/E28*100)</f>
        <v>-0.65359698544034739</v>
      </c>
      <c r="F79" s="32">
        <f t="shared" ca="1" si="57"/>
        <v>1.3601467970853127</v>
      </c>
      <c r="G79" s="32">
        <f t="shared" ca="1" si="57"/>
        <v>0.16003833561610778</v>
      </c>
      <c r="H79" s="32">
        <f t="shared" ca="1" si="57"/>
        <v>-4.0739066585576458</v>
      </c>
      <c r="I79" s="32">
        <f t="shared" ca="1" si="57"/>
        <v>-1.0067391608960325</v>
      </c>
      <c r="J79" s="32">
        <f t="shared" ca="1" si="57"/>
        <v>0.91394554920402604</v>
      </c>
      <c r="K79" s="32">
        <f t="shared" ca="1" si="57"/>
        <v>0.20098859858990742</v>
      </c>
      <c r="L79" s="32">
        <f t="shared" ca="1" si="57"/>
        <v>0.28662950260557968</v>
      </c>
      <c r="M79" s="32">
        <f t="shared" ca="1" si="57"/>
        <v>1.03521884236489</v>
      </c>
      <c r="N79" s="32">
        <f t="shared" ca="1" si="57"/>
        <v>0.37217918260548399</v>
      </c>
      <c r="O79" s="32">
        <f t="shared" ca="1" si="57"/>
        <v>-2.4835499226960911</v>
      </c>
      <c r="P79" s="32">
        <f t="shared" ca="1" si="57"/>
        <v>-2.8133220438591211</v>
      </c>
      <c r="Q79" s="32">
        <f t="shared" ca="1" si="57"/>
        <v>-2.081770983247921</v>
      </c>
      <c r="R79" s="32">
        <f t="shared" ca="1" si="57"/>
        <v>-2.791440268692829</v>
      </c>
      <c r="S79" s="32">
        <f t="shared" ca="1" si="57"/>
        <v>-1.147199897293149</v>
      </c>
      <c r="T79" s="32">
        <f t="shared" ca="1" si="57"/>
        <v>-1.2802193047598376</v>
      </c>
      <c r="U79" s="32">
        <f t="shared" ca="1" si="57"/>
        <v>-0.9709433091786327</v>
      </c>
      <c r="V79" s="32">
        <f t="shared" ca="1" si="57"/>
        <v>-3.8030064258831033</v>
      </c>
      <c r="W79" s="32">
        <f t="shared" ca="1" si="57"/>
        <v>-3.4508467854694578</v>
      </c>
      <c r="X79" s="32">
        <f t="shared" ca="1" si="57"/>
        <v>-4.9176683359168694</v>
      </c>
      <c r="Y79" s="32">
        <f t="shared" ca="1" si="57"/>
        <v>-3.3470273219036941</v>
      </c>
      <c r="Z79" s="32">
        <f t="shared" ca="1" si="57"/>
        <v>-2.9640226654409765</v>
      </c>
      <c r="AA79" s="32">
        <f t="shared" ca="1" si="57"/>
        <v>-4.2170346019430962</v>
      </c>
      <c r="AB79" s="32">
        <f t="shared" ca="1" si="57"/>
        <v>-5.363201284790609</v>
      </c>
      <c r="AC79" s="32">
        <f t="shared" ref="AC79" ca="1" si="58">IF(OFFSET(AC32,$AE$30-1,0)=0,ERROR.TYPE(6),AC68/AC28*100)</f>
        <v>-1.4945334780935307</v>
      </c>
      <c r="AD79" s="31"/>
      <c r="AE79" s="31"/>
    </row>
    <row r="80" spans="1:31" ht="15">
      <c r="A80" s="31"/>
      <c r="B80" s="31"/>
      <c r="C80" s="2" t="s">
        <v>47</v>
      </c>
      <c r="D80" s="31"/>
      <c r="E80" s="31"/>
      <c r="F80" s="31"/>
      <c r="G80" s="31"/>
      <c r="H80" s="31"/>
      <c r="I80" s="31"/>
      <c r="J80" s="31"/>
      <c r="K80" s="31"/>
      <c r="L80" s="31"/>
      <c r="M80" s="31"/>
      <c r="N80" s="31"/>
      <c r="O80" s="31"/>
      <c r="P80" s="31"/>
      <c r="Q80" s="157"/>
      <c r="R80" s="31"/>
      <c r="S80" s="31"/>
      <c r="T80" s="31"/>
      <c r="U80" s="31"/>
      <c r="V80" s="31"/>
      <c r="W80" s="31"/>
      <c r="X80" s="31"/>
      <c r="Y80" s="31"/>
      <c r="Z80" s="31"/>
      <c r="AA80" s="31"/>
      <c r="AB80" s="31"/>
      <c r="AC80" s="31"/>
      <c r="AD80" s="31"/>
      <c r="AE80" s="31"/>
    </row>
    <row r="81" spans="1:43" ht="15">
      <c r="A81" s="31"/>
      <c r="B81" s="31"/>
      <c r="C81" s="31"/>
      <c r="D81" s="2" t="s">
        <v>58</v>
      </c>
      <c r="E81" s="32">
        <f t="shared" ref="E81:AB81" ca="1" si="59">IF(OFFSET(E32,$AE$30-1,0)=0,ERROR.TYPE(6),E26/E28*100)</f>
        <v>-2.7489644711510453</v>
      </c>
      <c r="F81" s="32">
        <f t="shared" ca="1" si="59"/>
        <v>-1.7416838518784199</v>
      </c>
      <c r="G81" s="32">
        <f t="shared" ca="1" si="59"/>
        <v>-2.4520521299358102</v>
      </c>
      <c r="H81" s="32">
        <f t="shared" ca="1" si="59"/>
        <v>-5.9377216169170239</v>
      </c>
      <c r="I81" s="32">
        <f t="shared" ca="1" si="59"/>
        <v>-3.9919416147179589</v>
      </c>
      <c r="J81" s="32">
        <f t="shared" ca="1" si="59"/>
        <v>-1.8000468000468024</v>
      </c>
      <c r="K81" s="32">
        <f t="shared" ca="1" si="59"/>
        <v>-2.4008032909014356</v>
      </c>
      <c r="L81" s="32">
        <f t="shared" ca="1" si="59"/>
        <v>-2.1261084527391536</v>
      </c>
      <c r="M81" s="32">
        <f t="shared" ca="1" si="59"/>
        <v>-0.92842227378190278</v>
      </c>
      <c r="N81" s="32">
        <f t="shared" ca="1" si="59"/>
        <v>-3.0159264731444488</v>
      </c>
      <c r="O81" s="32">
        <f t="shared" ca="1" si="59"/>
        <v>-4.3713315956269829</v>
      </c>
      <c r="P81" s="32">
        <f t="shared" ca="1" si="59"/>
        <v>-4.9479800027023328</v>
      </c>
      <c r="Q81" s="32">
        <f t="shared" ca="1" si="59"/>
        <v>-4.2820534656684774</v>
      </c>
      <c r="R81" s="32">
        <f t="shared" ca="1" si="59"/>
        <v>-4.8824377879538954</v>
      </c>
      <c r="S81" s="32">
        <f t="shared" ca="1" si="59"/>
        <v>-2.4237189489065538</v>
      </c>
      <c r="T81" s="32">
        <f t="shared" ca="1" si="59"/>
        <v>-2.0267541782995071</v>
      </c>
      <c r="U81" s="32">
        <f t="shared" ca="1" si="59"/>
        <v>-1.1090368804777806</v>
      </c>
      <c r="V81" s="32">
        <f t="shared" ca="1" si="59"/>
        <v>-2.915554423356038</v>
      </c>
      <c r="W81" s="32">
        <f t="shared" ca="1" si="59"/>
        <v>-2.4332703292850679</v>
      </c>
      <c r="X81" s="32">
        <f t="shared" ca="1" si="59"/>
        <v>-6.0451979450862012</v>
      </c>
      <c r="Y81" s="32">
        <f t="shared" ca="1" si="59"/>
        <v>-4.6683907700326763</v>
      </c>
      <c r="Z81" s="32">
        <f t="shared" ca="1" si="59"/>
        <v>-4.5661795432023613</v>
      </c>
      <c r="AA81" s="32">
        <f t="shared" ca="1" si="59"/>
        <v>-5.9545489724586824</v>
      </c>
      <c r="AB81" s="32">
        <f t="shared" ca="1" si="59"/>
        <v>-7.8986827428692843</v>
      </c>
      <c r="AC81" s="32">
        <f t="shared" ref="AC81" ca="1" si="60">IF(OFFSET(AC32,$AE$30-1,0)=0,ERROR.TYPE(6),AC26/AC28*100)</f>
        <v>-4.3944513344335645</v>
      </c>
      <c r="AD81" s="31"/>
      <c r="AE81" s="31"/>
    </row>
    <row r="82" spans="1:43" ht="15">
      <c r="A82" s="31"/>
      <c r="B82" s="31"/>
      <c r="C82" s="31"/>
      <c r="D82" s="2" t="s">
        <v>54</v>
      </c>
      <c r="E82" s="32">
        <f t="shared" ref="E82:AB82" ca="1" si="61">IF(OFFSET(E32,$AE$30-1,0)=0,ERROR.TYPE(6),E70/E28*100)</f>
        <v>-2.5770553600976021</v>
      </c>
      <c r="F82" s="32">
        <f t="shared" ca="1" si="61"/>
        <v>-1.5484876510452348</v>
      </c>
      <c r="G82" s="32">
        <f t="shared" ca="1" si="61"/>
        <v>-2.6506988750432972</v>
      </c>
      <c r="H82" s="32">
        <f t="shared" ca="1" si="61"/>
        <v>-6.5853501502732028</v>
      </c>
      <c r="I82" s="32">
        <f t="shared" ca="1" si="61"/>
        <v>-3.8930601785839345</v>
      </c>
      <c r="J82" s="32">
        <f t="shared" ca="1" si="61"/>
        <v>-1.8338021985437218</v>
      </c>
      <c r="K82" s="32">
        <f t="shared" ca="1" si="61"/>
        <v>-2.4704395101134904</v>
      </c>
      <c r="L82" s="32">
        <f t="shared" ca="1" si="61"/>
        <v>-2.4757208811278351</v>
      </c>
      <c r="M82" s="32">
        <f t="shared" ca="1" si="61"/>
        <v>-1.2444795335051793</v>
      </c>
      <c r="N82" s="32">
        <f t="shared" ca="1" si="61"/>
        <v>-1.4929346710360942</v>
      </c>
      <c r="O82" s="32">
        <f t="shared" ca="1" si="61"/>
        <v>-3.9998549839221118</v>
      </c>
      <c r="P82" s="32">
        <f t="shared" ca="1" si="61"/>
        <v>-4.179015869017884</v>
      </c>
      <c r="Q82" s="32">
        <f t="shared" ca="1" si="61"/>
        <v>-3.3337935586735328</v>
      </c>
      <c r="R82" s="32">
        <f t="shared" ca="1" si="61"/>
        <v>-3.9237905326651576</v>
      </c>
      <c r="S82" s="32">
        <f t="shared" ca="1" si="61"/>
        <v>-2.0373106038835345</v>
      </c>
      <c r="T82" s="32">
        <f t="shared" ca="1" si="61"/>
        <v>-2.1603425176558306</v>
      </c>
      <c r="U82" s="32">
        <f t="shared" ca="1" si="61"/>
        <v>-1.9612578209291951</v>
      </c>
      <c r="V82" s="32">
        <f t="shared" ca="1" si="61"/>
        <v>-4.4703524122596034</v>
      </c>
      <c r="W82" s="32">
        <f t="shared" ca="1" si="61"/>
        <v>-4.065060041470403</v>
      </c>
      <c r="X82" s="32">
        <f t="shared" ca="1" si="61"/>
        <v>-5.6464298730388292</v>
      </c>
      <c r="Y82" s="32">
        <f t="shared" ca="1" si="61"/>
        <v>-4.3133271154122443</v>
      </c>
      <c r="Z82" s="32">
        <f t="shared" ca="1" si="61"/>
        <v>-4.3131636327631107</v>
      </c>
      <c r="AA82" s="32">
        <f t="shared" ca="1" si="61"/>
        <v>-5.9149269384165235</v>
      </c>
      <c r="AB82" s="32">
        <f t="shared" ca="1" si="61"/>
        <v>-7.6511388213073142</v>
      </c>
      <c r="AC82" s="32">
        <f t="shared" ref="AC82" ca="1" si="62">IF(OFFSET(AC32,$AE$30-1,0)=0,ERROR.TYPE(6),AC70/AC28*100)</f>
        <v>-3.9858667398143788</v>
      </c>
      <c r="AD82" s="31"/>
      <c r="AE82" s="31"/>
    </row>
    <row r="83" spans="1:43" ht="15">
      <c r="A83" s="31"/>
      <c r="B83" s="31"/>
      <c r="C83" s="31"/>
      <c r="D83" s="31"/>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1"/>
      <c r="AE83" s="31"/>
    </row>
    <row r="84" spans="1:43" ht="15">
      <c r="A84" s="35"/>
      <c r="B84" s="35"/>
      <c r="C84" s="35" t="s">
        <v>59</v>
      </c>
      <c r="D84" s="35"/>
      <c r="E84" s="37"/>
      <c r="F84" s="37"/>
      <c r="G84" s="37"/>
      <c r="H84" s="37"/>
      <c r="I84" s="37"/>
      <c r="J84" s="37"/>
      <c r="K84" s="37"/>
      <c r="L84" s="37"/>
      <c r="M84" s="38"/>
      <c r="N84" s="38"/>
      <c r="O84" s="38"/>
      <c r="P84" s="38"/>
      <c r="Q84" s="38"/>
      <c r="R84" s="38"/>
      <c r="S84" s="38"/>
      <c r="T84" s="38"/>
      <c r="U84" s="38"/>
      <c r="V84" s="38"/>
      <c r="W84" s="38"/>
      <c r="X84" s="38"/>
      <c r="Y84" s="38"/>
      <c r="Z84" s="38"/>
      <c r="AA84" s="38"/>
      <c r="AB84" s="38"/>
      <c r="AC84" s="38"/>
    </row>
    <row r="85" spans="1:43" ht="15">
      <c r="A85" s="31"/>
      <c r="B85" s="31"/>
      <c r="C85" s="31"/>
      <c r="D85" s="2" t="s">
        <v>60</v>
      </c>
      <c r="E85" s="32"/>
      <c r="F85" s="32">
        <f t="shared" ref="E85:AC85" ca="1" si="63">IF(OFFSET(E32,$AE$30-1,0)=0,ERROR.TYPE(6),OFFSET(F32,$AE$30-1,0)-OFFSET(E32,$AE$30-1,0))</f>
        <v>6.6199999999998482E-3</v>
      </c>
      <c r="G85" s="32">
        <f t="shared" ca="1" si="63"/>
        <v>2.2571599999999998</v>
      </c>
      <c r="H85" s="32">
        <f t="shared" ca="1" si="63"/>
        <v>2.8960499999999998</v>
      </c>
      <c r="I85" s="32">
        <f t="shared" ca="1" si="63"/>
        <v>-4.6136200000000001</v>
      </c>
      <c r="J85" s="32">
        <f t="shared" ca="1" si="63"/>
        <v>0.73813999999999991</v>
      </c>
      <c r="K85" s="32">
        <f t="shared" ca="1" si="63"/>
        <v>0.19402999999999998</v>
      </c>
      <c r="L85" s="32">
        <f t="shared" ca="1" si="63"/>
        <v>1.4815</v>
      </c>
      <c r="M85" s="32">
        <f t="shared" ca="1" si="63"/>
        <v>-0.66518999999999995</v>
      </c>
      <c r="N85" s="32">
        <f t="shared" ca="1" si="63"/>
        <v>-5.4794499999999999</v>
      </c>
      <c r="O85" s="32">
        <f t="shared" ca="1" si="63"/>
        <v>3.1068800000000003</v>
      </c>
      <c r="P85" s="32">
        <f t="shared" ca="1" si="63"/>
        <v>-1.3076200000000004</v>
      </c>
      <c r="Q85" s="32">
        <f t="shared" ca="1" si="63"/>
        <v>-0.47702999999999962</v>
      </c>
      <c r="R85" s="32">
        <f t="shared" ca="1" si="63"/>
        <v>0.15249999999999986</v>
      </c>
      <c r="S85" s="32">
        <f t="shared" ca="1" si="63"/>
        <v>1.67228</v>
      </c>
      <c r="T85" s="32">
        <f t="shared" ca="1" si="63"/>
        <v>1.5617000000000001</v>
      </c>
      <c r="U85" s="32">
        <f t="shared" ca="1" si="63"/>
        <v>2.1962200000000003</v>
      </c>
      <c r="V85" s="32">
        <f t="shared" ca="1" si="63"/>
        <v>2.0533200000000003</v>
      </c>
      <c r="W85" s="32">
        <f t="shared" ca="1" si="63"/>
        <v>0.33776000000000028</v>
      </c>
      <c r="X85" s="32">
        <f t="shared" ca="1" si="63"/>
        <v>-6.2158900000000008</v>
      </c>
      <c r="Y85" s="32">
        <f t="shared" ca="1" si="63"/>
        <v>0.13922000000000012</v>
      </c>
      <c r="Z85" s="32">
        <f t="shared" ca="1" si="63"/>
        <v>0.31211</v>
      </c>
      <c r="AA85" s="32">
        <f t="shared" ca="1" si="63"/>
        <v>0.63950000000000007</v>
      </c>
      <c r="AB85" s="32">
        <f t="shared" ca="1" si="63"/>
        <v>-0.62030000000000007</v>
      </c>
      <c r="AC85" s="32">
        <f t="shared" ca="1" si="63"/>
        <v>-0.32175999999999982</v>
      </c>
      <c r="AD85" s="31"/>
      <c r="AE85" s="31"/>
    </row>
    <row r="86" spans="1:43" ht="15">
      <c r="A86" s="31"/>
      <c r="B86" s="31"/>
      <c r="C86" s="31"/>
      <c r="D86" s="2" t="s">
        <v>61</v>
      </c>
      <c r="E86" s="32"/>
      <c r="F86" s="32">
        <f t="shared" ref="E86:AC86" ca="1" si="64">IF(OFFSET(E32,$AE$30-1,0)=0,ERROR.TYPE(6),E75-F75)</f>
        <v>-2.0137437825256601</v>
      </c>
      <c r="G86" s="32">
        <f t="shared" ca="1" si="64"/>
        <v>1.200108461469205</v>
      </c>
      <c r="H86" s="32">
        <f t="shared" ca="1" si="64"/>
        <v>4.2339449941737533</v>
      </c>
      <c r="I86" s="32">
        <f t="shared" ca="1" si="64"/>
        <v>-3.0671674976616132</v>
      </c>
      <c r="J86" s="32">
        <f t="shared" ca="1" si="64"/>
        <v>-1.9206847101000586</v>
      </c>
      <c r="K86" s="32">
        <f t="shared" ca="1" si="64"/>
        <v>0.71295695061411868</v>
      </c>
      <c r="L86" s="32">
        <f t="shared" ca="1" si="64"/>
        <v>-8.5640904015672259E-2</v>
      </c>
      <c r="M86" s="32">
        <f t="shared" ca="1" si="64"/>
        <v>-0.74858933975931041</v>
      </c>
      <c r="N86" s="32">
        <f t="shared" ca="1" si="64"/>
        <v>0.66303965975940604</v>
      </c>
      <c r="O86" s="32">
        <f t="shared" ca="1" si="64"/>
        <v>2.8557291053015752</v>
      </c>
      <c r="P86" s="32">
        <f t="shared" ca="1" si="64"/>
        <v>0.32977212116303001</v>
      </c>
      <c r="Q86" s="32">
        <f t="shared" ca="1" si="64"/>
        <v>-0.73155106061120012</v>
      </c>
      <c r="R86" s="32">
        <f t="shared" ca="1" si="64"/>
        <v>0.70966928544490804</v>
      </c>
      <c r="S86" s="32">
        <f t="shared" ca="1" si="64"/>
        <v>-1.64424037139968</v>
      </c>
      <c r="T86" s="32">
        <f t="shared" ca="1" si="64"/>
        <v>0.13301940746668861</v>
      </c>
      <c r="U86" s="32">
        <f t="shared" ca="1" si="64"/>
        <v>-0.30927599558120489</v>
      </c>
      <c r="V86" s="32">
        <f t="shared" ca="1" si="64"/>
        <v>2.8320631167044708</v>
      </c>
      <c r="W86" s="32">
        <f t="shared" ca="1" si="64"/>
        <v>-0.35215964041364556</v>
      </c>
      <c r="X86" s="32">
        <f t="shared" ca="1" si="64"/>
        <v>1.4668215504474116</v>
      </c>
      <c r="Y86" s="32">
        <f t="shared" ca="1" si="64"/>
        <v>-1.5706410140131752</v>
      </c>
      <c r="Z86" s="32">
        <f t="shared" ca="1" si="64"/>
        <v>-0.38300465646271764</v>
      </c>
      <c r="AA86" s="32">
        <f t="shared" ca="1" si="64"/>
        <v>1.2530119365021197</v>
      </c>
      <c r="AB86" s="32">
        <f t="shared" ca="1" si="64"/>
        <v>1.1461666828475128</v>
      </c>
      <c r="AC86" s="32">
        <f t="shared" ca="1" si="64"/>
        <v>-3.8686678066970783</v>
      </c>
      <c r="AD86" s="31"/>
      <c r="AE86" s="31"/>
    </row>
    <row r="87" spans="1:43" s="45" customFormat="1">
      <c r="A87" s="47"/>
      <c r="B87" s="47"/>
      <c r="C87" s="47"/>
      <c r="D87" s="47"/>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7"/>
      <c r="AE87" s="47"/>
      <c r="AF87" s="48"/>
      <c r="AG87" s="48"/>
      <c r="AH87" s="48"/>
      <c r="AI87" s="48"/>
      <c r="AJ87" s="48"/>
      <c r="AK87" s="48"/>
      <c r="AL87" s="48"/>
      <c r="AM87" s="48"/>
      <c r="AN87" s="48"/>
      <c r="AO87" s="48"/>
      <c r="AP87" s="48"/>
      <c r="AQ87" s="48"/>
    </row>
    <row r="88" spans="1:43" s="45" customFormat="1">
      <c r="A88" s="47"/>
      <c r="B88" s="47"/>
      <c r="C88" s="47"/>
      <c r="D88" s="47"/>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7"/>
      <c r="AE88" s="47"/>
      <c r="AF88" s="48"/>
      <c r="AG88" s="48"/>
      <c r="AH88" s="48"/>
      <c r="AI88" s="48"/>
      <c r="AJ88" s="48"/>
      <c r="AK88" s="48"/>
      <c r="AL88" s="48"/>
      <c r="AM88" s="48"/>
      <c r="AN88" s="48"/>
      <c r="AO88" s="48"/>
      <c r="AP88" s="48"/>
      <c r="AQ88" s="48"/>
    </row>
    <row r="89" spans="1:43" s="45" customFormat="1"/>
    <row r="90" spans="1:43" s="45" customFormat="1">
      <c r="A90" s="184" t="s">
        <v>99</v>
      </c>
    </row>
    <row r="91" spans="1:43" s="45" customFormat="1"/>
    <row r="92" spans="1:43" s="45" customFormat="1">
      <c r="E92" s="202"/>
      <c r="F92" s="202"/>
      <c r="G92" s="202"/>
      <c r="H92" s="202"/>
      <c r="I92" s="202"/>
      <c r="J92" s="202"/>
      <c r="K92" s="202"/>
      <c r="L92" s="202"/>
      <c r="M92" s="202"/>
      <c r="N92" s="202"/>
      <c r="O92" s="202"/>
      <c r="P92" s="202"/>
      <c r="Q92" s="202"/>
      <c r="R92" s="202"/>
      <c r="S92" s="202"/>
      <c r="T92" s="202"/>
      <c r="U92" s="202"/>
      <c r="V92" s="202"/>
      <c r="W92" s="202"/>
      <c r="X92" s="202"/>
      <c r="Y92" s="202"/>
      <c r="Z92" s="202"/>
      <c r="AA92" s="202"/>
      <c r="AB92" s="202"/>
      <c r="AC92" s="202"/>
    </row>
    <row r="93" spans="1:43" s="45" customFormat="1">
      <c r="E93" s="202"/>
      <c r="F93" s="202"/>
      <c r="G93" s="202"/>
      <c r="H93" s="202"/>
      <c r="I93" s="202"/>
      <c r="J93" s="202"/>
      <c r="K93" s="202"/>
      <c r="L93" s="202"/>
      <c r="M93" s="202"/>
      <c r="N93" s="202"/>
      <c r="O93" s="202"/>
      <c r="P93" s="202"/>
      <c r="Q93" s="202"/>
      <c r="R93" s="202"/>
      <c r="S93" s="202"/>
      <c r="T93" s="202"/>
      <c r="U93" s="202"/>
      <c r="V93" s="202"/>
      <c r="W93" s="202"/>
      <c r="X93" s="202"/>
      <c r="Y93" s="202"/>
      <c r="Z93" s="202"/>
      <c r="AA93" s="202"/>
      <c r="AB93" s="202"/>
      <c r="AC93" s="202"/>
    </row>
    <row r="94" spans="1:43" s="45" customFormat="1">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c r="AC94" s="202"/>
    </row>
    <row r="95" spans="1:43" s="45" customFormat="1">
      <c r="E95" s="202"/>
      <c r="F95" s="202"/>
      <c r="G95" s="202"/>
      <c r="H95" s="202"/>
      <c r="I95" s="202"/>
      <c r="J95" s="202"/>
      <c r="K95" s="202"/>
      <c r="L95" s="202"/>
      <c r="M95" s="202"/>
      <c r="N95" s="202"/>
      <c r="O95" s="202"/>
      <c r="P95" s="202"/>
      <c r="Q95" s="202"/>
      <c r="R95" s="202"/>
      <c r="S95" s="202"/>
      <c r="T95" s="202"/>
      <c r="U95" s="202"/>
      <c r="V95" s="202"/>
      <c r="W95" s="202"/>
      <c r="X95" s="202"/>
      <c r="Y95" s="202"/>
      <c r="Z95" s="202"/>
      <c r="AA95" s="202"/>
      <c r="AB95" s="202"/>
      <c r="AC95" s="202"/>
    </row>
    <row r="96" spans="1:43" s="45" customFormat="1">
      <c r="E96" s="202"/>
      <c r="F96" s="202"/>
      <c r="G96" s="202"/>
      <c r="H96" s="202"/>
      <c r="I96" s="202"/>
      <c r="J96" s="202"/>
      <c r="K96" s="202"/>
      <c r="L96" s="202"/>
      <c r="M96" s="202"/>
      <c r="N96" s="202"/>
      <c r="O96" s="202"/>
      <c r="P96" s="202"/>
      <c r="Q96" s="202"/>
      <c r="R96" s="202"/>
      <c r="S96" s="202"/>
      <c r="T96" s="202"/>
      <c r="U96" s="202"/>
      <c r="V96" s="202"/>
      <c r="W96" s="202"/>
      <c r="X96" s="202"/>
      <c r="Y96" s="202"/>
      <c r="Z96" s="202"/>
      <c r="AA96" s="202"/>
      <c r="AB96" s="202"/>
      <c r="AC96" s="202"/>
    </row>
    <row r="97" spans="4:29" s="45" customFormat="1">
      <c r="D97" s="12"/>
      <c r="E97" s="202"/>
      <c r="F97" s="202"/>
      <c r="G97" s="202"/>
      <c r="H97" s="202"/>
      <c r="I97" s="202"/>
      <c r="J97" s="202"/>
      <c r="K97" s="202"/>
      <c r="L97" s="202"/>
      <c r="M97" s="202"/>
      <c r="N97" s="202"/>
      <c r="O97" s="202"/>
      <c r="P97" s="202"/>
      <c r="Q97" s="202"/>
      <c r="R97" s="202"/>
      <c r="S97" s="202"/>
      <c r="T97" s="202"/>
      <c r="U97" s="202"/>
      <c r="V97" s="202"/>
      <c r="W97" s="202"/>
      <c r="X97" s="202"/>
      <c r="Y97" s="202"/>
      <c r="Z97" s="202"/>
      <c r="AA97" s="202"/>
      <c r="AB97" s="202"/>
      <c r="AC97" s="202"/>
    </row>
    <row r="98" spans="4:29" s="45" customFormat="1">
      <c r="D98" s="12"/>
      <c r="E98" s="202"/>
      <c r="F98" s="202"/>
      <c r="G98" s="202"/>
      <c r="H98" s="202"/>
      <c r="I98" s="202"/>
      <c r="J98" s="202"/>
      <c r="K98" s="202"/>
      <c r="L98" s="202"/>
      <c r="M98" s="202"/>
      <c r="N98" s="202"/>
      <c r="O98" s="202"/>
      <c r="P98" s="202"/>
      <c r="Q98" s="202"/>
      <c r="R98" s="202"/>
      <c r="S98" s="202"/>
      <c r="T98" s="202"/>
      <c r="U98" s="202"/>
      <c r="V98" s="202"/>
      <c r="W98" s="202"/>
      <c r="X98" s="202"/>
      <c r="Y98" s="202"/>
      <c r="Z98" s="202"/>
      <c r="AA98" s="202"/>
      <c r="AB98" s="202"/>
      <c r="AC98" s="202"/>
    </row>
    <row r="99" spans="4:29" s="45" customFormat="1"/>
    <row r="100" spans="4:29" s="45" customFormat="1"/>
    <row r="101" spans="4:29" s="45" customFormat="1"/>
    <row r="102" spans="4:29" s="45" customFormat="1"/>
    <row r="103" spans="4:29" s="45" customFormat="1"/>
    <row r="104" spans="4:29" s="45" customFormat="1"/>
    <row r="105" spans="4:29" s="45" customFormat="1"/>
    <row r="106" spans="4:29" s="45" customFormat="1"/>
    <row r="107" spans="4:29" s="45" customFormat="1"/>
    <row r="108" spans="4:29" s="45" customFormat="1"/>
    <row r="109" spans="4:29" s="45" customFormat="1"/>
    <row r="110" spans="4:29" s="45" customFormat="1"/>
    <row r="111" spans="4:29" s="45" customFormat="1"/>
    <row r="112" spans="4:29" s="45" customFormat="1"/>
    <row r="113" s="45" customFormat="1"/>
    <row r="114" s="45" customFormat="1"/>
    <row r="115" s="45" customFormat="1"/>
    <row r="116" s="45" customFormat="1"/>
    <row r="117" s="45" customFormat="1"/>
    <row r="118" s="45" customFormat="1"/>
    <row r="119" s="45" customFormat="1"/>
    <row r="120" s="45" customFormat="1"/>
    <row r="121" s="45" customFormat="1"/>
    <row r="122" s="45" customFormat="1"/>
    <row r="123" s="45" customFormat="1"/>
    <row r="124" s="45" customFormat="1"/>
    <row r="125" s="45" customFormat="1"/>
    <row r="126" s="45" customFormat="1"/>
    <row r="127" s="45" customFormat="1"/>
    <row r="128" s="45" customFormat="1"/>
    <row r="129" s="45" customFormat="1"/>
    <row r="130" s="45" customFormat="1"/>
    <row r="131" s="45" customFormat="1"/>
    <row r="132" s="45" customFormat="1"/>
    <row r="133" s="45" customFormat="1"/>
    <row r="134" s="45" customFormat="1"/>
    <row r="135" s="45" customFormat="1"/>
    <row r="136" s="45" customFormat="1"/>
    <row r="137" s="45" customFormat="1"/>
    <row r="138" s="45" customFormat="1"/>
    <row r="139" s="45" customFormat="1"/>
    <row r="140" s="45" customFormat="1"/>
    <row r="141" s="45" customFormat="1"/>
    <row r="142" s="45" customFormat="1"/>
    <row r="143" s="45" customFormat="1"/>
    <row r="144" s="45" customFormat="1"/>
    <row r="145" s="45" customFormat="1"/>
    <row r="146" s="45" customFormat="1"/>
    <row r="147" s="45" customFormat="1"/>
    <row r="148" s="45" customFormat="1"/>
    <row r="149" s="45" customFormat="1"/>
    <row r="150" s="45" customFormat="1"/>
    <row r="151" s="45" customFormat="1"/>
    <row r="152" s="45" customFormat="1"/>
    <row r="153" s="45" customFormat="1"/>
    <row r="154" s="45" customFormat="1"/>
    <row r="155" s="45" customFormat="1"/>
    <row r="156" s="45" customFormat="1"/>
    <row r="157" s="45" customFormat="1"/>
    <row r="158" s="45" customFormat="1"/>
    <row r="159" s="45" customFormat="1"/>
    <row r="160" s="45" customFormat="1"/>
    <row r="161" s="45" customFormat="1"/>
    <row r="162" s="45" customFormat="1"/>
    <row r="163" s="45" customFormat="1"/>
    <row r="164" s="45" customFormat="1"/>
    <row r="165" s="45" customFormat="1"/>
    <row r="166" s="45" customFormat="1"/>
    <row r="167" s="45" customFormat="1"/>
    <row r="168" s="45" customFormat="1"/>
    <row r="169" s="45" customFormat="1"/>
    <row r="170" s="45" customFormat="1"/>
    <row r="171" s="45" customFormat="1"/>
    <row r="172" s="45" customFormat="1"/>
    <row r="173" s="45" customFormat="1"/>
    <row r="174" s="45" customFormat="1"/>
    <row r="175" s="45" customFormat="1"/>
    <row r="176" s="45" customFormat="1"/>
    <row r="177" s="45" customFormat="1"/>
    <row r="178" s="45" customFormat="1"/>
    <row r="179" s="45" customFormat="1"/>
    <row r="180" s="45" customFormat="1"/>
    <row r="181" s="45" customFormat="1"/>
    <row r="182" s="45" customFormat="1"/>
    <row r="183" s="45" customFormat="1"/>
    <row r="184" s="45" customFormat="1"/>
    <row r="185" s="45" customFormat="1"/>
    <row r="186" s="45" customFormat="1"/>
    <row r="187" s="45" customFormat="1"/>
    <row r="188" s="45" customFormat="1"/>
    <row r="189" s="45" customFormat="1"/>
    <row r="190" s="45" customFormat="1"/>
    <row r="191" s="45" customFormat="1"/>
    <row r="192" s="45" customFormat="1"/>
    <row r="193" s="45" customFormat="1"/>
    <row r="194" s="45" customFormat="1"/>
    <row r="195" s="45" customFormat="1"/>
    <row r="196" s="45" customFormat="1"/>
    <row r="197" s="45" customFormat="1"/>
    <row r="198" s="45" customFormat="1"/>
    <row r="199" s="45" customFormat="1"/>
    <row r="200" s="45" customFormat="1"/>
    <row r="201" s="45" customFormat="1"/>
    <row r="202" s="45" customFormat="1"/>
    <row r="203" s="45" customFormat="1"/>
    <row r="204" s="45" customFormat="1"/>
    <row r="205" s="45" customFormat="1"/>
    <row r="206" s="45" customFormat="1"/>
    <row r="207" s="45" customFormat="1"/>
    <row r="208" s="45" customFormat="1"/>
    <row r="209" s="45" customFormat="1"/>
    <row r="210" s="45" customFormat="1"/>
    <row r="211" s="45" customFormat="1"/>
    <row r="212" s="45" customFormat="1"/>
    <row r="213" s="45" customFormat="1"/>
    <row r="214" s="45" customFormat="1"/>
    <row r="215" s="45" customFormat="1"/>
    <row r="216" s="45" customFormat="1"/>
    <row r="217" s="45" customFormat="1"/>
    <row r="218" s="45" customFormat="1"/>
    <row r="219" s="45" customFormat="1"/>
    <row r="220" s="45" customFormat="1"/>
    <row r="221" s="45" customFormat="1"/>
    <row r="222" s="45" customFormat="1"/>
    <row r="223" s="45" customFormat="1"/>
    <row r="224" s="45" customFormat="1"/>
    <row r="225" s="45" customFormat="1"/>
    <row r="226" s="45" customFormat="1"/>
    <row r="227" s="45" customFormat="1"/>
    <row r="228" s="45" customFormat="1"/>
    <row r="229" s="45" customFormat="1"/>
    <row r="230" s="45" customFormat="1"/>
    <row r="231" s="45" customFormat="1"/>
    <row r="232" s="45" customFormat="1"/>
    <row r="233" s="45" customFormat="1"/>
    <row r="234" s="45" customFormat="1"/>
    <row r="235" s="45" customFormat="1"/>
    <row r="236" s="45" customFormat="1"/>
    <row r="237" s="45" customFormat="1"/>
    <row r="238" s="45" customFormat="1"/>
    <row r="239" s="45" customFormat="1"/>
    <row r="240" s="45" customFormat="1"/>
    <row r="241" s="45" customFormat="1"/>
    <row r="242" s="45" customFormat="1"/>
    <row r="243" s="45" customFormat="1"/>
    <row r="244" s="45" customFormat="1"/>
    <row r="245" s="45" customFormat="1"/>
    <row r="246" s="45" customFormat="1"/>
    <row r="247" s="45" customFormat="1"/>
    <row r="248" s="45" customFormat="1"/>
    <row r="249" s="45" customFormat="1"/>
    <row r="250" s="45" customFormat="1"/>
    <row r="251" s="45" customFormat="1"/>
    <row r="252" s="45" customFormat="1"/>
    <row r="253" s="45" customFormat="1"/>
    <row r="254" s="45" customFormat="1"/>
    <row r="255" s="45" customFormat="1"/>
    <row r="256" s="45" customFormat="1"/>
    <row r="257" s="45" customFormat="1"/>
    <row r="258" s="45" customFormat="1"/>
    <row r="259" s="45" customFormat="1"/>
    <row r="260" s="45" customFormat="1"/>
    <row r="261" s="45" customFormat="1"/>
    <row r="262" s="45" customFormat="1"/>
    <row r="263" s="45" customFormat="1"/>
    <row r="264" s="45" customFormat="1"/>
    <row r="265" s="45" customFormat="1"/>
    <row r="266" s="45" customFormat="1"/>
    <row r="267" s="45" customFormat="1"/>
    <row r="268" s="45" customFormat="1"/>
    <row r="269" s="45" customFormat="1"/>
    <row r="270" s="45" customFormat="1"/>
    <row r="271" s="45" customFormat="1"/>
    <row r="272" s="45" customFormat="1"/>
    <row r="273" s="45" customFormat="1"/>
    <row r="274" s="45" customFormat="1"/>
    <row r="275" s="45" customFormat="1"/>
    <row r="276" s="45" customFormat="1"/>
    <row r="277" s="45" customFormat="1"/>
    <row r="278" s="45" customFormat="1"/>
    <row r="279" s="45" customFormat="1"/>
    <row r="280" s="45" customFormat="1"/>
    <row r="281" s="45" customFormat="1"/>
    <row r="282" s="45" customFormat="1"/>
    <row r="283" s="45" customFormat="1"/>
    <row r="284" s="45" customFormat="1"/>
    <row r="285" s="45" customFormat="1"/>
    <row r="286" s="45" customFormat="1"/>
    <row r="287" s="45" customFormat="1"/>
    <row r="288" s="45" customFormat="1"/>
    <row r="289" s="45" customFormat="1"/>
    <row r="290" s="45" customFormat="1"/>
    <row r="291" s="45" customFormat="1"/>
    <row r="292" s="45" customFormat="1"/>
    <row r="293" s="45" customFormat="1"/>
    <row r="294" s="45" customFormat="1"/>
    <row r="295" s="45" customFormat="1"/>
    <row r="296" s="45" customFormat="1"/>
    <row r="297" s="45" customFormat="1"/>
    <row r="298" s="45" customFormat="1"/>
    <row r="299" s="45" customFormat="1"/>
    <row r="300" s="45" customFormat="1"/>
    <row r="301" s="45" customFormat="1"/>
    <row r="302" s="45" customFormat="1"/>
    <row r="303" s="45" customFormat="1"/>
    <row r="304" s="45" customFormat="1"/>
    <row r="305" s="45" customFormat="1"/>
    <row r="306" s="45" customFormat="1"/>
    <row r="307" s="45" customFormat="1"/>
    <row r="308" s="45" customFormat="1"/>
    <row r="309" s="45" customFormat="1"/>
    <row r="310" s="45" customFormat="1"/>
    <row r="311" s="45" customFormat="1"/>
    <row r="312" s="45" customFormat="1"/>
    <row r="313" s="45" customFormat="1"/>
    <row r="314" s="45" customFormat="1"/>
    <row r="315" s="45" customFormat="1"/>
    <row r="316" s="45" customFormat="1"/>
    <row r="317" s="45" customFormat="1"/>
    <row r="318" s="45" customFormat="1"/>
    <row r="319" s="45" customFormat="1"/>
    <row r="320" s="45" customFormat="1"/>
    <row r="321" s="45" customFormat="1"/>
    <row r="322" s="45" customFormat="1"/>
    <row r="323" s="45" customFormat="1"/>
    <row r="324" s="45" customFormat="1"/>
    <row r="325" s="45" customFormat="1"/>
    <row r="326" s="45" customFormat="1"/>
    <row r="327" s="45" customFormat="1"/>
    <row r="328" s="45" customFormat="1"/>
    <row r="329" s="45" customFormat="1"/>
    <row r="330" s="45" customFormat="1"/>
    <row r="331" s="45" customFormat="1"/>
    <row r="332" s="45" customFormat="1"/>
    <row r="333" s="45" customFormat="1"/>
    <row r="334" s="45" customFormat="1"/>
    <row r="335" s="45" customFormat="1"/>
    <row r="336" s="45" customFormat="1"/>
    <row r="337" s="45" customFormat="1"/>
    <row r="338" s="45" customFormat="1"/>
    <row r="339" s="45" customFormat="1"/>
    <row r="340" s="45" customFormat="1"/>
    <row r="341" s="45" customFormat="1"/>
    <row r="342" s="45" customFormat="1"/>
    <row r="343" s="45" customFormat="1"/>
    <row r="344" s="45" customFormat="1"/>
    <row r="345" s="45" customFormat="1"/>
    <row r="346" s="45" customFormat="1"/>
    <row r="347" s="45" customFormat="1"/>
    <row r="348" s="45" customFormat="1"/>
    <row r="349" s="45" customFormat="1"/>
    <row r="350" s="45" customFormat="1"/>
    <row r="351" s="45" customFormat="1"/>
    <row r="352" s="45" customFormat="1"/>
    <row r="353" s="45" customFormat="1"/>
    <row r="354" s="45" customFormat="1"/>
    <row r="355" s="45" customFormat="1"/>
    <row r="356" s="45" customFormat="1"/>
    <row r="357" s="45" customFormat="1"/>
    <row r="358" s="45" customFormat="1"/>
    <row r="359" s="45" customFormat="1"/>
    <row r="360" s="45" customFormat="1"/>
    <row r="361" s="45" customFormat="1"/>
    <row r="362" s="45" customFormat="1"/>
    <row r="363" s="45" customFormat="1"/>
    <row r="364" s="45" customFormat="1"/>
    <row r="365" s="45" customFormat="1"/>
    <row r="366" s="45" customFormat="1"/>
    <row r="367" s="45" customFormat="1"/>
    <row r="368" s="45" customFormat="1"/>
    <row r="369" s="45" customFormat="1"/>
    <row r="370" s="45" customFormat="1"/>
    <row r="371" s="45" customFormat="1"/>
    <row r="372" s="45" customFormat="1"/>
    <row r="373" s="45" customFormat="1"/>
    <row r="374" s="45" customFormat="1"/>
    <row r="375" s="45" customFormat="1"/>
    <row r="376" s="45" customFormat="1"/>
    <row r="377" s="45" customFormat="1"/>
    <row r="378" s="45" customFormat="1"/>
    <row r="379" s="45" customFormat="1"/>
    <row r="380" s="45" customFormat="1"/>
    <row r="381" s="45" customFormat="1"/>
    <row r="382" s="45" customFormat="1"/>
    <row r="383" s="45" customFormat="1"/>
    <row r="384" s="45" customFormat="1"/>
    <row r="385" s="45" customFormat="1"/>
    <row r="386" s="45" customFormat="1"/>
    <row r="387" s="45" customFormat="1"/>
    <row r="388" s="45" customFormat="1"/>
    <row r="389" s="45" customFormat="1"/>
    <row r="390" s="45" customFormat="1"/>
    <row r="391" s="45" customFormat="1"/>
    <row r="392" s="45" customFormat="1"/>
    <row r="393" s="45" customFormat="1"/>
    <row r="394" s="45" customFormat="1"/>
    <row r="395" s="45" customFormat="1"/>
    <row r="396" s="45" customFormat="1"/>
    <row r="397" s="45" customFormat="1"/>
    <row r="398" s="45" customFormat="1"/>
    <row r="399" s="45" customFormat="1"/>
    <row r="400" s="45" customFormat="1"/>
    <row r="401" s="45" customFormat="1"/>
    <row r="402" s="45" customFormat="1"/>
    <row r="403" s="45" customFormat="1"/>
    <row r="404" s="45" customFormat="1"/>
    <row r="405" s="45" customFormat="1"/>
    <row r="406" s="45" customFormat="1"/>
    <row r="407" s="45" customFormat="1"/>
    <row r="408" s="45" customFormat="1"/>
    <row r="409" s="45" customFormat="1"/>
    <row r="410" s="45" customFormat="1"/>
    <row r="411" s="45" customFormat="1"/>
    <row r="412" s="45" customFormat="1"/>
    <row r="413" s="45" customFormat="1"/>
    <row r="414" s="45" customFormat="1"/>
    <row r="415" s="45" customFormat="1"/>
    <row r="416" s="45" customFormat="1"/>
    <row r="417" s="45" customFormat="1"/>
    <row r="418" s="45" customFormat="1"/>
    <row r="419" s="45" customFormat="1"/>
    <row r="420" s="45" customFormat="1"/>
    <row r="421" s="45" customFormat="1"/>
    <row r="422" s="45" customFormat="1"/>
    <row r="423" s="45" customFormat="1"/>
    <row r="424" s="45" customFormat="1"/>
    <row r="425" s="45" customFormat="1"/>
    <row r="426" s="45" customFormat="1"/>
    <row r="427" s="45" customFormat="1"/>
    <row r="428" s="45" customFormat="1"/>
    <row r="429" s="45" customFormat="1"/>
    <row r="430" s="45" customFormat="1"/>
    <row r="431" s="45" customFormat="1"/>
    <row r="432" s="45" customFormat="1"/>
    <row r="433" s="45" customFormat="1"/>
    <row r="434" s="45" customFormat="1"/>
    <row r="435" s="45" customFormat="1"/>
    <row r="436" s="45" customFormat="1"/>
    <row r="437" s="45" customFormat="1"/>
    <row r="438" s="45" customFormat="1"/>
    <row r="439" s="45" customFormat="1"/>
    <row r="440" s="45" customFormat="1"/>
    <row r="441" s="45" customFormat="1"/>
    <row r="442" s="45" customFormat="1"/>
    <row r="443" s="45" customFormat="1"/>
    <row r="444" s="45" customFormat="1"/>
    <row r="445" s="45" customFormat="1"/>
    <row r="446" s="45" customFormat="1"/>
    <row r="447" s="45" customFormat="1"/>
    <row r="448" s="45" customFormat="1"/>
    <row r="449" s="45" customFormat="1"/>
    <row r="450" s="45" customFormat="1"/>
    <row r="451" s="45" customFormat="1"/>
    <row r="452" s="45" customFormat="1"/>
    <row r="453" s="45" customFormat="1"/>
    <row r="454" s="45" customFormat="1"/>
    <row r="455" s="45" customFormat="1"/>
    <row r="456" s="45" customFormat="1"/>
    <row r="457" s="45" customFormat="1"/>
    <row r="458" s="45" customFormat="1"/>
    <row r="459" s="45" customFormat="1"/>
    <row r="460" s="45" customFormat="1"/>
    <row r="461" s="45" customFormat="1"/>
    <row r="462" s="45" customFormat="1"/>
    <row r="463" s="45" customFormat="1"/>
    <row r="464" s="45" customFormat="1"/>
    <row r="465" s="45" customFormat="1"/>
    <row r="466" s="45" customFormat="1"/>
    <row r="467" s="45" customFormat="1"/>
    <row r="468" s="45" customFormat="1"/>
    <row r="469" s="45" customFormat="1"/>
    <row r="470" s="45" customFormat="1"/>
    <row r="471" s="45" customFormat="1"/>
    <row r="472" s="45" customFormat="1"/>
    <row r="473" s="45" customFormat="1"/>
    <row r="474" s="45" customFormat="1"/>
    <row r="475" s="45" customFormat="1"/>
    <row r="476" s="45" customFormat="1"/>
    <row r="477" s="45" customFormat="1"/>
    <row r="478" s="45" customFormat="1"/>
    <row r="479" s="45" customFormat="1"/>
    <row r="480" s="45" customFormat="1"/>
    <row r="481" s="45" customFormat="1"/>
    <row r="482" s="45" customFormat="1"/>
    <row r="483" s="45" customFormat="1"/>
    <row r="484" s="45" customFormat="1"/>
    <row r="485" s="45" customFormat="1"/>
    <row r="486" s="45" customFormat="1"/>
    <row r="487" s="45" customFormat="1"/>
    <row r="488" s="45" customFormat="1"/>
    <row r="489" s="45" customFormat="1"/>
    <row r="490" s="45" customFormat="1"/>
    <row r="491" s="45" customFormat="1"/>
    <row r="492" s="45" customFormat="1"/>
    <row r="493" s="45" customFormat="1"/>
    <row r="494" s="45" customFormat="1"/>
    <row r="495" s="45" customFormat="1"/>
    <row r="496" s="45" customFormat="1"/>
    <row r="497" s="45" customFormat="1"/>
    <row r="498" s="45" customFormat="1"/>
    <row r="499" s="45" customFormat="1"/>
    <row r="500" s="45" customFormat="1"/>
    <row r="501" s="45" customFormat="1"/>
    <row r="502" s="45" customFormat="1"/>
    <row r="503" s="45" customFormat="1"/>
    <row r="504" s="45" customFormat="1"/>
    <row r="505" s="45" customFormat="1"/>
    <row r="506" s="45" customFormat="1"/>
    <row r="507" s="45" customFormat="1"/>
    <row r="508" s="45" customFormat="1"/>
    <row r="509" s="45" customFormat="1"/>
    <row r="510" s="45" customFormat="1"/>
    <row r="511" s="45" customFormat="1"/>
    <row r="512" s="45" customFormat="1"/>
    <row r="513" s="45" customFormat="1"/>
    <row r="514" s="45" customFormat="1"/>
    <row r="515" s="45" customFormat="1"/>
    <row r="516" s="45" customFormat="1"/>
    <row r="517" s="45" customFormat="1"/>
    <row r="518" s="45" customFormat="1"/>
    <row r="519" s="45" customFormat="1"/>
    <row r="520" s="45" customFormat="1"/>
    <row r="521" s="45" customFormat="1"/>
    <row r="522" s="45" customFormat="1"/>
    <row r="523" s="45" customFormat="1"/>
    <row r="524" s="45" customFormat="1"/>
    <row r="525" s="45" customFormat="1"/>
    <row r="526" s="45" customFormat="1"/>
    <row r="527" s="45" customFormat="1"/>
    <row r="528" s="45" customFormat="1"/>
    <row r="529" s="45" customFormat="1"/>
    <row r="530" s="45" customFormat="1"/>
    <row r="531" s="45" customFormat="1"/>
    <row r="532" s="45" customFormat="1"/>
    <row r="533" s="45" customFormat="1"/>
    <row r="534" s="45" customFormat="1"/>
    <row r="535" s="45" customFormat="1"/>
    <row r="536" s="45" customFormat="1"/>
    <row r="537" s="45" customFormat="1"/>
    <row r="538" s="45" customFormat="1"/>
    <row r="539" s="45" customFormat="1"/>
    <row r="540" s="45" customFormat="1"/>
    <row r="541" s="45" customFormat="1"/>
    <row r="542" s="45" customFormat="1"/>
    <row r="543" s="45" customFormat="1"/>
    <row r="544" s="45" customFormat="1"/>
    <row r="545" s="45" customFormat="1"/>
    <row r="546" s="45" customFormat="1"/>
    <row r="547" s="45" customFormat="1"/>
    <row r="548" s="45" customFormat="1"/>
    <row r="549" s="45" customFormat="1"/>
    <row r="550" s="45" customFormat="1"/>
    <row r="551" s="45" customFormat="1"/>
    <row r="552" s="45" customFormat="1"/>
    <row r="553" s="45" customFormat="1"/>
    <row r="554" s="45" customFormat="1"/>
    <row r="555" s="45" customFormat="1"/>
    <row r="556" s="45" customFormat="1"/>
    <row r="557" s="45" customFormat="1"/>
    <row r="558" s="45" customFormat="1"/>
    <row r="559" s="45" customFormat="1"/>
    <row r="560" s="45" customFormat="1"/>
    <row r="561" s="45" customFormat="1"/>
    <row r="562" s="45" customFormat="1"/>
    <row r="563" s="45" customFormat="1"/>
    <row r="564" s="45" customFormat="1"/>
    <row r="565" s="45" customFormat="1"/>
    <row r="566" s="45" customFormat="1"/>
    <row r="567" s="45" customFormat="1"/>
    <row r="568" s="45" customFormat="1"/>
    <row r="569" s="45" customFormat="1"/>
    <row r="570" s="45" customFormat="1"/>
    <row r="571" s="45" customFormat="1"/>
    <row r="572" s="45" customFormat="1"/>
    <row r="573" s="45" customFormat="1"/>
    <row r="574" s="45" customFormat="1"/>
    <row r="575" s="45" customFormat="1"/>
    <row r="576" s="45" customFormat="1"/>
    <row r="577" s="45" customFormat="1"/>
    <row r="578" s="45" customFormat="1"/>
    <row r="579" s="45" customFormat="1"/>
    <row r="580" s="45" customFormat="1"/>
    <row r="581" s="45" customFormat="1"/>
    <row r="582" s="45" customFormat="1"/>
    <row r="583" s="45" customFormat="1"/>
    <row r="584" s="45" customFormat="1"/>
    <row r="585" s="45" customFormat="1"/>
    <row r="586" s="45" customFormat="1"/>
    <row r="587" s="45" customFormat="1"/>
    <row r="588" s="45" customFormat="1"/>
    <row r="589" s="45" customFormat="1"/>
    <row r="590" s="45" customFormat="1"/>
    <row r="591" s="45" customFormat="1"/>
    <row r="592" s="45" customFormat="1"/>
    <row r="593" s="45" customFormat="1"/>
    <row r="594" s="45" customFormat="1"/>
    <row r="595" s="45" customFormat="1"/>
    <row r="596" s="45" customFormat="1"/>
    <row r="597" s="45" customFormat="1"/>
    <row r="598" s="45" customFormat="1"/>
    <row r="599" s="45" customFormat="1"/>
    <row r="600" s="45" customFormat="1"/>
    <row r="601" s="45" customFormat="1"/>
    <row r="602" s="45" customFormat="1"/>
    <row r="603" s="45" customFormat="1"/>
    <row r="604" s="45" customFormat="1"/>
    <row r="605" s="45" customFormat="1"/>
    <row r="606" s="45" customFormat="1"/>
    <row r="607" s="45" customFormat="1"/>
    <row r="608" s="45" customFormat="1"/>
    <row r="609" s="45" customFormat="1"/>
    <row r="610" s="45" customFormat="1"/>
    <row r="611" s="45" customFormat="1"/>
    <row r="612" s="45" customFormat="1"/>
    <row r="613" s="45" customFormat="1"/>
    <row r="614" s="45" customFormat="1"/>
    <row r="615" s="45" customFormat="1"/>
    <row r="616" s="45" customFormat="1"/>
    <row r="617" s="45" customFormat="1"/>
    <row r="618" s="45" customFormat="1"/>
    <row r="619" s="45" customFormat="1"/>
    <row r="620" s="45" customFormat="1"/>
    <row r="621" s="45" customFormat="1"/>
    <row r="622" s="45" customFormat="1"/>
    <row r="623" s="45" customFormat="1"/>
    <row r="624" s="45" customFormat="1"/>
    <row r="625" s="45" customFormat="1"/>
    <row r="626" s="45" customFormat="1"/>
    <row r="627" s="45" customFormat="1"/>
    <row r="628" s="45" customFormat="1"/>
    <row r="629" s="45" customFormat="1"/>
    <row r="630" s="45" customFormat="1"/>
    <row r="631" s="45" customFormat="1"/>
    <row r="632" s="45" customFormat="1"/>
    <row r="633" s="45" customFormat="1"/>
    <row r="634" s="45" customFormat="1"/>
    <row r="635" s="45" customFormat="1"/>
    <row r="636" s="45" customFormat="1"/>
    <row r="637" s="45" customFormat="1"/>
    <row r="638" s="45" customFormat="1"/>
    <row r="639" s="45" customFormat="1"/>
    <row r="640" s="45" customFormat="1"/>
    <row r="641" s="45" customFormat="1"/>
    <row r="642" s="45" customFormat="1"/>
    <row r="643" s="45" customFormat="1"/>
    <row r="644" s="45" customFormat="1"/>
    <row r="645" s="45" customFormat="1"/>
    <row r="646" s="45" customFormat="1"/>
    <row r="647" s="45" customFormat="1"/>
    <row r="648" s="45" customFormat="1"/>
    <row r="649" s="45" customFormat="1"/>
    <row r="650" s="45" customFormat="1"/>
    <row r="651" s="45" customFormat="1"/>
    <row r="652" s="45" customFormat="1"/>
    <row r="653" s="45" customFormat="1"/>
    <row r="654" s="45" customFormat="1"/>
    <row r="655" s="45" customFormat="1"/>
    <row r="656" s="45" customFormat="1"/>
    <row r="657" s="45" customFormat="1"/>
    <row r="658" s="45" customFormat="1"/>
    <row r="659" s="45" customFormat="1"/>
    <row r="660" s="45" customFormat="1"/>
    <row r="661" s="45" customFormat="1"/>
    <row r="662" s="45" customFormat="1"/>
    <row r="663" s="45" customFormat="1"/>
    <row r="664" s="45" customFormat="1"/>
    <row r="665" s="45" customFormat="1"/>
    <row r="666" s="45" customFormat="1"/>
    <row r="667" s="45" customFormat="1"/>
    <row r="668" s="45" customFormat="1"/>
    <row r="669" s="45" customFormat="1"/>
    <row r="670" s="45" customFormat="1"/>
    <row r="671" s="45" customFormat="1"/>
    <row r="672" s="45" customFormat="1"/>
    <row r="673" s="45" customFormat="1"/>
    <row r="674" s="45" customFormat="1"/>
    <row r="675" s="45" customFormat="1"/>
    <row r="676" s="45" customFormat="1"/>
    <row r="677" s="45" customFormat="1"/>
    <row r="678" s="45" customFormat="1"/>
    <row r="679" s="45" customFormat="1"/>
    <row r="680" s="45" customFormat="1"/>
    <row r="681" s="45" customFormat="1"/>
    <row r="682" s="45" customFormat="1"/>
    <row r="683" s="45" customFormat="1"/>
    <row r="684" s="45" customFormat="1"/>
    <row r="685" s="45" customFormat="1"/>
    <row r="686" s="45" customFormat="1"/>
    <row r="687" s="45" customFormat="1"/>
    <row r="688" s="45" customFormat="1"/>
    <row r="689" s="45" customFormat="1"/>
    <row r="690" s="45" customFormat="1"/>
    <row r="691" s="45" customFormat="1"/>
    <row r="692" s="45" customFormat="1"/>
    <row r="693" s="45" customFormat="1"/>
    <row r="694" s="45" customFormat="1"/>
    <row r="695" s="45" customFormat="1"/>
    <row r="696" s="45" customFormat="1"/>
    <row r="697" s="45" customFormat="1"/>
    <row r="698" s="45" customFormat="1"/>
    <row r="699" s="45" customFormat="1"/>
    <row r="700" s="45" customFormat="1"/>
    <row r="701" s="45" customFormat="1"/>
    <row r="702" s="45" customFormat="1"/>
    <row r="703" s="45" customFormat="1"/>
    <row r="704" s="45" customFormat="1"/>
    <row r="705" s="45" customFormat="1"/>
    <row r="706" s="45" customFormat="1"/>
    <row r="707" s="45" customFormat="1"/>
    <row r="708" s="45" customFormat="1"/>
    <row r="709" s="45" customFormat="1"/>
    <row r="710" s="45" customFormat="1"/>
    <row r="711" s="45" customFormat="1"/>
    <row r="712" s="45" customFormat="1"/>
    <row r="713" s="45" customFormat="1"/>
    <row r="714" s="45" customFormat="1"/>
    <row r="715" s="45" customFormat="1"/>
    <row r="716" s="45" customFormat="1"/>
    <row r="717" s="45" customFormat="1"/>
    <row r="718" s="45" customFormat="1"/>
    <row r="719" s="45" customFormat="1"/>
    <row r="720" s="45" customFormat="1"/>
    <row r="721" s="45" customFormat="1"/>
    <row r="722" s="45" customFormat="1"/>
    <row r="723" s="45" customFormat="1"/>
    <row r="724" s="45" customFormat="1"/>
    <row r="725" s="45" customFormat="1"/>
    <row r="726" s="45" customFormat="1"/>
    <row r="727" s="45" customFormat="1"/>
    <row r="728" s="45" customFormat="1"/>
    <row r="729" s="45" customFormat="1"/>
    <row r="730" s="45" customFormat="1"/>
    <row r="731" s="45" customFormat="1"/>
    <row r="732" s="45" customFormat="1"/>
    <row r="733" s="45" customFormat="1"/>
    <row r="734" s="45" customFormat="1"/>
    <row r="735" s="45" customFormat="1"/>
    <row r="736" s="45" customFormat="1"/>
    <row r="737" s="45" customFormat="1"/>
    <row r="738" s="45" customFormat="1"/>
    <row r="739" s="45" customFormat="1"/>
    <row r="740" s="45" customFormat="1"/>
    <row r="741" s="45" customFormat="1"/>
    <row r="742" s="45" customFormat="1"/>
    <row r="743" s="45" customFormat="1"/>
    <row r="744" s="45" customFormat="1"/>
    <row r="745" s="45" customFormat="1"/>
    <row r="746" s="45" customFormat="1"/>
    <row r="747" s="45" customFormat="1"/>
    <row r="748" s="45" customFormat="1"/>
    <row r="749" s="45" customFormat="1"/>
    <row r="750" s="45" customFormat="1"/>
    <row r="751" s="45" customFormat="1"/>
    <row r="752" s="45" customFormat="1"/>
    <row r="753" s="45" customFormat="1"/>
    <row r="754" s="45" customFormat="1"/>
    <row r="755" s="45" customFormat="1"/>
    <row r="756" s="45" customFormat="1"/>
    <row r="757" s="45" customFormat="1"/>
    <row r="758" s="45" customFormat="1"/>
    <row r="759" s="45" customFormat="1"/>
    <row r="760" s="45" customFormat="1"/>
    <row r="761" s="45" customFormat="1"/>
    <row r="762" s="45" customFormat="1"/>
    <row r="763" s="45" customFormat="1"/>
    <row r="764" s="45" customFormat="1"/>
    <row r="765" s="45" customFormat="1"/>
    <row r="766" s="45" customFormat="1"/>
    <row r="767" s="45" customFormat="1"/>
    <row r="768" s="45" customFormat="1"/>
    <row r="769" s="45" customFormat="1"/>
    <row r="770" s="45" customFormat="1"/>
    <row r="771" s="45" customFormat="1"/>
    <row r="772" s="45" customFormat="1"/>
    <row r="773" s="45" customFormat="1"/>
    <row r="774" s="45" customFormat="1"/>
    <row r="775" s="45" customFormat="1"/>
    <row r="776" s="45" customFormat="1"/>
    <row r="777" s="45" customFormat="1"/>
    <row r="778" s="45" customFormat="1"/>
    <row r="779" s="45" customFormat="1"/>
    <row r="780" s="45" customFormat="1"/>
    <row r="781" s="45" customFormat="1"/>
    <row r="782" s="45" customFormat="1"/>
    <row r="783" s="45" customFormat="1"/>
    <row r="784" s="45" customFormat="1"/>
    <row r="785" s="45" customFormat="1"/>
    <row r="786" s="45" customFormat="1"/>
    <row r="787" s="45" customFormat="1"/>
    <row r="788" s="45" customFormat="1"/>
    <row r="789" s="45" customFormat="1"/>
    <row r="790" s="45" customFormat="1"/>
    <row r="791" s="45" customFormat="1"/>
    <row r="792" s="45" customFormat="1"/>
    <row r="793" s="45" customFormat="1"/>
    <row r="794" s="45" customFormat="1"/>
    <row r="795" s="45" customFormat="1"/>
    <row r="796" s="45" customFormat="1"/>
    <row r="797" s="45" customFormat="1"/>
    <row r="798" s="45" customFormat="1"/>
    <row r="799" s="45" customFormat="1"/>
    <row r="800" s="45" customFormat="1"/>
    <row r="801" s="45" customFormat="1"/>
    <row r="802" s="45" customFormat="1"/>
    <row r="803" s="45" customFormat="1"/>
    <row r="804" s="45" customFormat="1"/>
    <row r="805" s="45" customFormat="1"/>
    <row r="806" s="45" customFormat="1"/>
    <row r="807" s="45" customFormat="1"/>
    <row r="808" s="45" customFormat="1"/>
    <row r="809" s="45" customFormat="1"/>
    <row r="810" s="45" customFormat="1"/>
    <row r="811" s="45" customFormat="1"/>
    <row r="812" s="45" customFormat="1"/>
    <row r="813" s="45" customFormat="1"/>
    <row r="814" s="45" customFormat="1"/>
    <row r="815" s="45" customFormat="1"/>
    <row r="816" s="45" customFormat="1"/>
    <row r="817" s="45" customFormat="1"/>
    <row r="818" s="45" customFormat="1"/>
    <row r="819" s="45" customFormat="1"/>
    <row r="820" s="45" customFormat="1"/>
    <row r="821" s="45" customFormat="1"/>
    <row r="822" s="45" customFormat="1"/>
    <row r="823" s="45" customFormat="1"/>
    <row r="824" s="45" customFormat="1"/>
    <row r="825" s="45" customFormat="1"/>
    <row r="826" s="45" customFormat="1"/>
    <row r="827" s="45" customFormat="1"/>
    <row r="828" s="45" customFormat="1"/>
    <row r="829" s="45" customFormat="1"/>
    <row r="830" s="45" customFormat="1"/>
    <row r="831" s="45" customFormat="1"/>
    <row r="832" s="45" customFormat="1"/>
    <row r="833" s="45" customFormat="1"/>
    <row r="834" s="45" customFormat="1"/>
    <row r="835" s="45" customFormat="1"/>
    <row r="836" s="45" customFormat="1"/>
    <row r="837" s="45" customFormat="1"/>
    <row r="838" s="45" customFormat="1"/>
    <row r="839" s="45" customFormat="1"/>
    <row r="840" s="45" customFormat="1"/>
    <row r="841" s="45" customFormat="1"/>
    <row r="842" s="45" customFormat="1"/>
    <row r="843" s="45" customFormat="1"/>
    <row r="844" s="45" customFormat="1"/>
    <row r="845" s="45" customFormat="1"/>
    <row r="846" s="45" customFormat="1"/>
    <row r="847" s="45" customFormat="1"/>
    <row r="848" s="45" customFormat="1"/>
    <row r="849" s="45" customFormat="1"/>
    <row r="850" s="45" customFormat="1"/>
    <row r="851" s="45" customFormat="1"/>
    <row r="852" s="45" customFormat="1"/>
    <row r="853" s="45" customFormat="1"/>
    <row r="854" s="45" customFormat="1"/>
    <row r="855" s="45" customFormat="1"/>
    <row r="856" s="45" customFormat="1"/>
    <row r="857" s="45" customFormat="1"/>
    <row r="858" s="45" customFormat="1"/>
    <row r="859" s="45" customFormat="1"/>
    <row r="860" s="45" customFormat="1"/>
    <row r="861" s="45" customFormat="1"/>
    <row r="862" s="45" customFormat="1"/>
    <row r="863" s="45" customFormat="1"/>
    <row r="864" s="45" customFormat="1"/>
    <row r="865" s="45" customFormat="1"/>
    <row r="866" s="45" customFormat="1"/>
    <row r="867" s="45" customFormat="1"/>
    <row r="868" s="45" customFormat="1"/>
    <row r="869" s="45" customFormat="1"/>
    <row r="870" s="45" customFormat="1"/>
    <row r="871" s="45" customFormat="1"/>
    <row r="872" s="45" customFormat="1"/>
    <row r="873" s="45" customFormat="1"/>
    <row r="874" s="45" customFormat="1"/>
    <row r="875" s="45" customFormat="1"/>
    <row r="876" s="45" customFormat="1"/>
    <row r="877" s="45" customFormat="1"/>
    <row r="878" s="45" customFormat="1"/>
    <row r="879" s="45" customFormat="1"/>
    <row r="880" s="45" customFormat="1"/>
    <row r="881" s="45" customFormat="1"/>
    <row r="882" s="45" customFormat="1"/>
    <row r="883" s="45" customFormat="1"/>
    <row r="884" s="45" customFormat="1"/>
    <row r="885" s="45" customFormat="1"/>
    <row r="886" s="45" customFormat="1"/>
    <row r="887" s="45" customFormat="1"/>
    <row r="888" s="45" customFormat="1"/>
    <row r="889" s="45" customFormat="1"/>
    <row r="890" s="45" customFormat="1"/>
    <row r="891" s="45" customFormat="1"/>
    <row r="892" s="45" customFormat="1"/>
    <row r="893" s="45" customFormat="1"/>
    <row r="894" s="45" customFormat="1"/>
    <row r="895" s="45" customFormat="1"/>
    <row r="896" s="45" customFormat="1"/>
    <row r="897" s="45" customFormat="1"/>
    <row r="898" s="45" customFormat="1"/>
    <row r="899" s="45" customFormat="1"/>
    <row r="900" s="45" customFormat="1"/>
    <row r="901" s="45" customFormat="1"/>
    <row r="902" s="45" customFormat="1"/>
    <row r="903" s="45" customFormat="1"/>
    <row r="904" s="45" customFormat="1"/>
    <row r="905" s="45" customFormat="1"/>
    <row r="906" s="45" customFormat="1"/>
    <row r="907" s="45" customFormat="1"/>
    <row r="908" s="45" customFormat="1"/>
    <row r="909" s="45" customFormat="1"/>
    <row r="910" s="45" customFormat="1"/>
    <row r="911" s="45" customFormat="1"/>
    <row r="912" s="45" customFormat="1"/>
    <row r="913" s="45" customFormat="1"/>
    <row r="914" s="45" customFormat="1"/>
    <row r="915" s="45" customFormat="1"/>
    <row r="916" s="45" customFormat="1"/>
    <row r="917" s="45" customFormat="1"/>
    <row r="918" s="45" customFormat="1"/>
    <row r="919" s="45" customFormat="1"/>
    <row r="920" s="45" customFormat="1"/>
    <row r="921" s="45" customFormat="1"/>
    <row r="922" s="45" customFormat="1"/>
    <row r="923" s="45" customFormat="1"/>
    <row r="924" s="45" customFormat="1"/>
    <row r="925" s="45" customFormat="1"/>
    <row r="926" s="45" customFormat="1"/>
    <row r="927" s="45" customFormat="1"/>
    <row r="928" s="45" customFormat="1"/>
    <row r="929" s="45" customFormat="1"/>
    <row r="930" s="45" customFormat="1"/>
    <row r="931" s="45" customFormat="1"/>
    <row r="932" s="45" customFormat="1"/>
    <row r="933" s="45" customFormat="1"/>
    <row r="934" s="45" customFormat="1"/>
    <row r="935" s="45" customFormat="1"/>
    <row r="936" s="45" customFormat="1"/>
    <row r="937" s="45" customFormat="1"/>
    <row r="938" s="45" customFormat="1"/>
    <row r="939" s="45" customFormat="1"/>
    <row r="940" s="45" customFormat="1"/>
    <row r="941" s="45" customFormat="1"/>
    <row r="942" s="45" customFormat="1"/>
    <row r="943" s="45" customFormat="1"/>
    <row r="944" s="45" customFormat="1"/>
    <row r="945" s="45" customFormat="1"/>
    <row r="946" s="45" customFormat="1"/>
    <row r="947" s="45" customFormat="1"/>
    <row r="948" s="45" customFormat="1"/>
    <row r="949" s="45" customFormat="1"/>
    <row r="950" s="45" customFormat="1"/>
    <row r="951" s="45" customFormat="1"/>
    <row r="952" s="45" customFormat="1"/>
    <row r="953" s="45" customFormat="1"/>
    <row r="954" s="45" customFormat="1"/>
    <row r="955" s="45" customFormat="1"/>
    <row r="956" s="45" customFormat="1"/>
    <row r="957" s="45" customFormat="1"/>
    <row r="958" s="45" customFormat="1"/>
    <row r="959" s="45" customFormat="1"/>
    <row r="960" s="45" customFormat="1"/>
    <row r="961" s="45" customFormat="1"/>
    <row r="962" s="45" customFormat="1"/>
    <row r="963" s="45" customFormat="1"/>
    <row r="964" s="45" customFormat="1"/>
    <row r="965" s="45" customFormat="1"/>
    <row r="966" s="45" customFormat="1"/>
    <row r="967" s="45" customFormat="1"/>
    <row r="968" s="45" customFormat="1"/>
    <row r="969" s="45" customFormat="1"/>
    <row r="970" s="45" customFormat="1"/>
    <row r="971" s="45" customFormat="1"/>
    <row r="972" s="45" customFormat="1"/>
    <row r="973" s="45" customFormat="1"/>
    <row r="974" s="45" customFormat="1"/>
    <row r="975" s="45" customFormat="1"/>
    <row r="976" s="45" customFormat="1"/>
    <row r="977" s="45" customFormat="1"/>
    <row r="978" s="45" customFormat="1"/>
    <row r="979" s="45" customFormat="1"/>
    <row r="980" s="45" customFormat="1"/>
    <row r="981" s="45" customFormat="1"/>
    <row r="982" s="45" customFormat="1"/>
    <row r="983" s="45" customFormat="1"/>
    <row r="984" s="45" customFormat="1"/>
    <row r="985" s="45" customFormat="1"/>
    <row r="986" s="45" customFormat="1"/>
    <row r="987" s="45" customFormat="1"/>
    <row r="988" s="45" customFormat="1"/>
    <row r="989" s="45" customFormat="1"/>
    <row r="990" s="45" customFormat="1"/>
    <row r="991" s="45" customFormat="1"/>
    <row r="992" s="45" customFormat="1"/>
    <row r="993" s="45" customFormat="1"/>
    <row r="994" s="45" customFormat="1"/>
    <row r="995" s="45" customFormat="1"/>
    <row r="996" s="45" customFormat="1"/>
    <row r="997" s="45" customFormat="1"/>
    <row r="998" s="45" customFormat="1"/>
    <row r="999" s="45" customFormat="1"/>
    <row r="1000" s="45" customFormat="1"/>
    <row r="1001" s="45" customFormat="1"/>
    <row r="1002" s="45" customFormat="1"/>
    <row r="1003" s="45" customFormat="1"/>
    <row r="1004" s="45" customFormat="1"/>
    <row r="1005" s="45" customFormat="1"/>
    <row r="1006" s="45" customFormat="1"/>
    <row r="1007" s="45" customFormat="1"/>
    <row r="1008" s="45" customFormat="1"/>
    <row r="1009" s="45" customFormat="1"/>
    <row r="1010" s="45" customFormat="1"/>
    <row r="1011" s="45" customFormat="1"/>
    <row r="1012" s="45" customFormat="1"/>
    <row r="1013" s="45" customFormat="1"/>
    <row r="1014" s="45" customFormat="1"/>
    <row r="1015" s="45" customFormat="1"/>
    <row r="1016" s="45" customFormat="1"/>
    <row r="1017" s="45" customFormat="1"/>
    <row r="1018" s="45" customFormat="1"/>
    <row r="1019" s="45" customFormat="1"/>
    <row r="1020" s="45" customFormat="1"/>
    <row r="1021" s="45" customFormat="1"/>
    <row r="1022" s="45" customFormat="1"/>
    <row r="1023" s="45" customFormat="1"/>
    <row r="1024" s="45" customFormat="1"/>
    <row r="1025" s="45" customFormat="1"/>
    <row r="1026" s="45" customFormat="1"/>
    <row r="1027" s="45" customFormat="1"/>
    <row r="1028" s="45" customFormat="1"/>
    <row r="1029" s="45" customFormat="1"/>
    <row r="1030" s="45" customFormat="1"/>
    <row r="1031" s="45" customFormat="1"/>
    <row r="1032" s="45" customFormat="1"/>
    <row r="1033" s="45" customFormat="1"/>
    <row r="1034" s="45" customFormat="1"/>
    <row r="1035" s="45" customFormat="1"/>
    <row r="1036" s="45" customFormat="1"/>
    <row r="1037" s="45" customFormat="1"/>
    <row r="1038" s="45" customFormat="1"/>
    <row r="1039" s="45" customFormat="1"/>
    <row r="1040" s="45" customFormat="1"/>
    <row r="1041" s="45" customFormat="1"/>
    <row r="1042" s="45" customFormat="1"/>
    <row r="1043" s="45" customFormat="1"/>
    <row r="1044" s="45" customFormat="1"/>
    <row r="1045" s="45" customFormat="1"/>
    <row r="1046" s="45" customFormat="1"/>
    <row r="1047" s="45" customFormat="1"/>
    <row r="1048" s="45" customFormat="1"/>
    <row r="1049" s="45" customFormat="1"/>
    <row r="1050" s="45" customFormat="1"/>
    <row r="1051" s="45" customFormat="1"/>
    <row r="1052" s="45" customFormat="1"/>
    <row r="1053" s="45" customFormat="1"/>
    <row r="1054" s="45" customFormat="1"/>
    <row r="1055" s="45" customFormat="1"/>
    <row r="1056" s="45" customFormat="1"/>
    <row r="1057" s="45" customFormat="1"/>
    <row r="1058" s="45" customFormat="1"/>
    <row r="1059" s="45" customFormat="1"/>
    <row r="1060" s="45" customFormat="1"/>
    <row r="1061" s="45" customFormat="1"/>
    <row r="1062" s="45" customFormat="1"/>
    <row r="1063" s="45" customFormat="1"/>
    <row r="1064" s="45" customFormat="1"/>
    <row r="1065" s="45" customFormat="1"/>
    <row r="1066" s="45" customFormat="1"/>
    <row r="1067" s="45" customFormat="1"/>
    <row r="1068" s="45" customFormat="1"/>
    <row r="1069" s="45" customFormat="1"/>
    <row r="1070" s="45" customFormat="1"/>
    <row r="1071" s="45" customFormat="1"/>
    <row r="1072" s="45" customFormat="1"/>
    <row r="1073" s="45" customFormat="1"/>
    <row r="1074" s="45" customFormat="1"/>
    <row r="1075" s="45" customFormat="1"/>
    <row r="1076" s="45" customFormat="1"/>
    <row r="1077" s="45" customFormat="1"/>
    <row r="1078" s="45" customFormat="1"/>
    <row r="1079" s="45" customFormat="1"/>
    <row r="1080" s="45" customFormat="1"/>
    <row r="1081" s="45" customFormat="1"/>
    <row r="1082" s="45" customFormat="1"/>
    <row r="1083" s="45" customFormat="1"/>
    <row r="1084" s="45" customFormat="1"/>
    <row r="1085" s="45" customFormat="1"/>
    <row r="1086" s="45" customFormat="1"/>
    <row r="1087" s="45" customFormat="1"/>
    <row r="1088" s="45" customFormat="1"/>
    <row r="1089" s="45" customFormat="1"/>
    <row r="1090" s="45" customFormat="1"/>
    <row r="1091" s="45" customFormat="1"/>
    <row r="1092" s="45" customFormat="1"/>
    <row r="1093" s="45" customFormat="1"/>
    <row r="1094" s="45" customFormat="1"/>
    <row r="1095" s="45" customFormat="1"/>
    <row r="1096" s="45" customFormat="1"/>
    <row r="1097" s="45" customFormat="1"/>
    <row r="1098" s="45" customFormat="1"/>
    <row r="1099" s="45" customFormat="1"/>
    <row r="1100" s="45" customFormat="1"/>
    <row r="1101" s="45" customFormat="1"/>
    <row r="1102" s="45" customFormat="1"/>
    <row r="1103" s="45" customFormat="1"/>
    <row r="1104" s="45" customFormat="1"/>
    <row r="1105" s="45" customFormat="1"/>
    <row r="1106" s="45" customFormat="1"/>
    <row r="1107" s="45" customFormat="1"/>
    <row r="1108" s="45" customFormat="1"/>
    <row r="1109" s="45" customFormat="1"/>
    <row r="1110" s="45" customFormat="1"/>
    <row r="1111" s="45" customFormat="1"/>
    <row r="1112" s="45" customFormat="1"/>
    <row r="1113" s="45" customFormat="1"/>
    <row r="1114" s="45" customFormat="1"/>
    <row r="1115" s="45" customFormat="1"/>
    <row r="1116" s="45" customFormat="1"/>
    <row r="1117" s="45" customFormat="1"/>
    <row r="1118" s="45" customFormat="1"/>
    <row r="1119" s="45" customFormat="1"/>
    <row r="1120" s="45" customFormat="1"/>
    <row r="1121" s="45" customFormat="1"/>
    <row r="1122" s="45" customFormat="1"/>
    <row r="1123" s="45" customFormat="1"/>
    <row r="1124" s="45" customFormat="1"/>
    <row r="1125" s="45" customFormat="1"/>
    <row r="1126" s="45" customFormat="1"/>
    <row r="1127" s="45" customFormat="1"/>
    <row r="1128" s="45" customFormat="1"/>
  </sheetData>
  <mergeCells count="2">
    <mergeCell ref="A5:A26"/>
    <mergeCell ref="A49:A70"/>
  </mergeCells>
  <pageMargins left="0.25" right="0.25" top="0.75" bottom="0.75" header="0.3" footer="0.3"/>
  <pageSetup scale="41"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4583" r:id="rId4" name="Drop Down 7">
              <controlPr defaultSize="0" autoLine="0" autoPict="0">
                <anchor moveWithCells="1">
                  <from>
                    <xdr:col>12</xdr:col>
                    <xdr:colOff>266700</xdr:colOff>
                    <xdr:row>1</xdr:row>
                    <xdr:rowOff>66675</xdr:rowOff>
                  </from>
                  <to>
                    <xdr:col>14</xdr:col>
                    <xdr:colOff>276225</xdr:colOff>
                    <xdr:row>2</xdr:row>
                    <xdr:rowOff>0</xdr:rowOff>
                  </to>
                </anchor>
              </controlPr>
            </control>
          </mc:Choice>
        </mc:AlternateContent>
        <mc:AlternateContent xmlns:mc="http://schemas.openxmlformats.org/markup-compatibility/2006">
          <mc:Choice Requires="x14">
            <control shapeId="24584" r:id="rId5" name="Drop Down 8">
              <controlPr defaultSize="0" autoLine="0" autoPict="0">
                <anchor moveWithCells="1">
                  <from>
                    <xdr:col>17</xdr:col>
                    <xdr:colOff>438150</xdr:colOff>
                    <xdr:row>1</xdr:row>
                    <xdr:rowOff>104775</xdr:rowOff>
                  </from>
                  <to>
                    <xdr:col>19</xdr:col>
                    <xdr:colOff>447675</xdr:colOff>
                    <xdr:row>2</xdr:row>
                    <xdr:rowOff>28575</xdr:rowOff>
                  </to>
                </anchor>
              </controlPr>
            </control>
          </mc:Choice>
        </mc:AlternateContent>
        <mc:AlternateContent xmlns:mc="http://schemas.openxmlformats.org/markup-compatibility/2006">
          <mc:Choice Requires="x14">
            <control shapeId="24586" r:id="rId6" name="Drop Down 10">
              <controlPr defaultSize="0" autoLine="0" autoPict="0">
                <anchor moveWithCells="1">
                  <from>
                    <xdr:col>23</xdr:col>
                    <xdr:colOff>152400</xdr:colOff>
                    <xdr:row>1</xdr:row>
                    <xdr:rowOff>38100</xdr:rowOff>
                  </from>
                  <to>
                    <xdr:col>25</xdr:col>
                    <xdr:colOff>161925</xdr:colOff>
                    <xdr:row>1</xdr:row>
                    <xdr:rowOff>238125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9">
    <tabColor theme="5" tint="-0.249977111117893"/>
  </sheetPr>
  <dimension ref="A1:J3"/>
  <sheetViews>
    <sheetView showGridLines="0" zoomScaleNormal="100" workbookViewId="0">
      <pane ySplit="1" topLeftCell="A2" activePane="bottomLeft" state="frozenSplit"/>
      <selection pane="bottomLeft" activeCell="E90" sqref="E90"/>
      <selection activeCell="E90" sqref="E90"/>
    </sheetView>
  </sheetViews>
  <sheetFormatPr defaultRowHeight="15"/>
  <cols>
    <col min="1" max="1" width="14.28515625" style="53" customWidth="1"/>
    <col min="2" max="3" width="9.140625" style="53"/>
    <col min="4" max="4" width="2.42578125" style="53" customWidth="1"/>
    <col min="5" max="5" width="17.7109375" style="53" bestFit="1" customWidth="1"/>
    <col min="6" max="8" width="9.140625" style="53"/>
    <col min="9" max="9" width="3.140625" style="53" customWidth="1"/>
    <col min="10" max="10" width="9.85546875" style="53" bestFit="1" customWidth="1"/>
    <col min="11" max="16384" width="9.140625" style="53"/>
  </cols>
  <sheetData>
    <row r="1" spans="1:10" s="54" customFormat="1" ht="18.75" customHeight="1">
      <c r="A1" s="55" t="s">
        <v>0</v>
      </c>
      <c r="E1" s="55" t="s">
        <v>1</v>
      </c>
      <c r="J1" s="55" t="s">
        <v>2</v>
      </c>
    </row>
    <row r="2" spans="1:10" ht="18.75" customHeight="1"/>
    <row r="3" spans="1:10" ht="18.75" customHeight="1"/>
  </sheetData>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Drop Down 1">
              <controlPr defaultSize="0" autoLine="0" autoPict="0">
                <anchor moveWithCells="1">
                  <from>
                    <xdr:col>1</xdr:col>
                    <xdr:colOff>0</xdr:colOff>
                    <xdr:row>0</xdr:row>
                    <xdr:rowOff>0</xdr:rowOff>
                  </from>
                  <to>
                    <xdr:col>3</xdr:col>
                    <xdr:colOff>0</xdr:colOff>
                    <xdr:row>0</xdr:row>
                    <xdr:rowOff>200025</xdr:rowOff>
                  </to>
                </anchor>
              </controlPr>
            </control>
          </mc:Choice>
        </mc:AlternateContent>
        <mc:AlternateContent xmlns:mc="http://schemas.openxmlformats.org/markup-compatibility/2006">
          <mc:Choice Requires="x14">
            <control shapeId="15362" r:id="rId5" name="Drop Down 2">
              <controlPr defaultSize="0" autoLine="0" autoPict="0">
                <anchor moveWithCells="1">
                  <from>
                    <xdr:col>5</xdr:col>
                    <xdr:colOff>9525</xdr:colOff>
                    <xdr:row>0</xdr:row>
                    <xdr:rowOff>28575</xdr:rowOff>
                  </from>
                  <to>
                    <xdr:col>7</xdr:col>
                    <xdr:colOff>9525</xdr:colOff>
                    <xdr:row>0</xdr:row>
                    <xdr:rowOff>228600</xdr:rowOff>
                  </to>
                </anchor>
              </controlPr>
            </control>
          </mc:Choice>
        </mc:AlternateContent>
        <mc:AlternateContent xmlns:mc="http://schemas.openxmlformats.org/markup-compatibility/2006">
          <mc:Choice Requires="x14">
            <control shapeId="15363" r:id="rId6" name="Drop Down 3">
              <controlPr defaultSize="0" autoLine="0" autoPict="0">
                <anchor moveWithCells="1">
                  <from>
                    <xdr:col>10</xdr:col>
                    <xdr:colOff>9525</xdr:colOff>
                    <xdr:row>0</xdr:row>
                    <xdr:rowOff>28575</xdr:rowOff>
                  </from>
                  <to>
                    <xdr:col>12</xdr:col>
                    <xdr:colOff>9525</xdr:colOff>
                    <xdr:row>0</xdr:row>
                    <xdr:rowOff>228600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
    <tabColor theme="7" tint="-0.499984740745262"/>
    <pageSetUpPr fitToPage="1"/>
  </sheetPr>
  <dimension ref="A1:AQ93"/>
  <sheetViews>
    <sheetView showGridLines="0" zoomScale="85" zoomScaleNormal="85" workbookViewId="0">
      <pane xSplit="4" ySplit="2" topLeftCell="E3" activePane="bottomRight" state="frozenSplit"/>
      <selection pane="bottomRight" activeCell="AC87" sqref="D87:AC93"/>
      <selection pane="bottomLeft" activeCell="E90" sqref="E90"/>
      <selection pane="topRight" activeCell="E90" sqref="E90"/>
    </sheetView>
  </sheetViews>
  <sheetFormatPr defaultRowHeight="14.25"/>
  <cols>
    <col min="1" max="1" width="4" style="1" customWidth="1"/>
    <col min="2" max="3" width="3.85546875" style="2" customWidth="1"/>
    <col min="4" max="4" width="30.5703125" style="2" customWidth="1"/>
    <col min="5" max="27" width="8.42578125" style="2" customWidth="1"/>
    <col min="28" max="29" width="10.5703125" style="2" customWidth="1"/>
    <col min="30" max="30" width="2.5703125" style="2" customWidth="1"/>
    <col min="31" max="31" width="9.42578125" style="1" bestFit="1" customWidth="1"/>
    <col min="32" max="16384" width="9.140625" style="1"/>
  </cols>
  <sheetData>
    <row r="1" spans="1:31" s="3" customFormat="1" ht="17.25">
      <c r="A1" s="26" t="s">
        <v>102</v>
      </c>
      <c r="B1" s="26"/>
      <c r="C1" s="26"/>
      <c r="D1" s="26"/>
      <c r="E1" s="62"/>
      <c r="F1" s="62"/>
      <c r="G1" s="62"/>
      <c r="H1" s="62"/>
      <c r="I1" s="62"/>
      <c r="J1" s="61" t="s">
        <v>0</v>
      </c>
      <c r="K1" s="62"/>
      <c r="L1" s="62"/>
      <c r="M1" s="62"/>
      <c r="N1" s="61"/>
      <c r="O1" s="60" t="s">
        <v>1</v>
      </c>
      <c r="P1" s="59"/>
      <c r="Q1" s="59"/>
      <c r="R1" s="61"/>
      <c r="S1" s="59"/>
      <c r="T1" s="60" t="s">
        <v>2</v>
      </c>
      <c r="U1" s="60"/>
      <c r="V1" s="59"/>
      <c r="W1" s="59"/>
      <c r="X1" s="59"/>
      <c r="Y1" s="59"/>
      <c r="Z1" s="8"/>
      <c r="AA1" s="8"/>
      <c r="AB1" s="8"/>
      <c r="AC1" s="8"/>
      <c r="AD1" s="194"/>
    </row>
    <row r="2" spans="1:31" s="3" customFormat="1" ht="15">
      <c r="A2" s="27" t="s">
        <v>83</v>
      </c>
      <c r="B2" s="8"/>
      <c r="C2" s="8"/>
      <c r="D2" s="8"/>
      <c r="E2" s="7" t="s">
        <v>5</v>
      </c>
      <c r="F2" s="7" t="s">
        <v>6</v>
      </c>
      <c r="G2" s="7" t="s">
        <v>7</v>
      </c>
      <c r="H2" s="7" t="s">
        <v>8</v>
      </c>
      <c r="I2" s="7" t="s">
        <v>9</v>
      </c>
      <c r="J2" s="6" t="s">
        <v>10</v>
      </c>
      <c r="K2" s="6" t="s">
        <v>11</v>
      </c>
      <c r="L2" s="6" t="s">
        <v>12</v>
      </c>
      <c r="M2" s="5" t="s">
        <v>13</v>
      </c>
      <c r="N2" s="5" t="s">
        <v>14</v>
      </c>
      <c r="O2" s="5" t="s">
        <v>15</v>
      </c>
      <c r="P2" s="5" t="s">
        <v>16</v>
      </c>
      <c r="Q2" s="5" t="s">
        <v>17</v>
      </c>
      <c r="R2" s="5" t="s">
        <v>18</v>
      </c>
      <c r="S2" s="5" t="s">
        <v>19</v>
      </c>
      <c r="T2" s="5" t="s">
        <v>20</v>
      </c>
      <c r="U2" s="5" t="s">
        <v>21</v>
      </c>
      <c r="V2" s="5" t="s">
        <v>22</v>
      </c>
      <c r="W2" s="5" t="s">
        <v>23</v>
      </c>
      <c r="X2" s="5" t="s">
        <v>24</v>
      </c>
      <c r="Y2" s="5" t="s">
        <v>25</v>
      </c>
      <c r="Z2" s="5" t="s">
        <v>26</v>
      </c>
      <c r="AA2" s="5" t="s">
        <v>27</v>
      </c>
      <c r="AB2" s="5" t="s">
        <v>28</v>
      </c>
      <c r="AC2" s="5" t="s">
        <v>29</v>
      </c>
      <c r="AD2" s="186"/>
      <c r="AE2" s="4" t="s">
        <v>66</v>
      </c>
    </row>
    <row r="3" spans="1:31">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row>
    <row r="4" spans="1:31" ht="15" customHeight="1">
      <c r="A4" s="213" t="s">
        <v>31</v>
      </c>
      <c r="B4" s="17" t="s">
        <v>32</v>
      </c>
      <c r="C4" s="17"/>
      <c r="D4" s="17"/>
      <c r="E4" s="90">
        <f>+E5+E11+E12</f>
        <v>133.71937499999999</v>
      </c>
      <c r="F4" s="90">
        <f t="shared" ref="F4:AA4" si="0">+F5+F11+F12</f>
        <v>199.37547000000001</v>
      </c>
      <c r="G4" s="90">
        <f t="shared" si="0"/>
        <v>237.74431000000004</v>
      </c>
      <c r="H4" s="90">
        <f t="shared" si="0"/>
        <v>228.26428100000001</v>
      </c>
      <c r="I4" s="90">
        <f t="shared" si="0"/>
        <v>260.15767299999999</v>
      </c>
      <c r="J4" s="90">
        <f t="shared" si="0"/>
        <v>326.91078400000004</v>
      </c>
      <c r="K4" s="90">
        <f t="shared" si="0"/>
        <v>451.06307000000004</v>
      </c>
      <c r="L4" s="90">
        <f t="shared" si="0"/>
        <v>572.45258100000012</v>
      </c>
      <c r="M4" s="90">
        <f t="shared" si="0"/>
        <v>618.39993499999991</v>
      </c>
      <c r="N4" s="90">
        <f t="shared" si="0"/>
        <v>765.19248500000003</v>
      </c>
      <c r="O4" s="90">
        <f t="shared" si="0"/>
        <v>975.04770300000018</v>
      </c>
      <c r="P4" s="90">
        <f t="shared" si="0"/>
        <v>1058.3943410000002</v>
      </c>
      <c r="Q4" s="90">
        <f t="shared" si="0"/>
        <v>1114.6467259999999</v>
      </c>
      <c r="R4" s="90">
        <f t="shared" si="0"/>
        <v>1275.024617</v>
      </c>
      <c r="S4" s="90">
        <f t="shared" si="0"/>
        <v>1421.904025</v>
      </c>
      <c r="T4" s="90">
        <f t="shared" si="0"/>
        <v>1585.1377540000001</v>
      </c>
      <c r="U4" s="90">
        <f t="shared" si="0"/>
        <v>1737.2944402500002</v>
      </c>
      <c r="V4" s="90">
        <f t="shared" si="0"/>
        <v>1892.5789930000001</v>
      </c>
      <c r="W4" s="90">
        <f t="shared" si="0"/>
        <v>2244.76829</v>
      </c>
      <c r="X4" s="90">
        <f t="shared" si="0"/>
        <v>2201.0087495999996</v>
      </c>
      <c r="Y4" s="90">
        <f t="shared" si="0"/>
        <v>2307.0622152699998</v>
      </c>
      <c r="Z4" s="90">
        <f t="shared" si="0"/>
        <v>2575.7782724799999</v>
      </c>
      <c r="AA4" s="90">
        <f t="shared" si="0"/>
        <v>2726.8334609880003</v>
      </c>
      <c r="AB4" s="90">
        <f t="shared" ref="AB4:AC4" si="1">+AB5+AB11+AB12</f>
        <v>2983.3358954599998</v>
      </c>
      <c r="AC4" s="90">
        <f t="shared" si="1"/>
        <v>3186.1803911440002</v>
      </c>
      <c r="AD4" s="190"/>
    </row>
    <row r="5" spans="1:31">
      <c r="A5" s="213"/>
      <c r="B5" s="12"/>
      <c r="C5" s="12" t="s">
        <v>33</v>
      </c>
      <c r="D5" s="12"/>
      <c r="E5" s="63">
        <f t="shared" ref="E5:AA5" si="2">+SUM(E6:E10)</f>
        <v>79.251059999999995</v>
      </c>
      <c r="F5" s="63">
        <f t="shared" si="2"/>
        <v>101.64130000000002</v>
      </c>
      <c r="G5" s="63">
        <f t="shared" si="2"/>
        <v>126.76380000000003</v>
      </c>
      <c r="H5" s="63">
        <f t="shared" si="2"/>
        <v>143.15442300000001</v>
      </c>
      <c r="I5" s="63">
        <f t="shared" si="2"/>
        <v>160.31747099999995</v>
      </c>
      <c r="J5" s="63">
        <f t="shared" si="2"/>
        <v>170.305668</v>
      </c>
      <c r="K5" s="63">
        <f t="shared" si="2"/>
        <v>226.006204</v>
      </c>
      <c r="L5" s="63">
        <f t="shared" si="2"/>
        <v>312.11533000000009</v>
      </c>
      <c r="M5" s="63">
        <f t="shared" si="2"/>
        <v>404.22520299999996</v>
      </c>
      <c r="N5" s="63">
        <f t="shared" si="2"/>
        <v>521.68240600000001</v>
      </c>
      <c r="O5" s="63">
        <f t="shared" si="2"/>
        <v>581.70341700000017</v>
      </c>
      <c r="P5" s="63">
        <f t="shared" si="2"/>
        <v>654.87033400000007</v>
      </c>
      <c r="Q5" s="63">
        <f t="shared" si="2"/>
        <v>728.28377399999999</v>
      </c>
      <c r="R5" s="63">
        <f t="shared" si="2"/>
        <v>766.58232700000008</v>
      </c>
      <c r="S5" s="63">
        <f t="shared" si="2"/>
        <v>770.11967000000004</v>
      </c>
      <c r="T5" s="63">
        <f t="shared" si="2"/>
        <v>810.51093300000002</v>
      </c>
      <c r="U5" s="63">
        <f t="shared" si="2"/>
        <v>890.07815300000016</v>
      </c>
      <c r="V5" s="63">
        <f t="shared" si="2"/>
        <v>1002.6700309999999</v>
      </c>
      <c r="W5" s="63">
        <f t="shared" si="2"/>
        <v>994.55229599999996</v>
      </c>
      <c r="X5" s="63">
        <f t="shared" si="2"/>
        <v>1129.5525523999997</v>
      </c>
      <c r="Y5" s="63">
        <f t="shared" si="2"/>
        <v>1260.42504581</v>
      </c>
      <c r="Z5" s="63">
        <f t="shared" si="2"/>
        <v>1294.0541438399998</v>
      </c>
      <c r="AA5" s="63">
        <f t="shared" si="2"/>
        <v>1314.4395902700001</v>
      </c>
      <c r="AB5" s="63">
        <f t="shared" ref="AB5:AC5" si="3">+SUM(AB6:AB10)</f>
        <v>1561.7515615</v>
      </c>
      <c r="AC5" s="63">
        <f t="shared" si="3"/>
        <v>1807.8137524000001</v>
      </c>
      <c r="AD5" s="85"/>
    </row>
    <row r="6" spans="1:31">
      <c r="A6" s="213"/>
      <c r="B6" s="12"/>
      <c r="C6" s="12"/>
      <c r="D6" s="21" t="s">
        <v>34</v>
      </c>
      <c r="E6" s="20">
        <v>18.722058749335815</v>
      </c>
      <c r="F6" s="20">
        <v>25.655335884362362</v>
      </c>
      <c r="G6" s="20">
        <v>34.821747541726218</v>
      </c>
      <c r="H6" s="20">
        <v>39.784909026734923</v>
      </c>
      <c r="I6" s="20">
        <v>39.485612853447435</v>
      </c>
      <c r="J6" s="20">
        <v>36.442300290352989</v>
      </c>
      <c r="K6" s="20">
        <v>52.635941971342071</v>
      </c>
      <c r="L6" s="20">
        <v>81.146593771292714</v>
      </c>
      <c r="M6" s="20">
        <v>98.056147084388712</v>
      </c>
      <c r="N6" s="20">
        <v>129.14946234704138</v>
      </c>
      <c r="O6" s="20">
        <v>153.22309001619442</v>
      </c>
      <c r="P6" s="20">
        <v>158.78887772815338</v>
      </c>
      <c r="Q6" s="20">
        <v>168.74131938912575</v>
      </c>
      <c r="R6" s="20">
        <v>160.67543214958124</v>
      </c>
      <c r="S6" s="20">
        <v>166.98862032701447</v>
      </c>
      <c r="T6" s="20">
        <v>171.71623999999994</v>
      </c>
      <c r="U6" s="20">
        <v>208.18703599999998</v>
      </c>
      <c r="V6" s="20">
        <v>264.71473600000007</v>
      </c>
      <c r="W6" s="20">
        <v>317.64794080999991</v>
      </c>
      <c r="X6" s="20">
        <v>291.12452609000007</v>
      </c>
      <c r="Y6" s="20">
        <v>336.78205577000006</v>
      </c>
      <c r="Z6" s="20">
        <v>379.45471886999991</v>
      </c>
      <c r="AA6" s="20">
        <v>377.46816839000007</v>
      </c>
      <c r="AB6" s="20">
        <v>489.30477233599993</v>
      </c>
      <c r="AC6" s="20">
        <v>474.61685178806471</v>
      </c>
      <c r="AD6" s="20"/>
      <c r="AE6" s="150">
        <v>0.36866599999999999</v>
      </c>
    </row>
    <row r="7" spans="1:31">
      <c r="A7" s="213"/>
      <c r="B7" s="12"/>
      <c r="C7" s="12"/>
      <c r="D7" s="21" t="s">
        <v>35</v>
      </c>
      <c r="E7" s="20">
        <v>14.250061250664187</v>
      </c>
      <c r="F7" s="20">
        <v>17.335116115637636</v>
      </c>
      <c r="G7" s="20">
        <v>23.12295245827378</v>
      </c>
      <c r="H7" s="20">
        <v>29.435890973265071</v>
      </c>
      <c r="I7" s="20">
        <v>33.414797146552573</v>
      </c>
      <c r="J7" s="20">
        <v>37.263142709647013</v>
      </c>
      <c r="K7" s="20">
        <v>44.526054028657931</v>
      </c>
      <c r="L7" s="20">
        <v>53.954115228707288</v>
      </c>
      <c r="M7" s="20">
        <v>71.420226915611309</v>
      </c>
      <c r="N7" s="20">
        <v>86.973941652958658</v>
      </c>
      <c r="O7" s="20">
        <v>105.5311199838056</v>
      </c>
      <c r="P7" s="20">
        <v>126.73426227184663</v>
      </c>
      <c r="Q7" s="20">
        <v>149.63901661087425</v>
      </c>
      <c r="R7" s="20">
        <v>174.87701885041875</v>
      </c>
      <c r="S7" s="20">
        <v>178.96283067298549</v>
      </c>
      <c r="T7" s="20">
        <v>210.48770000000005</v>
      </c>
      <c r="U7" s="20">
        <v>238.30350000000001</v>
      </c>
      <c r="V7" s="20">
        <v>258.73050000000001</v>
      </c>
      <c r="W7" s="20">
        <v>304.41990000000004</v>
      </c>
      <c r="X7" s="20">
        <v>302.75109999999995</v>
      </c>
      <c r="Y7" s="20">
        <v>340.54349999999999</v>
      </c>
      <c r="Z7" s="20">
        <v>376.69459999999998</v>
      </c>
      <c r="AA7" s="20">
        <v>425.8553</v>
      </c>
      <c r="AB7" s="20">
        <v>454.22520000000009</v>
      </c>
      <c r="AC7" s="20">
        <v>483.21642243713529</v>
      </c>
      <c r="AD7" s="20"/>
      <c r="AE7" s="150">
        <v>2.214235</v>
      </c>
    </row>
    <row r="8" spans="1:31">
      <c r="A8" s="213"/>
      <c r="B8" s="12"/>
      <c r="C8" s="12"/>
      <c r="D8" s="21" t="s">
        <v>36</v>
      </c>
      <c r="E8" s="20">
        <v>37.838338</v>
      </c>
      <c r="F8" s="20">
        <v>45.408512000000002</v>
      </c>
      <c r="G8" s="20">
        <v>48.641449999999999</v>
      </c>
      <c r="H8" s="20">
        <v>52.441904999999998</v>
      </c>
      <c r="I8" s="20">
        <v>66.482022999999998</v>
      </c>
      <c r="J8" s="20">
        <v>76.495058</v>
      </c>
      <c r="K8" s="20">
        <v>101.80483799999999</v>
      </c>
      <c r="L8" s="20">
        <v>143.092725</v>
      </c>
      <c r="M8" s="20">
        <v>196.46959200000001</v>
      </c>
      <c r="N8" s="20">
        <v>257.88721899999996</v>
      </c>
      <c r="O8" s="20">
        <v>271.150100888</v>
      </c>
      <c r="P8" s="20">
        <v>319.09694000000002</v>
      </c>
      <c r="Q8" s="20">
        <v>354.698869</v>
      </c>
      <c r="R8" s="20">
        <v>372.19161300000002</v>
      </c>
      <c r="S8" s="20">
        <v>370.26773799999995</v>
      </c>
      <c r="T8" s="20">
        <v>368.05912900000004</v>
      </c>
      <c r="U8" s="20">
        <v>375.33459600000003</v>
      </c>
      <c r="V8" s="20">
        <v>402.22065400000002</v>
      </c>
      <c r="W8" s="20">
        <v>288.92313200000001</v>
      </c>
      <c r="X8" s="20">
        <v>458.36255109320001</v>
      </c>
      <c r="Y8" s="20">
        <v>508.97309280299993</v>
      </c>
      <c r="Z8" s="20">
        <v>460.70903604200004</v>
      </c>
      <c r="AA8" s="20">
        <v>449.85606236700005</v>
      </c>
      <c r="AB8" s="20">
        <v>549.37012135800012</v>
      </c>
      <c r="AC8" s="20">
        <v>778.73182345100008</v>
      </c>
      <c r="AD8" s="20"/>
      <c r="AE8" s="150">
        <v>1.7777149999999999</v>
      </c>
    </row>
    <row r="9" spans="1:31">
      <c r="A9" s="213"/>
      <c r="B9" s="12"/>
      <c r="C9" s="12"/>
      <c r="D9" s="21" t="s">
        <v>37</v>
      </c>
      <c r="E9" s="20">
        <v>8.4406019999999913</v>
      </c>
      <c r="F9" s="20">
        <v>13.242336000000009</v>
      </c>
      <c r="G9" s="20">
        <v>20.177650000000021</v>
      </c>
      <c r="H9" s="20">
        <v>21.491718000000013</v>
      </c>
      <c r="I9" s="20">
        <v>20.935037999999977</v>
      </c>
      <c r="J9" s="20">
        <v>20.105166999999994</v>
      </c>
      <c r="K9" s="20">
        <v>27.039369999999991</v>
      </c>
      <c r="L9" s="20">
        <v>33.921896000000032</v>
      </c>
      <c r="M9" s="20">
        <v>38.279236999999938</v>
      </c>
      <c r="N9" s="20">
        <v>47.671783000000005</v>
      </c>
      <c r="O9" s="20">
        <v>51.799106112000061</v>
      </c>
      <c r="P9" s="20">
        <v>50.250254000000041</v>
      </c>
      <c r="Q9" s="20">
        <v>55.204569000000049</v>
      </c>
      <c r="R9" s="20">
        <v>57.375263000000153</v>
      </c>
      <c r="S9" s="20">
        <v>54.634381000000126</v>
      </c>
      <c r="T9" s="20">
        <v>57.929963999999877</v>
      </c>
      <c r="U9" s="20">
        <v>66.643721000000099</v>
      </c>
      <c r="V9" s="20">
        <v>73.265740999999949</v>
      </c>
      <c r="W9" s="20">
        <v>79.12052319</v>
      </c>
      <c r="X9" s="20">
        <v>76.393775216799995</v>
      </c>
      <c r="Y9" s="20">
        <v>71.830097237000047</v>
      </c>
      <c r="Z9" s="20">
        <v>74.177288928000124</v>
      </c>
      <c r="AA9" s="20">
        <v>60.686859512999931</v>
      </c>
      <c r="AB9" s="20">
        <v>65.641108681999953</v>
      </c>
      <c r="AC9" s="20">
        <v>69.244862899000083</v>
      </c>
      <c r="AD9" s="20"/>
      <c r="AE9" s="151"/>
    </row>
    <row r="10" spans="1:31">
      <c r="A10" s="213"/>
      <c r="B10" s="12"/>
      <c r="C10" s="12"/>
      <c r="D10" s="19" t="s">
        <v>38</v>
      </c>
      <c r="E10" s="20">
        <v>0</v>
      </c>
      <c r="F10" s="20">
        <v>0</v>
      </c>
      <c r="G10" s="20">
        <v>0</v>
      </c>
      <c r="H10" s="20">
        <v>0</v>
      </c>
      <c r="I10" s="20">
        <v>0</v>
      </c>
      <c r="J10" s="20">
        <v>0</v>
      </c>
      <c r="K10" s="20">
        <v>0</v>
      </c>
      <c r="L10" s="20">
        <v>0</v>
      </c>
      <c r="M10" s="20">
        <v>0</v>
      </c>
      <c r="N10" s="20">
        <v>0</v>
      </c>
      <c r="O10" s="20">
        <v>0</v>
      </c>
      <c r="P10" s="20">
        <v>0</v>
      </c>
      <c r="Q10" s="20">
        <v>0</v>
      </c>
      <c r="R10" s="20">
        <v>1.4630000000000001</v>
      </c>
      <c r="S10" s="20">
        <v>-0.7339</v>
      </c>
      <c r="T10" s="20">
        <v>2.3179000000000003</v>
      </c>
      <c r="U10" s="20">
        <v>1.6093</v>
      </c>
      <c r="V10" s="20">
        <v>3.7383999999999999</v>
      </c>
      <c r="W10" s="20">
        <v>4.4408000000000003</v>
      </c>
      <c r="X10" s="20">
        <v>0.92059999999999997</v>
      </c>
      <c r="Y10" s="20">
        <v>2.2963</v>
      </c>
      <c r="Z10" s="20">
        <v>3.0185</v>
      </c>
      <c r="AA10" s="20">
        <v>0.57320000000000004</v>
      </c>
      <c r="AB10" s="20">
        <v>3.210359124</v>
      </c>
      <c r="AC10" s="20">
        <v>2.0037918248</v>
      </c>
      <c r="AD10" s="20"/>
      <c r="AE10" s="151"/>
    </row>
    <row r="11" spans="1:31">
      <c r="A11" s="213"/>
      <c r="B11" s="12"/>
      <c r="C11" s="12" t="s">
        <v>39</v>
      </c>
      <c r="D11" s="12"/>
      <c r="E11" s="13">
        <v>16.009091999999995</v>
      </c>
      <c r="F11" s="13">
        <v>22.00347</v>
      </c>
      <c r="G11" s="13">
        <v>27.298276000000001</v>
      </c>
      <c r="H11" s="13">
        <v>33.451254000000006</v>
      </c>
      <c r="I11" s="13">
        <v>39.775213000000008</v>
      </c>
      <c r="J11" s="13">
        <v>46.766399999999997</v>
      </c>
      <c r="K11" s="13">
        <v>58.497026000000005</v>
      </c>
      <c r="L11" s="13">
        <v>68.898567</v>
      </c>
      <c r="M11" s="13">
        <v>73.224191000000005</v>
      </c>
      <c r="N11" s="13">
        <v>90.844369000000015</v>
      </c>
      <c r="O11" s="13">
        <v>106.78001499999996</v>
      </c>
      <c r="P11" s="13">
        <v>119.27981699999998</v>
      </c>
      <c r="Q11" s="13">
        <v>125.29328599999999</v>
      </c>
      <c r="R11" s="13">
        <v>142.03954299999998</v>
      </c>
      <c r="S11" s="13">
        <v>151.69295300000005</v>
      </c>
      <c r="T11" s="13">
        <v>172.63281800000004</v>
      </c>
      <c r="U11" s="13">
        <v>178.48641199999997</v>
      </c>
      <c r="V11" s="13">
        <v>181.35844299999999</v>
      </c>
      <c r="W11" s="13">
        <v>194.83198199999998</v>
      </c>
      <c r="X11" s="13">
        <v>200.56065199999995</v>
      </c>
      <c r="Y11" s="13">
        <v>227.04916985999995</v>
      </c>
      <c r="Z11" s="13">
        <v>255.5365379000001</v>
      </c>
      <c r="AA11" s="13">
        <v>274.29971005800002</v>
      </c>
      <c r="AB11" s="13">
        <v>279.76068846000004</v>
      </c>
      <c r="AC11" s="13">
        <v>298.12073915399992</v>
      </c>
      <c r="AD11" s="13"/>
      <c r="AE11" s="150">
        <v>1.8336840000000001</v>
      </c>
    </row>
    <row r="12" spans="1:31">
      <c r="A12" s="213"/>
      <c r="B12" s="12"/>
      <c r="C12" s="12" t="s">
        <v>40</v>
      </c>
      <c r="D12" s="12"/>
      <c r="E12" s="63">
        <f t="shared" ref="E12:AC12" si="4">+E14+E13</f>
        <v>38.459223000000001</v>
      </c>
      <c r="F12" s="63">
        <f t="shared" si="4"/>
        <v>75.730699999999999</v>
      </c>
      <c r="G12" s="63">
        <f t="shared" si="4"/>
        <v>83.682233999999994</v>
      </c>
      <c r="H12" s="63">
        <f t="shared" si="4"/>
        <v>51.658603999999997</v>
      </c>
      <c r="I12" s="63">
        <f t="shared" si="4"/>
        <v>60.064989000000004</v>
      </c>
      <c r="J12" s="63">
        <f t="shared" si="4"/>
        <v>109.83871600000001</v>
      </c>
      <c r="K12" s="63">
        <f t="shared" si="4"/>
        <v>166.55984000000001</v>
      </c>
      <c r="L12" s="63">
        <f t="shared" si="4"/>
        <v>191.43868399999999</v>
      </c>
      <c r="M12" s="63">
        <f t="shared" si="4"/>
        <v>140.95054099999999</v>
      </c>
      <c r="N12" s="63">
        <f t="shared" si="4"/>
        <v>152.66570999999999</v>
      </c>
      <c r="O12" s="63">
        <f t="shared" si="4"/>
        <v>286.56427100000002</v>
      </c>
      <c r="P12" s="63">
        <f t="shared" si="4"/>
        <v>284.24419</v>
      </c>
      <c r="Q12" s="63">
        <f t="shared" si="4"/>
        <v>261.06966599999998</v>
      </c>
      <c r="R12" s="63">
        <f t="shared" si="4"/>
        <v>366.40274699999998</v>
      </c>
      <c r="S12" s="63">
        <f t="shared" si="4"/>
        <v>500.09140200000002</v>
      </c>
      <c r="T12" s="63">
        <f t="shared" si="4"/>
        <v>601.99400300000002</v>
      </c>
      <c r="U12" s="63">
        <f t="shared" si="4"/>
        <v>668.72987525000008</v>
      </c>
      <c r="V12" s="63">
        <f t="shared" si="4"/>
        <v>708.55051900000001</v>
      </c>
      <c r="W12" s="63">
        <f t="shared" si="4"/>
        <v>1055.3840120000002</v>
      </c>
      <c r="X12" s="63">
        <f t="shared" si="4"/>
        <v>870.89554520000002</v>
      </c>
      <c r="Y12" s="63">
        <f t="shared" si="4"/>
        <v>819.58799959999999</v>
      </c>
      <c r="Z12" s="63">
        <f t="shared" si="4"/>
        <v>1026.1875907399999</v>
      </c>
      <c r="AA12" s="63">
        <f t="shared" si="4"/>
        <v>1138.0941606599999</v>
      </c>
      <c r="AB12" s="63">
        <f t="shared" si="4"/>
        <v>1141.8236455000001</v>
      </c>
      <c r="AC12" s="63">
        <f t="shared" si="4"/>
        <v>1080.2458995900001</v>
      </c>
      <c r="AD12" s="85"/>
    </row>
    <row r="13" spans="1:31">
      <c r="A13" s="213"/>
      <c r="B13" s="21"/>
      <c r="C13" s="21"/>
      <c r="D13" s="21" t="s">
        <v>55</v>
      </c>
      <c r="E13" s="20">
        <v>12.504995000000001</v>
      </c>
      <c r="F13" s="20">
        <v>44.723600000000005</v>
      </c>
      <c r="G13" s="20">
        <v>49.553773999999997</v>
      </c>
      <c r="H13" s="20">
        <v>16.797218000000001</v>
      </c>
      <c r="I13" s="20">
        <v>29.033018000000002</v>
      </c>
      <c r="J13" s="20">
        <v>37.46939900000001</v>
      </c>
      <c r="K13" s="20">
        <v>53.725552000000008</v>
      </c>
      <c r="L13" s="20">
        <v>61.881055000000003</v>
      </c>
      <c r="M13" s="20">
        <v>51.57449299999999</v>
      </c>
      <c r="N13" s="20">
        <v>55.077300999999991</v>
      </c>
      <c r="O13" s="20">
        <v>68.220076000000006</v>
      </c>
      <c r="P13" s="20">
        <v>88.377610000000004</v>
      </c>
      <c r="Q13" s="20">
        <v>113.28499399999998</v>
      </c>
      <c r="R13" s="20">
        <v>99.264027999999996</v>
      </c>
      <c r="S13" s="20">
        <v>105.36983800000002</v>
      </c>
      <c r="T13" s="20">
        <v>80.808753000000024</v>
      </c>
      <c r="U13" s="20">
        <v>86.106758249999984</v>
      </c>
      <c r="V13" s="20">
        <v>161.8450039999999</v>
      </c>
      <c r="W13" s="20">
        <v>154.56098400000019</v>
      </c>
      <c r="X13" s="20">
        <v>383.7291462</v>
      </c>
      <c r="Y13" s="20">
        <v>180.42620359999989</v>
      </c>
      <c r="Z13" s="20">
        <v>179.89869373999989</v>
      </c>
      <c r="AA13" s="20">
        <v>215.38225065999995</v>
      </c>
      <c r="AB13" s="20">
        <v>283.48236462400007</v>
      </c>
      <c r="AC13" s="20">
        <v>301.83527006480017</v>
      </c>
      <c r="AD13" s="20"/>
    </row>
    <row r="14" spans="1:31">
      <c r="A14" s="213"/>
      <c r="B14" s="19"/>
      <c r="C14" s="19"/>
      <c r="D14" s="19" t="s">
        <v>38</v>
      </c>
      <c r="E14" s="18">
        <v>25.954228000000001</v>
      </c>
      <c r="F14" s="18">
        <v>31.007099999999998</v>
      </c>
      <c r="G14" s="18">
        <v>34.128459999999997</v>
      </c>
      <c r="H14" s="18">
        <v>34.861385999999996</v>
      </c>
      <c r="I14" s="18">
        <v>31.031971000000002</v>
      </c>
      <c r="J14" s="18">
        <v>72.369316999999995</v>
      </c>
      <c r="K14" s="18">
        <v>112.834288</v>
      </c>
      <c r="L14" s="18">
        <v>129.55762899999999</v>
      </c>
      <c r="M14" s="18">
        <v>89.376047999999997</v>
      </c>
      <c r="N14" s="18">
        <v>97.588408999999999</v>
      </c>
      <c r="O14" s="18">
        <v>218.34419500000001</v>
      </c>
      <c r="P14" s="18">
        <v>195.86658</v>
      </c>
      <c r="Q14" s="18">
        <v>147.784672</v>
      </c>
      <c r="R14" s="18">
        <v>267.13871899999998</v>
      </c>
      <c r="S14" s="18">
        <v>394.721564</v>
      </c>
      <c r="T14" s="18">
        <v>521.18525</v>
      </c>
      <c r="U14" s="18">
        <v>582.62311700000009</v>
      </c>
      <c r="V14" s="18">
        <v>546.7055150000001</v>
      </c>
      <c r="W14" s="18">
        <v>900.82302800000002</v>
      </c>
      <c r="X14" s="18">
        <v>487.16639900000001</v>
      </c>
      <c r="Y14" s="18">
        <v>639.16179600000009</v>
      </c>
      <c r="Z14" s="18">
        <v>846.28889700000002</v>
      </c>
      <c r="AA14" s="18">
        <v>922.71190999999999</v>
      </c>
      <c r="AB14" s="18">
        <v>858.34128087600004</v>
      </c>
      <c r="AC14" s="18">
        <v>778.41062952519997</v>
      </c>
      <c r="AD14" s="18"/>
      <c r="AE14" s="150">
        <v>1.25</v>
      </c>
    </row>
    <row r="15" spans="1:31" ht="15">
      <c r="A15" s="213"/>
      <c r="B15" s="17" t="s">
        <v>42</v>
      </c>
      <c r="C15" s="17"/>
      <c r="D15" s="17"/>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87"/>
    </row>
    <row r="16" spans="1:31" ht="6" customHeight="1">
      <c r="A16" s="213"/>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row>
    <row r="17" spans="1:31" s="9" customFormat="1" ht="15">
      <c r="A17" s="213"/>
      <c r="B17" s="15" t="s">
        <v>43</v>
      </c>
      <c r="C17" s="15"/>
      <c r="D17" s="15"/>
      <c r="E17" s="14">
        <v>135.94909999999999</v>
      </c>
      <c r="F17" s="14">
        <v>153.02000000000001</v>
      </c>
      <c r="G17" s="14">
        <v>167.26429999999999</v>
      </c>
      <c r="H17" s="14">
        <v>200.98340000000002</v>
      </c>
      <c r="I17" s="14">
        <v>230.41819999999998</v>
      </c>
      <c r="J17" s="14">
        <v>304.85590000000002</v>
      </c>
      <c r="K17" s="14">
        <v>410.24339999999995</v>
      </c>
      <c r="L17" s="14">
        <v>545.44560000000001</v>
      </c>
      <c r="M17" s="14">
        <v>610.28409999999997</v>
      </c>
      <c r="N17" s="14">
        <v>766.46319999999992</v>
      </c>
      <c r="O17" s="14">
        <v>952.92529999999999</v>
      </c>
      <c r="P17" s="14">
        <v>1007.8308000000002</v>
      </c>
      <c r="Q17" s="14">
        <v>1088.7482000000002</v>
      </c>
      <c r="R17" s="14">
        <v>1219.0952</v>
      </c>
      <c r="S17" s="14">
        <v>1314.2807999999998</v>
      </c>
      <c r="T17" s="14">
        <v>1418.9014</v>
      </c>
      <c r="U17" s="14">
        <v>1612.6713999999997</v>
      </c>
      <c r="V17" s="14">
        <v>1738.0765999999999</v>
      </c>
      <c r="W17" s="14">
        <v>1981.9168999999997</v>
      </c>
      <c r="X17" s="14">
        <v>2120.7981999999997</v>
      </c>
      <c r="Y17" s="14">
        <v>2273.7905000000001</v>
      </c>
      <c r="Z17" s="14">
        <v>2518.8409000000001</v>
      </c>
      <c r="AA17" s="14">
        <v>2710.0066999999999</v>
      </c>
      <c r="AB17" s="14">
        <v>2827.3232182100001</v>
      </c>
      <c r="AC17" s="14">
        <v>3132.5395160599996</v>
      </c>
      <c r="AD17" s="187"/>
    </row>
    <row r="18" spans="1:31" ht="6" customHeight="1">
      <c r="A18" s="213"/>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row>
    <row r="19" spans="1:31" ht="15">
      <c r="A19" s="213"/>
      <c r="B19" s="51"/>
      <c r="C19" s="51" t="s">
        <v>44</v>
      </c>
      <c r="D19" s="51"/>
      <c r="E19" s="14">
        <v>60.284500000000001</v>
      </c>
      <c r="F19" s="14">
        <v>43.552399999999999</v>
      </c>
      <c r="G19" s="14">
        <v>36.514199999999995</v>
      </c>
      <c r="H19" s="14">
        <v>28.8703</v>
      </c>
      <c r="I19" s="14">
        <v>27.096599999999999</v>
      </c>
      <c r="J19" s="14">
        <v>70.276600000000002</v>
      </c>
      <c r="K19" s="14">
        <v>94.285300000000007</v>
      </c>
      <c r="L19" s="14">
        <v>114.2243</v>
      </c>
      <c r="M19" s="14">
        <v>96.018899999999988</v>
      </c>
      <c r="N19" s="14">
        <v>145.02939999999998</v>
      </c>
      <c r="O19" s="14">
        <v>176.53729999999999</v>
      </c>
      <c r="P19" s="14">
        <v>166.82640000000001</v>
      </c>
      <c r="Q19" s="14">
        <v>158.54349999999999</v>
      </c>
      <c r="R19" s="14">
        <v>159.6566</v>
      </c>
      <c r="S19" s="14">
        <v>174.77850000000001</v>
      </c>
      <c r="T19" s="14">
        <v>172.44370000000001</v>
      </c>
      <c r="U19" s="14">
        <v>192.43510000000001</v>
      </c>
      <c r="V19" s="14">
        <v>188.67140000000001</v>
      </c>
      <c r="W19" s="14">
        <v>200.1217</v>
      </c>
      <c r="X19" s="14">
        <v>231.2654</v>
      </c>
      <c r="Y19" s="14">
        <v>216.27070000000001</v>
      </c>
      <c r="Z19" s="14">
        <v>240.5376</v>
      </c>
      <c r="AA19" s="14">
        <v>256.94349999999997</v>
      </c>
      <c r="AB19" s="14">
        <v>270.29851865699999</v>
      </c>
      <c r="AC19" s="14">
        <v>291.84753857499999</v>
      </c>
      <c r="AD19" s="187"/>
    </row>
    <row r="20" spans="1:31" ht="6" customHeight="1">
      <c r="A20" s="213"/>
      <c r="B20" s="12"/>
      <c r="C20" s="12"/>
      <c r="D20" s="12"/>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row>
    <row r="21" spans="1:31" s="9" customFormat="1" ht="15">
      <c r="A21" s="213"/>
      <c r="B21" s="15" t="s">
        <v>45</v>
      </c>
      <c r="C21" s="15"/>
      <c r="D21" s="15"/>
      <c r="E21" s="14">
        <v>16.516575</v>
      </c>
      <c r="F21" s="14">
        <v>18.430744999999998</v>
      </c>
      <c r="G21" s="14">
        <v>23.477751000000001</v>
      </c>
      <c r="H21" s="14">
        <v>20.866105999999998</v>
      </c>
      <c r="I21" s="14">
        <v>30.422226999999999</v>
      </c>
      <c r="J21" s="14">
        <v>48.174382999999999</v>
      </c>
      <c r="K21" s="14">
        <v>66.90817100000001</v>
      </c>
      <c r="L21" s="14">
        <v>89.487482999999997</v>
      </c>
      <c r="M21" s="14">
        <v>65.115052000000006</v>
      </c>
      <c r="N21" s="14">
        <v>87.984471999999997</v>
      </c>
      <c r="O21" s="14">
        <v>125.525609</v>
      </c>
      <c r="P21" s="14">
        <v>116.61799599999999</v>
      </c>
      <c r="Q21" s="14">
        <v>207.80815733333333</v>
      </c>
      <c r="R21" s="14">
        <v>216.58277766666669</v>
      </c>
      <c r="S21" s="14">
        <v>285.80809033333333</v>
      </c>
      <c r="T21" s="14">
        <v>345.29107199999999</v>
      </c>
      <c r="U21" s="14">
        <v>456.36555799999996</v>
      </c>
      <c r="V21" s="14">
        <v>525.62291400000004</v>
      </c>
      <c r="W21" s="14">
        <v>672.27603359700004</v>
      </c>
      <c r="X21" s="14">
        <v>498.03367405999995</v>
      </c>
      <c r="Y21" s="14">
        <v>427.04933675099994</v>
      </c>
      <c r="Z21" s="14">
        <v>458.48630423999998</v>
      </c>
      <c r="AA21" s="14">
        <v>460.32475825000006</v>
      </c>
      <c r="AB21" s="14">
        <v>661.09072689000004</v>
      </c>
      <c r="AC21" s="14">
        <v>576.15084674000013</v>
      </c>
      <c r="AD21" s="187"/>
    </row>
    <row r="22" spans="1:31" ht="6" customHeight="1">
      <c r="A22" s="213"/>
      <c r="B22" s="12"/>
      <c r="C22" s="12"/>
      <c r="D22" s="12"/>
      <c r="E22" s="63"/>
      <c r="F22" s="63"/>
      <c r="G22" s="63"/>
      <c r="H22" s="63"/>
      <c r="I22" s="63"/>
      <c r="J22" s="63"/>
      <c r="K22" s="63"/>
      <c r="L22" s="63"/>
      <c r="M22" s="63"/>
      <c r="N22" s="63"/>
      <c r="O22" s="63"/>
      <c r="P22" s="63"/>
      <c r="Q22" s="63"/>
      <c r="R22" s="63"/>
      <c r="S22" s="63"/>
      <c r="T22" s="63"/>
      <c r="U22" s="85"/>
      <c r="V22" s="85"/>
      <c r="W22" s="85"/>
      <c r="X22" s="85"/>
      <c r="Y22" s="85"/>
      <c r="Z22" s="85"/>
      <c r="AA22" s="85"/>
      <c r="AB22" s="85"/>
      <c r="AC22" s="85"/>
      <c r="AD22" s="85"/>
    </row>
    <row r="23" spans="1:31" ht="15">
      <c r="A23" s="213"/>
      <c r="B23" s="10" t="s">
        <v>46</v>
      </c>
      <c r="C23" s="10"/>
      <c r="D23" s="10"/>
      <c r="E23" s="65">
        <f t="shared" ref="E23:AA23" si="5">+E4+E15-E17-E21+E19</f>
        <v>41.538200000000003</v>
      </c>
      <c r="F23" s="65">
        <f t="shared" si="5"/>
        <v>71.477125000000001</v>
      </c>
      <c r="G23" s="65">
        <f t="shared" si="5"/>
        <v>83.516459000000054</v>
      </c>
      <c r="H23" s="65">
        <f t="shared" si="5"/>
        <v>35.285074999999992</v>
      </c>
      <c r="I23" s="65">
        <f t="shared" si="5"/>
        <v>26.413846000000003</v>
      </c>
      <c r="J23" s="65">
        <f t="shared" si="5"/>
        <v>44.157101000000019</v>
      </c>
      <c r="K23" s="65">
        <f t="shared" si="5"/>
        <v>68.196799000000084</v>
      </c>
      <c r="L23" s="65">
        <f t="shared" si="5"/>
        <v>51.743798000000112</v>
      </c>
      <c r="M23" s="65">
        <f t="shared" si="5"/>
        <v>39.01968299999993</v>
      </c>
      <c r="N23" s="65">
        <f t="shared" si="5"/>
        <v>55.774213000000103</v>
      </c>
      <c r="O23" s="65">
        <f t="shared" si="5"/>
        <v>73.134094000000175</v>
      </c>
      <c r="P23" s="65">
        <f t="shared" si="5"/>
        <v>100.771945</v>
      </c>
      <c r="Q23" s="65">
        <f t="shared" si="5"/>
        <v>-23.366131333333612</v>
      </c>
      <c r="R23" s="65">
        <f t="shared" si="5"/>
        <v>-0.99676066666663132</v>
      </c>
      <c r="S23" s="65">
        <f t="shared" si="5"/>
        <v>-3.4063653333330421</v>
      </c>
      <c r="T23" s="65">
        <f t="shared" si="5"/>
        <v>-6.6110179999998593</v>
      </c>
      <c r="U23" s="65">
        <f t="shared" si="5"/>
        <v>-139.30741774999947</v>
      </c>
      <c r="V23" s="65">
        <f t="shared" si="5"/>
        <v>-182.44912099999982</v>
      </c>
      <c r="W23" s="65">
        <f t="shared" si="5"/>
        <v>-209.30294359699977</v>
      </c>
      <c r="X23" s="65">
        <f t="shared" si="5"/>
        <v>-186.55772446000003</v>
      </c>
      <c r="Y23" s="65">
        <f t="shared" si="5"/>
        <v>-177.50692148100021</v>
      </c>
      <c r="Z23" s="65">
        <f t="shared" si="5"/>
        <v>-161.01133176000019</v>
      </c>
      <c r="AA23" s="65">
        <f t="shared" si="5"/>
        <v>-186.5544972619997</v>
      </c>
      <c r="AB23" s="65">
        <f t="shared" ref="AB23:AC23" si="6">+AB4+AB15-AB17-AB21+AB19</f>
        <v>-234.77953098300026</v>
      </c>
      <c r="AC23" s="65">
        <f t="shared" si="6"/>
        <v>-230.66243308099962</v>
      </c>
      <c r="AD23" s="190"/>
    </row>
    <row r="24" spans="1:31" s="9" customFormat="1" ht="15">
      <c r="A24" s="213"/>
      <c r="B24" s="10" t="s">
        <v>67</v>
      </c>
      <c r="C24" s="10"/>
      <c r="D24" s="10"/>
      <c r="E24" s="65">
        <f t="shared" ref="E24:AA24" si="7">+E23-E10-E14</f>
        <v>15.583972000000003</v>
      </c>
      <c r="F24" s="65">
        <f t="shared" si="7"/>
        <v>40.470025000000007</v>
      </c>
      <c r="G24" s="65">
        <f t="shared" si="7"/>
        <v>49.387999000000057</v>
      </c>
      <c r="H24" s="65">
        <f t="shared" si="7"/>
        <v>0.42368899999999599</v>
      </c>
      <c r="I24" s="65">
        <f t="shared" si="7"/>
        <v>-4.6181249999999991</v>
      </c>
      <c r="J24" s="65">
        <f t="shared" si="7"/>
        <v>-28.212215999999977</v>
      </c>
      <c r="K24" s="65">
        <f t="shared" si="7"/>
        <v>-44.637488999999917</v>
      </c>
      <c r="L24" s="65">
        <f t="shared" si="7"/>
        <v>-77.81383099999988</v>
      </c>
      <c r="M24" s="65">
        <f t="shared" si="7"/>
        <v>-50.356365000000068</v>
      </c>
      <c r="N24" s="65">
        <f t="shared" si="7"/>
        <v>-41.814195999999896</v>
      </c>
      <c r="O24" s="65">
        <f t="shared" si="7"/>
        <v>-145.21010099999984</v>
      </c>
      <c r="P24" s="65">
        <f t="shared" si="7"/>
        <v>-95.094634999999997</v>
      </c>
      <c r="Q24" s="65">
        <f t="shared" si="7"/>
        <v>-171.15080333333361</v>
      </c>
      <c r="R24" s="65">
        <f t="shared" si="7"/>
        <v>-269.59847966666661</v>
      </c>
      <c r="S24" s="65">
        <f t="shared" si="7"/>
        <v>-397.39402933333304</v>
      </c>
      <c r="T24" s="65">
        <f t="shared" si="7"/>
        <v>-530.11416799999984</v>
      </c>
      <c r="U24" s="65">
        <f t="shared" si="7"/>
        <v>-723.5398347499995</v>
      </c>
      <c r="V24" s="65">
        <f t="shared" si="7"/>
        <v>-732.89303599999994</v>
      </c>
      <c r="W24" s="65">
        <f t="shared" si="7"/>
        <v>-1114.5667715969998</v>
      </c>
      <c r="X24" s="65">
        <f t="shared" si="7"/>
        <v>-674.64472346000002</v>
      </c>
      <c r="Y24" s="65">
        <f t="shared" si="7"/>
        <v>-818.96501748100036</v>
      </c>
      <c r="Z24" s="65">
        <f t="shared" si="7"/>
        <v>-1010.3187287600002</v>
      </c>
      <c r="AA24" s="65">
        <f t="shared" si="7"/>
        <v>-1109.8396072619996</v>
      </c>
      <c r="AB24" s="65">
        <f t="shared" ref="AB24:AC24" si="8">+AB23-AB10-AB14</f>
        <v>-1096.3311709830002</v>
      </c>
      <c r="AC24" s="65">
        <f t="shared" si="8"/>
        <v>-1011.0768544309996</v>
      </c>
      <c r="AD24" s="190"/>
    </row>
    <row r="25" spans="1:31" ht="6" customHeight="1">
      <c r="A25" s="213"/>
      <c r="B25" s="12"/>
      <c r="C25" s="12"/>
      <c r="D25" s="12"/>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85"/>
    </row>
    <row r="26" spans="1:31" ht="15">
      <c r="A26" s="213"/>
      <c r="B26" s="10" t="s">
        <v>47</v>
      </c>
      <c r="C26" s="11"/>
      <c r="D26" s="11"/>
      <c r="E26" s="65">
        <f t="shared" ref="E26:AA26" si="9">+E23-E19</f>
        <v>-18.746299999999998</v>
      </c>
      <c r="F26" s="65">
        <f t="shared" si="9"/>
        <v>27.924725000000002</v>
      </c>
      <c r="G26" s="65">
        <f t="shared" si="9"/>
        <v>47.002259000000059</v>
      </c>
      <c r="H26" s="65">
        <f t="shared" si="9"/>
        <v>6.4147749999999917</v>
      </c>
      <c r="I26" s="65">
        <f t="shared" si="9"/>
        <v>-0.68275399999999564</v>
      </c>
      <c r="J26" s="65">
        <f t="shared" si="9"/>
        <v>-26.119498999999983</v>
      </c>
      <c r="K26" s="65">
        <f t="shared" si="9"/>
        <v>-26.088500999999923</v>
      </c>
      <c r="L26" s="65">
        <f t="shared" si="9"/>
        <v>-62.480501999999888</v>
      </c>
      <c r="M26" s="65">
        <f t="shared" si="9"/>
        <v>-56.999217000000058</v>
      </c>
      <c r="N26" s="65">
        <f t="shared" si="9"/>
        <v>-89.255186999999879</v>
      </c>
      <c r="O26" s="65">
        <f t="shared" si="9"/>
        <v>-103.40320599999981</v>
      </c>
      <c r="P26" s="65">
        <f t="shared" si="9"/>
        <v>-66.054455000000004</v>
      </c>
      <c r="Q26" s="65">
        <f t="shared" si="9"/>
        <v>-181.90963133333361</v>
      </c>
      <c r="R26" s="65">
        <f t="shared" si="9"/>
        <v>-160.65336066666663</v>
      </c>
      <c r="S26" s="65">
        <f t="shared" si="9"/>
        <v>-178.18486533333305</v>
      </c>
      <c r="T26" s="65">
        <f t="shared" si="9"/>
        <v>-179.05471799999987</v>
      </c>
      <c r="U26" s="65">
        <f t="shared" si="9"/>
        <v>-331.74251774999948</v>
      </c>
      <c r="V26" s="65">
        <f t="shared" si="9"/>
        <v>-371.12052099999983</v>
      </c>
      <c r="W26" s="65">
        <f t="shared" si="9"/>
        <v>-409.42464359699977</v>
      </c>
      <c r="X26" s="65">
        <f t="shared" si="9"/>
        <v>-417.82312446000003</v>
      </c>
      <c r="Y26" s="65">
        <f t="shared" si="9"/>
        <v>-393.77762148100021</v>
      </c>
      <c r="Z26" s="65">
        <f t="shared" si="9"/>
        <v>-401.54893176000019</v>
      </c>
      <c r="AA26" s="65">
        <f t="shared" si="9"/>
        <v>-443.49799726199967</v>
      </c>
      <c r="AB26" s="65">
        <f t="shared" ref="AB26:AC26" si="10">+AB23-AB19</f>
        <v>-505.07804964000024</v>
      </c>
      <c r="AC26" s="65">
        <f t="shared" si="10"/>
        <v>-522.50997165599961</v>
      </c>
      <c r="AD26" s="190"/>
    </row>
    <row r="27" spans="1:31" s="9" customFormat="1" ht="15">
      <c r="A27" s="213"/>
      <c r="B27" s="10" t="s">
        <v>68</v>
      </c>
      <c r="C27" s="57"/>
      <c r="D27" s="57"/>
      <c r="E27" s="65">
        <f t="shared" ref="E27:AA27" si="11">+E24-E19</f>
        <v>-44.700527999999998</v>
      </c>
      <c r="F27" s="65">
        <f t="shared" si="11"/>
        <v>-3.0823749999999919</v>
      </c>
      <c r="G27" s="65">
        <f t="shared" si="11"/>
        <v>12.873799000000062</v>
      </c>
      <c r="H27" s="65">
        <f t="shared" si="11"/>
        <v>-28.446611000000004</v>
      </c>
      <c r="I27" s="65">
        <f t="shared" si="11"/>
        <v>-31.714724999999998</v>
      </c>
      <c r="J27" s="65">
        <f t="shared" si="11"/>
        <v>-98.488815999999986</v>
      </c>
      <c r="K27" s="65">
        <f t="shared" si="11"/>
        <v>-138.92278899999991</v>
      </c>
      <c r="L27" s="65">
        <f t="shared" si="11"/>
        <v>-192.03813099999988</v>
      </c>
      <c r="M27" s="65">
        <f t="shared" si="11"/>
        <v>-146.37526500000007</v>
      </c>
      <c r="N27" s="65">
        <f t="shared" si="11"/>
        <v>-186.84359599999988</v>
      </c>
      <c r="O27" s="65">
        <f t="shared" si="11"/>
        <v>-321.74740099999985</v>
      </c>
      <c r="P27" s="65">
        <f t="shared" si="11"/>
        <v>-261.92103500000002</v>
      </c>
      <c r="Q27" s="65">
        <f t="shared" si="11"/>
        <v>-329.69430333333361</v>
      </c>
      <c r="R27" s="65">
        <f t="shared" si="11"/>
        <v>-429.25507966666657</v>
      </c>
      <c r="S27" s="65">
        <f t="shared" si="11"/>
        <v>-572.17252933333305</v>
      </c>
      <c r="T27" s="65">
        <f t="shared" si="11"/>
        <v>-702.55786799999987</v>
      </c>
      <c r="U27" s="65">
        <f t="shared" si="11"/>
        <v>-915.97493474999953</v>
      </c>
      <c r="V27" s="65">
        <f t="shared" si="11"/>
        <v>-921.56443599999989</v>
      </c>
      <c r="W27" s="65">
        <f t="shared" si="11"/>
        <v>-1314.6884715969998</v>
      </c>
      <c r="X27" s="65">
        <f t="shared" si="11"/>
        <v>-905.91012346000002</v>
      </c>
      <c r="Y27" s="65">
        <f t="shared" si="11"/>
        <v>-1035.2357174810004</v>
      </c>
      <c r="Z27" s="65">
        <f t="shared" si="11"/>
        <v>-1250.8563287600002</v>
      </c>
      <c r="AA27" s="65">
        <f t="shared" si="11"/>
        <v>-1366.7831072619997</v>
      </c>
      <c r="AB27" s="65">
        <f t="shared" ref="AB27:AC27" si="12">+AB24-AB19</f>
        <v>-1366.6296896400002</v>
      </c>
      <c r="AC27" s="65">
        <f t="shared" si="12"/>
        <v>-1302.9243930059995</v>
      </c>
      <c r="AD27" s="190"/>
    </row>
    <row r="28" spans="1:31">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row>
    <row r="29" spans="1:31" s="22" customFormat="1" ht="15">
      <c r="B29" s="24" t="s">
        <v>48</v>
      </c>
      <c r="C29" s="24"/>
      <c r="D29" s="24"/>
      <c r="E29" s="24">
        <v>838.25800000000004</v>
      </c>
      <c r="F29" s="24">
        <v>1078.268</v>
      </c>
      <c r="G29" s="24">
        <v>1282.181</v>
      </c>
      <c r="H29" s="24">
        <v>1570.1469999999999</v>
      </c>
      <c r="I29" s="24">
        <v>1779.7539999999999</v>
      </c>
      <c r="J29" s="24">
        <v>2206.9430000000002</v>
      </c>
      <c r="K29" s="24">
        <v>3020.0329999999999</v>
      </c>
      <c r="L29" s="24">
        <v>3805.2719999999999</v>
      </c>
      <c r="M29" s="24">
        <v>4586.366</v>
      </c>
      <c r="N29" s="24">
        <v>5539.866</v>
      </c>
      <c r="O29" s="24">
        <v>6464.3019999999997</v>
      </c>
      <c r="P29" s="24">
        <v>6770.3980000000001</v>
      </c>
      <c r="Q29" s="24">
        <v>7160.4989999999998</v>
      </c>
      <c r="R29" s="24">
        <v>7695.6239999999998</v>
      </c>
      <c r="S29" s="24">
        <v>8693.24</v>
      </c>
      <c r="T29" s="24">
        <v>9441.35</v>
      </c>
      <c r="U29" s="24">
        <v>10538.115</v>
      </c>
      <c r="V29" s="24">
        <v>11403.263000000001</v>
      </c>
      <c r="W29" s="24">
        <v>12256.862999999999</v>
      </c>
      <c r="X29" s="24">
        <v>12093.89</v>
      </c>
      <c r="Y29" s="24">
        <v>13282.061</v>
      </c>
      <c r="Z29" s="24">
        <v>14550.013999999999</v>
      </c>
      <c r="AA29" s="24">
        <v>15626.906999999999</v>
      </c>
      <c r="AB29" s="24">
        <v>16116.42</v>
      </c>
      <c r="AC29" s="24">
        <v>17161.370999999999</v>
      </c>
      <c r="AD29" s="187"/>
    </row>
    <row r="30" spans="1:31" s="22" customFormat="1" ht="15">
      <c r="B30" s="24" t="s">
        <v>49</v>
      </c>
      <c r="C30" s="24"/>
      <c r="D30" s="24"/>
      <c r="E30" s="24">
        <v>7371.2640000000001</v>
      </c>
      <c r="F30" s="24">
        <v>7681.9449999999997</v>
      </c>
      <c r="G30" s="24">
        <v>7953.97</v>
      </c>
      <c r="H30" s="24">
        <v>8132.915</v>
      </c>
      <c r="I30" s="24">
        <v>8517.3870000000006</v>
      </c>
      <c r="J30" s="24">
        <v>8026.8980000000001</v>
      </c>
      <c r="K30" s="24">
        <v>8498.4590000000007</v>
      </c>
      <c r="L30" s="24">
        <v>9090.1970000000001</v>
      </c>
      <c r="M30" s="24">
        <v>9517.6039999999994</v>
      </c>
      <c r="N30" s="24">
        <v>9771.44</v>
      </c>
      <c r="O30" s="24">
        <v>10288.982</v>
      </c>
      <c r="P30" s="24">
        <v>10226.683000000001</v>
      </c>
      <c r="Q30" s="24">
        <v>10240.173000000001</v>
      </c>
      <c r="R30" s="24">
        <v>10385.857</v>
      </c>
      <c r="S30" s="24">
        <v>10832.004000000001</v>
      </c>
      <c r="T30" s="24">
        <v>11160.493</v>
      </c>
      <c r="U30" s="24">
        <v>11718.672</v>
      </c>
      <c r="V30" s="24">
        <v>12087.602000000001</v>
      </c>
      <c r="W30" s="24">
        <v>12256.862999999999</v>
      </c>
      <c r="X30" s="24">
        <v>11680.75</v>
      </c>
      <c r="Y30" s="24">
        <v>12277.659</v>
      </c>
      <c r="Z30" s="24">
        <v>12774.243</v>
      </c>
      <c r="AA30" s="24">
        <v>13287.534</v>
      </c>
      <c r="AB30" s="24">
        <v>13471.778</v>
      </c>
      <c r="AC30" s="24">
        <v>13760.184999999999</v>
      </c>
      <c r="AD30" s="187"/>
    </row>
    <row r="31" spans="1:31" s="22" customFormat="1" ht="15">
      <c r="B31" s="24" t="s">
        <v>50</v>
      </c>
      <c r="C31" s="24"/>
      <c r="D31" s="24"/>
      <c r="E31" s="24">
        <f t="shared" ref="E31:AA31" si="13">+E29*100/(E33+100)</f>
        <v>844.20066616943313</v>
      </c>
      <c r="F31" s="24">
        <f t="shared" si="13"/>
        <v>1069.9991535413478</v>
      </c>
      <c r="G31" s="24">
        <f t="shared" si="13"/>
        <v>1263.0149999783289</v>
      </c>
      <c r="H31" s="24">
        <f t="shared" si="13"/>
        <v>1555.6645409559703</v>
      </c>
      <c r="I31" s="24">
        <f t="shared" si="13"/>
        <v>1732.441035325267</v>
      </c>
      <c r="J31" s="24">
        <f t="shared" si="13"/>
        <v>2346.4921747196208</v>
      </c>
      <c r="K31" s="24">
        <f t="shared" si="13"/>
        <v>3123.935403928192</v>
      </c>
      <c r="L31" s="24">
        <f t="shared" si="13"/>
        <v>3791.5915584977843</v>
      </c>
      <c r="M31" s="24">
        <f t="shared" si="13"/>
        <v>4495.4509000868238</v>
      </c>
      <c r="N31" s="24">
        <f t="shared" si="13"/>
        <v>5442.6092932345446</v>
      </c>
      <c r="O31" s="24">
        <f t="shared" si="13"/>
        <v>6199.2244043163146</v>
      </c>
      <c r="P31" s="24">
        <f t="shared" si="13"/>
        <v>6705.6283359035078</v>
      </c>
      <c r="Q31" s="24">
        <f t="shared" si="13"/>
        <v>7263.7613578391774</v>
      </c>
      <c r="R31" s="24">
        <f t="shared" si="13"/>
        <v>7889.6089716290326</v>
      </c>
      <c r="S31" s="24">
        <f t="shared" si="13"/>
        <v>8756.1450214485885</v>
      </c>
      <c r="T31" s="24">
        <f t="shared" si="13"/>
        <v>9454.0723451548747</v>
      </c>
      <c r="U31" s="24">
        <f t="shared" si="13"/>
        <v>10289.143451336291</v>
      </c>
      <c r="V31" s="24">
        <f t="shared" si="13"/>
        <v>11044.939751112484</v>
      </c>
      <c r="W31" s="24">
        <f t="shared" si="13"/>
        <v>11974.759227174382</v>
      </c>
      <c r="X31" s="24">
        <f t="shared" si="13"/>
        <v>12681.09175819054</v>
      </c>
      <c r="Y31" s="24">
        <f t="shared" si="13"/>
        <v>13560.585942856102</v>
      </c>
      <c r="Z31" s="24">
        <f t="shared" si="13"/>
        <v>14623.460329504938</v>
      </c>
      <c r="AA31" s="24">
        <f t="shared" si="13"/>
        <v>15475.044201235594</v>
      </c>
      <c r="AB31" s="24">
        <f t="shared" ref="AB31:AC31" si="14">+AB29*100/(AB33+100)</f>
        <v>16142.072982383603</v>
      </c>
      <c r="AC31" s="24">
        <f t="shared" si="14"/>
        <v>17265.308155093662</v>
      </c>
      <c r="AD31" s="187"/>
      <c r="AE31" s="49">
        <v>1</v>
      </c>
    </row>
    <row r="32" spans="1:31" s="22" customFormat="1" ht="15">
      <c r="B32" s="24" t="s">
        <v>51</v>
      </c>
      <c r="C32" s="24"/>
      <c r="D32" s="24"/>
      <c r="E32" s="24"/>
      <c r="F32" s="24"/>
      <c r="G32" s="24"/>
      <c r="H32" s="24"/>
      <c r="I32" s="24"/>
      <c r="J32" s="24"/>
      <c r="K32" s="24"/>
      <c r="L32" s="24"/>
      <c r="M32" s="24"/>
      <c r="N32" s="24">
        <f t="shared" ref="N32:P32" si="15">+N$29*100/(N34+100)</f>
        <v>5486.4602141263213</v>
      </c>
      <c r="O32" s="24">
        <f t="shared" si="15"/>
        <v>6473.7872321484665</v>
      </c>
      <c r="P32" s="24">
        <f t="shared" si="15"/>
        <v>6856.2464772021021</v>
      </c>
      <c r="Q32" s="24">
        <f t="shared" ref="Q32:AA32" si="16">+Q$29*100/(Q34+100)</f>
        <v>7324.5223977835803</v>
      </c>
      <c r="R32" s="24">
        <f t="shared" si="16"/>
        <v>7880.00871684698</v>
      </c>
      <c r="S32" s="24">
        <f t="shared" si="16"/>
        <v>8782.5079246246296</v>
      </c>
      <c r="T32" s="24">
        <f t="shared" si="16"/>
        <v>9516.2288886978531</v>
      </c>
      <c r="U32" s="24">
        <f t="shared" si="16"/>
        <v>10542.039662546093</v>
      </c>
      <c r="V32" s="24">
        <f t="shared" si="16"/>
        <v>11446.095889321901</v>
      </c>
      <c r="W32" s="24">
        <f t="shared" si="16"/>
        <v>12327.59051465033</v>
      </c>
      <c r="X32" s="24">
        <f t="shared" si="16"/>
        <v>12926.415393048794</v>
      </c>
      <c r="Y32" s="24">
        <f t="shared" si="16"/>
        <v>13861.313373677196</v>
      </c>
      <c r="Z32" s="24">
        <f t="shared" si="16"/>
        <v>14856.666883350008</v>
      </c>
      <c r="AA32" s="24">
        <f t="shared" si="16"/>
        <v>15774.296087421302</v>
      </c>
      <c r="AB32" s="24">
        <f t="shared" ref="AB32:AC32" si="17">+AB$29*100/(AB34+100)</f>
        <v>16343.834652894231</v>
      </c>
      <c r="AC32" s="24">
        <f t="shared" si="17"/>
        <v>17404.014286377824</v>
      </c>
      <c r="AD32" s="187"/>
    </row>
    <row r="33" spans="1:43" s="22" customFormat="1" ht="15">
      <c r="B33" s="24" t="s">
        <v>52</v>
      </c>
      <c r="C33" s="24"/>
      <c r="D33" s="24"/>
      <c r="E33" s="50">
        <v>-0.70394000000000001</v>
      </c>
      <c r="F33" s="50">
        <v>0.77278999999999998</v>
      </c>
      <c r="G33" s="50">
        <v>1.5174799999999999</v>
      </c>
      <c r="H33" s="50">
        <v>0.93095000000000006</v>
      </c>
      <c r="I33" s="50">
        <v>2.7309999999999999</v>
      </c>
      <c r="J33" s="50">
        <v>-5.9471400000000001</v>
      </c>
      <c r="K33" s="50">
        <v>-3.3260100000000001</v>
      </c>
      <c r="L33" s="50">
        <v>0.36081000000000002</v>
      </c>
      <c r="M33" s="50">
        <v>2.0223800000000001</v>
      </c>
      <c r="N33" s="50">
        <v>1.78695</v>
      </c>
      <c r="O33" s="50">
        <v>4.2759799999999997</v>
      </c>
      <c r="P33" s="50">
        <v>0.96589999999999987</v>
      </c>
      <c r="Q33" s="50">
        <v>-1.42161</v>
      </c>
      <c r="R33" s="50">
        <v>-2.4587399999999997</v>
      </c>
      <c r="S33" s="50">
        <v>-0.71840999999999999</v>
      </c>
      <c r="T33" s="50">
        <v>-0.13457</v>
      </c>
      <c r="U33" s="50">
        <v>2.4197500000000001</v>
      </c>
      <c r="V33" s="50">
        <v>3.2442299999999999</v>
      </c>
      <c r="W33" s="50">
        <v>2.35582</v>
      </c>
      <c r="X33" s="50">
        <v>-4.6305300000000003</v>
      </c>
      <c r="Y33" s="50">
        <v>-2.0539299999999998</v>
      </c>
      <c r="Z33" s="50">
        <v>-0.50224999999999997</v>
      </c>
      <c r="AA33" s="50">
        <v>0.98133999999999999</v>
      </c>
      <c r="AB33" s="50">
        <v>-0.15892000000000001</v>
      </c>
      <c r="AC33" s="50">
        <v>-0.60199999999999998</v>
      </c>
      <c r="AD33" s="163"/>
      <c r="AE33" s="23"/>
      <c r="AF33" s="23"/>
      <c r="AG33" s="23"/>
      <c r="AH33" s="23"/>
      <c r="AI33" s="23"/>
      <c r="AJ33" s="23"/>
      <c r="AK33" s="23"/>
      <c r="AL33" s="23"/>
      <c r="AM33" s="23"/>
      <c r="AN33" s="23"/>
      <c r="AO33" s="23"/>
      <c r="AP33" s="23"/>
      <c r="AQ33" s="23"/>
    </row>
    <row r="34" spans="1:43" s="22" customFormat="1" ht="15">
      <c r="B34" s="24" t="s">
        <v>53</v>
      </c>
      <c r="C34" s="24"/>
      <c r="D34" s="24"/>
      <c r="E34" s="107" t="s">
        <v>69</v>
      </c>
      <c r="F34" s="107" t="s">
        <v>69</v>
      </c>
      <c r="G34" s="107" t="s">
        <v>69</v>
      </c>
      <c r="H34" s="107" t="s">
        <v>69</v>
      </c>
      <c r="I34" s="107" t="s">
        <v>69</v>
      </c>
      <c r="J34" s="107" t="s">
        <v>69</v>
      </c>
      <c r="K34" s="107" t="s">
        <v>69</v>
      </c>
      <c r="L34" s="107" t="s">
        <v>69</v>
      </c>
      <c r="M34" s="107" t="s">
        <v>69</v>
      </c>
      <c r="N34" s="107">
        <v>0.97341061065513301</v>
      </c>
      <c r="O34" s="107">
        <v>-0.146517514529414</v>
      </c>
      <c r="P34" s="107">
        <v>-1.2521206390050099</v>
      </c>
      <c r="Q34" s="50">
        <v>-2.2393732843688801</v>
      </c>
      <c r="R34" s="50">
        <v>-2.3399049858000298</v>
      </c>
      <c r="S34" s="50">
        <v>-1.0164286259775299</v>
      </c>
      <c r="T34" s="50">
        <v>-0.78685464140932304</v>
      </c>
      <c r="U34" s="50">
        <v>-3.7228683174434701E-2</v>
      </c>
      <c r="V34" s="50">
        <v>-0.37421396549595898</v>
      </c>
      <c r="W34" s="50">
        <v>-0.57373348478988995</v>
      </c>
      <c r="X34" s="50">
        <v>-6.4404969802880201</v>
      </c>
      <c r="Y34" s="50">
        <v>-4.1789140614712901</v>
      </c>
      <c r="Z34" s="50">
        <v>-2.0640759179549102</v>
      </c>
      <c r="AA34" s="50">
        <v>-0.93436237410830103</v>
      </c>
      <c r="AB34" s="50">
        <v>-1.39144</v>
      </c>
      <c r="AC34" s="50">
        <v>-1.39418</v>
      </c>
      <c r="AD34" s="163"/>
      <c r="AE34" s="23"/>
      <c r="AF34" s="23"/>
      <c r="AG34" s="23"/>
      <c r="AH34" s="23"/>
      <c r="AI34" s="23"/>
      <c r="AJ34" s="23"/>
      <c r="AK34" s="23"/>
      <c r="AL34" s="23"/>
      <c r="AM34" s="23"/>
      <c r="AN34" s="23"/>
      <c r="AO34" s="23"/>
      <c r="AP34" s="23"/>
      <c r="AQ34" s="23"/>
    </row>
    <row r="35" spans="1:43" s="22" customFormat="1" ht="15">
      <c r="B35" s="24"/>
      <c r="C35" s="24"/>
      <c r="D35" s="24"/>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163"/>
      <c r="AE35" s="23"/>
      <c r="AF35" s="23"/>
      <c r="AG35" s="23"/>
      <c r="AH35" s="23"/>
      <c r="AI35" s="23"/>
      <c r="AJ35" s="23"/>
      <c r="AK35" s="23"/>
      <c r="AL35" s="23"/>
      <c r="AM35" s="23"/>
      <c r="AN35" s="23"/>
      <c r="AO35" s="23"/>
      <c r="AP35" s="23"/>
      <c r="AQ35" s="23"/>
    </row>
    <row r="36" spans="1:43" s="22" customFormat="1" ht="15">
      <c r="B36" s="24" t="s">
        <v>70</v>
      </c>
      <c r="C36" s="24"/>
      <c r="D36" s="24"/>
      <c r="E36" s="50">
        <v>81.400000000000006</v>
      </c>
      <c r="F36" s="50">
        <v>68.588840548183597</v>
      </c>
      <c r="G36" s="50">
        <v>67.414262925096082</v>
      </c>
      <c r="H36" s="50">
        <v>59.448973968530197</v>
      </c>
      <c r="I36" s="50">
        <v>56.480066710173297</v>
      </c>
      <c r="J36" s="50">
        <v>60.927525197592644</v>
      </c>
      <c r="K36" s="50">
        <v>72.150939018200276</v>
      </c>
      <c r="L36" s="50">
        <v>68.234696541222519</v>
      </c>
      <c r="M36" s="50">
        <v>46.301377710100773</v>
      </c>
      <c r="N36" s="50">
        <v>63.678043651656864</v>
      </c>
      <c r="O36" s="50">
        <v>99.989609165397695</v>
      </c>
      <c r="P36" s="50">
        <v>86.166188093684255</v>
      </c>
      <c r="Q36" s="50">
        <v>88.35892973678483</v>
      </c>
      <c r="R36" s="50">
        <v>102.31810601116666</v>
      </c>
      <c r="S36" s="50">
        <v>133.72477702849679</v>
      </c>
      <c r="T36" s="50">
        <v>188.95058371401632</v>
      </c>
      <c r="U36" s="50">
        <v>227.61720687404826</v>
      </c>
      <c r="V36" s="50">
        <v>251.89377855122899</v>
      </c>
      <c r="W36" s="50">
        <v>343.64363715466595</v>
      </c>
      <c r="X36" s="50">
        <v>218.77932648928689</v>
      </c>
      <c r="Y36" s="50">
        <v>279.88051241798144</v>
      </c>
      <c r="Z36" s="50">
        <v>368.33888170108622</v>
      </c>
      <c r="AA36" s="50">
        <v>371.87746387996003</v>
      </c>
      <c r="AB36" s="50">
        <v>368.58421998275304</v>
      </c>
      <c r="AC36" s="50">
        <v>340.81048509897749</v>
      </c>
      <c r="AD36" s="163"/>
      <c r="AE36" s="58">
        <v>5</v>
      </c>
      <c r="AF36" s="23"/>
      <c r="AG36" s="23"/>
      <c r="AH36" s="23"/>
      <c r="AI36" s="23"/>
      <c r="AJ36" s="23"/>
      <c r="AK36" s="23"/>
      <c r="AL36" s="23"/>
      <c r="AM36" s="23"/>
      <c r="AN36" s="23"/>
      <c r="AO36" s="23"/>
      <c r="AP36" s="23"/>
      <c r="AQ36" s="23"/>
    </row>
    <row r="37" spans="1:43" s="22" customFormat="1" ht="15">
      <c r="B37" s="24" t="s">
        <v>71</v>
      </c>
      <c r="C37" s="24"/>
      <c r="D37" s="24"/>
      <c r="E37" s="50">
        <f t="shared" ref="E37:AA37" ca="1" si="18">OFFSET(E38,$AE$36,0)</f>
        <v>0</v>
      </c>
      <c r="F37" s="50">
        <f t="shared" ca="1" si="18"/>
        <v>0</v>
      </c>
      <c r="G37" s="50">
        <f t="shared" ca="1" si="18"/>
        <v>0</v>
      </c>
      <c r="H37" s="50">
        <f t="shared" ca="1" si="18"/>
        <v>0</v>
      </c>
      <c r="I37" s="50">
        <f t="shared" ca="1" si="18"/>
        <v>0</v>
      </c>
      <c r="J37" s="50">
        <f t="shared" ca="1" si="18"/>
        <v>0</v>
      </c>
      <c r="K37" s="50">
        <f t="shared" ca="1" si="18"/>
        <v>0</v>
      </c>
      <c r="L37" s="50">
        <f t="shared" ca="1" si="18"/>
        <v>0</v>
      </c>
      <c r="M37" s="50">
        <f t="shared" ca="1" si="18"/>
        <v>0</v>
      </c>
      <c r="N37" s="50">
        <f t="shared" ca="1" si="18"/>
        <v>0</v>
      </c>
      <c r="O37" s="50">
        <f t="shared" ca="1" si="18"/>
        <v>0</v>
      </c>
      <c r="P37" s="50">
        <f t="shared" ca="1" si="18"/>
        <v>0</v>
      </c>
      <c r="Q37" s="50">
        <f t="shared" ca="1" si="18"/>
        <v>0</v>
      </c>
      <c r="R37" s="50">
        <f t="shared" ca="1" si="18"/>
        <v>0</v>
      </c>
      <c r="S37" s="50">
        <f t="shared" ca="1" si="18"/>
        <v>0</v>
      </c>
      <c r="T37" s="50">
        <f t="shared" ca="1" si="18"/>
        <v>0</v>
      </c>
      <c r="U37" s="50">
        <f t="shared" ca="1" si="18"/>
        <v>0</v>
      </c>
      <c r="V37" s="50">
        <f t="shared" ca="1" si="18"/>
        <v>0</v>
      </c>
      <c r="W37" s="50">
        <f t="shared" ca="1" si="18"/>
        <v>0</v>
      </c>
      <c r="X37" s="50">
        <f t="shared" ca="1" si="18"/>
        <v>0</v>
      </c>
      <c r="Y37" s="50">
        <f t="shared" ca="1" si="18"/>
        <v>0</v>
      </c>
      <c r="Z37" s="50">
        <f t="shared" ca="1" si="18"/>
        <v>0</v>
      </c>
      <c r="AA37" s="50">
        <f t="shared" ca="1" si="18"/>
        <v>0</v>
      </c>
      <c r="AB37" s="50">
        <f t="shared" ref="AB37:AC37" ca="1" si="19">OFFSET(AB38,$AE$36,0)</f>
        <v>0</v>
      </c>
      <c r="AC37" s="50">
        <f t="shared" ca="1" si="19"/>
        <v>0</v>
      </c>
      <c r="AD37" s="163"/>
      <c r="AF37" s="23"/>
      <c r="AG37" s="23"/>
      <c r="AH37" s="23"/>
      <c r="AI37" s="23"/>
      <c r="AJ37" s="23"/>
      <c r="AK37" s="23"/>
      <c r="AL37" s="23"/>
      <c r="AM37" s="23"/>
      <c r="AN37" s="23"/>
      <c r="AO37" s="23"/>
      <c r="AP37" s="23"/>
      <c r="AQ37" s="23"/>
    </row>
    <row r="38" spans="1:43" s="22" customFormat="1" ht="6" customHeight="1">
      <c r="B38" s="24"/>
      <c r="C38" s="24"/>
      <c r="D38" s="24"/>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163"/>
      <c r="AE38" s="23"/>
      <c r="AF38" s="23"/>
      <c r="AG38" s="23"/>
      <c r="AH38" s="23"/>
      <c r="AI38" s="23"/>
      <c r="AJ38" s="23"/>
      <c r="AK38" s="23"/>
      <c r="AL38" s="23"/>
      <c r="AM38" s="23"/>
      <c r="AN38" s="23"/>
      <c r="AO38" s="23"/>
      <c r="AP38" s="23"/>
      <c r="AQ38" s="23"/>
    </row>
    <row r="39" spans="1:43" s="22" customFormat="1" ht="15">
      <c r="B39" s="24" t="s">
        <v>72</v>
      </c>
      <c r="C39" s="24"/>
      <c r="D39" s="24"/>
      <c r="E39" s="50">
        <v>0</v>
      </c>
      <c r="F39" s="50">
        <v>0</v>
      </c>
      <c r="G39" s="50">
        <v>0</v>
      </c>
      <c r="H39" s="50">
        <v>0</v>
      </c>
      <c r="I39" s="50">
        <v>0</v>
      </c>
      <c r="J39" s="50">
        <v>0</v>
      </c>
      <c r="K39" s="50">
        <v>0</v>
      </c>
      <c r="L39" s="50">
        <v>0</v>
      </c>
      <c r="M39" s="50">
        <v>0</v>
      </c>
      <c r="N39" s="50">
        <v>0</v>
      </c>
      <c r="O39" s="50">
        <v>0</v>
      </c>
      <c r="P39" s="50">
        <v>0</v>
      </c>
      <c r="Q39" s="50">
        <v>0</v>
      </c>
      <c r="R39" s="50">
        <v>0</v>
      </c>
      <c r="S39" s="50">
        <v>0</v>
      </c>
      <c r="T39" s="50">
        <v>0</v>
      </c>
      <c r="U39" s="50">
        <v>0</v>
      </c>
      <c r="V39" s="50">
        <v>0</v>
      </c>
      <c r="W39" s="50">
        <v>0</v>
      </c>
      <c r="X39" s="50">
        <v>0</v>
      </c>
      <c r="Y39" s="50">
        <v>0</v>
      </c>
      <c r="Z39" s="50">
        <v>0</v>
      </c>
      <c r="AA39" s="50">
        <v>0</v>
      </c>
      <c r="AB39" s="50">
        <v>0</v>
      </c>
      <c r="AC39" s="50">
        <v>0</v>
      </c>
      <c r="AD39" s="163"/>
      <c r="AE39" s="23"/>
      <c r="AF39" s="23"/>
      <c r="AG39" s="23"/>
      <c r="AH39" s="23"/>
      <c r="AI39" s="23"/>
      <c r="AJ39" s="23"/>
      <c r="AK39" s="23"/>
      <c r="AL39" s="23"/>
      <c r="AM39" s="23"/>
      <c r="AN39" s="23"/>
      <c r="AO39" s="23"/>
      <c r="AP39" s="23"/>
      <c r="AQ39" s="23"/>
    </row>
    <row r="40" spans="1:43" s="22" customFormat="1" ht="15">
      <c r="B40" s="24" t="s">
        <v>73</v>
      </c>
      <c r="C40" s="24"/>
      <c r="D40" s="24"/>
      <c r="E40" s="50">
        <v>136.1</v>
      </c>
      <c r="F40" s="50">
        <v>116.73772403662652</v>
      </c>
      <c r="G40" s="50">
        <v>115.43818802594299</v>
      </c>
      <c r="H40" s="50">
        <v>113.2606028891599</v>
      </c>
      <c r="I40" s="50">
        <v>111.06521629768498</v>
      </c>
      <c r="J40" s="50">
        <v>109.73405060626806</v>
      </c>
      <c r="K40" s="50">
        <v>109.82672793585498</v>
      </c>
      <c r="L40" s="50">
        <v>109.50527351562985</v>
      </c>
      <c r="M40" s="50">
        <v>103.548591620506</v>
      </c>
      <c r="N40" s="50">
        <v>99.710083281257226</v>
      </c>
      <c r="O40" s="50">
        <v>100.0237522069128</v>
      </c>
      <c r="P40" s="50">
        <v>103.71481192956476</v>
      </c>
      <c r="Q40" s="50">
        <v>106.16784825742354</v>
      </c>
      <c r="R40" s="50">
        <v>111.29887845345199</v>
      </c>
      <c r="S40" s="50">
        <v>118.51235543583104</v>
      </c>
      <c r="T40" s="50">
        <v>129.54617460346341</v>
      </c>
      <c r="U40" s="50">
        <v>145.86119750682033</v>
      </c>
      <c r="V40" s="50">
        <v>164.78730227779687</v>
      </c>
      <c r="W40" s="50">
        <v>193.94337390210498</v>
      </c>
      <c r="X40" s="50">
        <v>210.59396399285819</v>
      </c>
      <c r="Y40" s="50">
        <v>233.05676785477561</v>
      </c>
      <c r="Z40" s="50">
        <v>263.44325285876272</v>
      </c>
      <c r="AA40" s="50">
        <v>294.59454251874121</v>
      </c>
      <c r="AB40" s="50">
        <v>327.65815295829657</v>
      </c>
      <c r="AC40" s="50">
        <v>356.08969780741751</v>
      </c>
      <c r="AD40" s="163"/>
      <c r="AE40" s="23"/>
      <c r="AF40" s="23"/>
      <c r="AG40" s="23"/>
      <c r="AH40" s="23"/>
      <c r="AI40" s="23"/>
      <c r="AJ40" s="23"/>
      <c r="AK40" s="23"/>
      <c r="AL40" s="23"/>
      <c r="AM40" s="23"/>
      <c r="AN40" s="23"/>
      <c r="AO40" s="23"/>
      <c r="AP40" s="23"/>
      <c r="AQ40" s="23"/>
    </row>
    <row r="41" spans="1:43" s="22" customFormat="1" ht="15">
      <c r="B41" s="24" t="s">
        <v>74</v>
      </c>
      <c r="C41" s="24"/>
      <c r="D41" s="24"/>
      <c r="E41" s="50"/>
      <c r="F41" s="50"/>
      <c r="G41" s="50"/>
      <c r="H41" s="50"/>
      <c r="I41" s="50"/>
      <c r="J41" s="50">
        <v>83.9</v>
      </c>
      <c r="K41" s="50">
        <v>80.907422699635731</v>
      </c>
      <c r="L41" s="50">
        <v>48.750626327741557</v>
      </c>
      <c r="M41" s="50">
        <v>82.190833838346848</v>
      </c>
      <c r="N41" s="50">
        <v>95.199828850367297</v>
      </c>
      <c r="O41" s="50">
        <v>91.144540193525629</v>
      </c>
      <c r="P41" s="50">
        <v>92.077902981301705</v>
      </c>
      <c r="Q41" s="50">
        <v>97.83254936446744</v>
      </c>
      <c r="R41" s="50">
        <v>138.67604060388211</v>
      </c>
      <c r="S41" s="50">
        <v>203.88876835086401</v>
      </c>
      <c r="T41" s="50">
        <v>265.49222072792384</v>
      </c>
      <c r="U41" s="50">
        <v>309.85239537269246</v>
      </c>
      <c r="V41" s="50">
        <v>259.66425005791291</v>
      </c>
      <c r="W41" s="50">
        <v>335.27789700527092</v>
      </c>
      <c r="X41" s="50">
        <v>352.16687790567767</v>
      </c>
      <c r="Y41" s="50">
        <v>442.08586051437595</v>
      </c>
      <c r="Z41" s="50">
        <v>456.10970444508041</v>
      </c>
      <c r="AA41" s="50">
        <v>427.84103419466521</v>
      </c>
      <c r="AB41" s="50">
        <v>316.33467536146878</v>
      </c>
      <c r="AC41" s="50">
        <v>304.00607095226928</v>
      </c>
      <c r="AD41" s="163"/>
      <c r="AE41" s="23"/>
      <c r="AF41" s="23"/>
      <c r="AG41" s="23"/>
      <c r="AH41" s="23"/>
      <c r="AI41" s="23"/>
      <c r="AJ41" s="23"/>
      <c r="AK41" s="23"/>
      <c r="AL41" s="23"/>
      <c r="AM41" s="23"/>
      <c r="AN41" s="23"/>
      <c r="AO41" s="23"/>
      <c r="AP41" s="23"/>
      <c r="AQ41" s="23"/>
    </row>
    <row r="42" spans="1:43" s="22" customFormat="1" ht="15">
      <c r="B42" s="24" t="s">
        <v>75</v>
      </c>
      <c r="C42" s="24"/>
      <c r="D42" s="24"/>
      <c r="E42" s="50"/>
      <c r="F42" s="50"/>
      <c r="G42" s="50"/>
      <c r="H42" s="50"/>
      <c r="I42" s="50"/>
      <c r="J42" s="50">
        <v>96.9</v>
      </c>
      <c r="K42" s="50">
        <v>93.457893304613719</v>
      </c>
      <c r="L42" s="50">
        <v>81.541117371152637</v>
      </c>
      <c r="M42" s="50">
        <v>90.887070686421126</v>
      </c>
      <c r="N42" s="50">
        <v>95.500028904649199</v>
      </c>
      <c r="O42" s="50">
        <v>97.6703350299302</v>
      </c>
      <c r="P42" s="50">
        <v>100.97017029369661</v>
      </c>
      <c r="Q42" s="50">
        <v>103.01915147579045</v>
      </c>
      <c r="R42" s="50">
        <v>117.94733719298814</v>
      </c>
      <c r="S42" s="50">
        <v>143.78217660029838</v>
      </c>
      <c r="T42" s="50">
        <v>172.14164265788105</v>
      </c>
      <c r="U42" s="50">
        <v>198.23271671574591</v>
      </c>
      <c r="V42" s="50">
        <v>201.30544555446815</v>
      </c>
      <c r="W42" s="50">
        <v>243.3459439981207</v>
      </c>
      <c r="X42" s="50">
        <v>265.01700867693296</v>
      </c>
      <c r="Y42" s="50">
        <v>308.23061802866664</v>
      </c>
      <c r="Z42" s="50">
        <v>339.66876212784638</v>
      </c>
      <c r="AA42" s="50">
        <v>359.05446530713476</v>
      </c>
      <c r="AB42" s="50">
        <v>348.35272367053165</v>
      </c>
      <c r="AC42" s="50">
        <v>378.90242300856573</v>
      </c>
      <c r="AD42" s="163"/>
      <c r="AE42" s="23"/>
      <c r="AF42" s="23"/>
      <c r="AG42" s="23"/>
      <c r="AH42" s="23"/>
      <c r="AI42" s="23"/>
      <c r="AJ42" s="23"/>
      <c r="AK42" s="23"/>
      <c r="AL42" s="23"/>
      <c r="AM42" s="23"/>
      <c r="AN42" s="23"/>
      <c r="AO42" s="23"/>
      <c r="AP42" s="23"/>
      <c r="AQ42" s="23"/>
    </row>
    <row r="45" spans="1:43" ht="15" customHeight="1">
      <c r="A45" s="214" t="s">
        <v>54</v>
      </c>
      <c r="B45" s="17" t="s">
        <v>32</v>
      </c>
      <c r="C45" s="17"/>
      <c r="D45" s="17"/>
      <c r="E45" s="90">
        <f t="shared" ref="E45:AA45" ca="1" si="20">+E46+E52+E53</f>
        <v>158.0713368815745</v>
      </c>
      <c r="F45" s="90">
        <f t="shared" ca="1" si="20"/>
        <v>227.35499960011859</v>
      </c>
      <c r="G45" s="90">
        <f t="shared" ca="1" si="20"/>
        <v>267.48794588048372</v>
      </c>
      <c r="H45" s="90">
        <f t="shared" ca="1" si="20"/>
        <v>269.27921507386662</v>
      </c>
      <c r="I45" s="90">
        <f t="shared" ca="1" si="20"/>
        <v>294.03599414327198</v>
      </c>
      <c r="J45" s="90">
        <f t="shared" ca="1" si="20"/>
        <v>404.56813107482697</v>
      </c>
      <c r="K45" s="90">
        <f t="shared" ca="1" si="20"/>
        <v>511.37252635358118</v>
      </c>
      <c r="L45" s="90">
        <f t="shared" ca="1" si="20"/>
        <v>601.32294085648812</v>
      </c>
      <c r="M45" s="90">
        <f t="shared" ca="1" si="20"/>
        <v>727.43716428958783</v>
      </c>
      <c r="N45" s="90">
        <f t="shared" ca="1" si="20"/>
        <v>817.26419579255753</v>
      </c>
      <c r="O45" s="90">
        <f t="shared" ca="1" si="20"/>
        <v>925.98518756709859</v>
      </c>
      <c r="P45" s="90">
        <f t="shared" ca="1" si="20"/>
        <v>1084.6540854260311</v>
      </c>
      <c r="Q45" s="90">
        <f t="shared" ca="1" si="20"/>
        <v>1162.6550618401643</v>
      </c>
      <c r="R45" s="90">
        <f t="shared" ca="1" si="20"/>
        <v>1378.6302173036163</v>
      </c>
      <c r="S45" s="90">
        <f t="shared" ca="1" si="20"/>
        <v>1517.2578130725349</v>
      </c>
      <c r="T45" s="90">
        <f t="shared" ca="1" si="20"/>
        <v>1594.7896046747524</v>
      </c>
      <c r="U45" s="90">
        <f t="shared" ca="1" si="20"/>
        <v>1677.5238051033521</v>
      </c>
      <c r="V45" s="90">
        <f t="shared" ca="1" si="20"/>
        <v>1726.0466745356339</v>
      </c>
      <c r="W45" s="90">
        <f t="shared" ca="1" si="20"/>
        <v>1937.8606516418499</v>
      </c>
      <c r="X45" s="90">
        <f t="shared" ca="1" si="20"/>
        <v>2466.9580928946352</v>
      </c>
      <c r="Y45" s="90">
        <f t="shared" ca="1" si="20"/>
        <v>2502.0783143256531</v>
      </c>
      <c r="Z45" s="90">
        <f t="shared" ca="1" si="20"/>
        <v>2549.752190707879</v>
      </c>
      <c r="AA45" s="90">
        <f t="shared" ca="1" si="20"/>
        <v>2671.7412582637671</v>
      </c>
      <c r="AB45" s="90">
        <f t="shared" ref="AB45:AC45" ca="1" si="21">+AB46+AB52+AB53</f>
        <v>2878.788202234342</v>
      </c>
      <c r="AC45" s="90">
        <f t="shared" ca="1" si="21"/>
        <v>3222.334407597592</v>
      </c>
      <c r="AD45" s="190"/>
    </row>
    <row r="46" spans="1:43">
      <c r="A46" s="214"/>
      <c r="B46" s="12"/>
      <c r="C46" s="12" t="s">
        <v>33</v>
      </c>
      <c r="D46" s="12"/>
      <c r="E46" s="63">
        <f t="shared" ref="E46:AA46" ca="1" si="22">+SUM(E47:E51)</f>
        <v>80.00271609066894</v>
      </c>
      <c r="F46" s="63">
        <f t="shared" ca="1" si="22"/>
        <v>100.65841692391318</v>
      </c>
      <c r="G46" s="63">
        <f t="shared" ca="1" si="22"/>
        <v>124.52755978060924</v>
      </c>
      <c r="H46" s="63">
        <f t="shared" ca="1" si="22"/>
        <v>141.56412432606515</v>
      </c>
      <c r="I46" s="63">
        <f t="shared" ca="1" si="22"/>
        <v>154.88266009577728</v>
      </c>
      <c r="J46" s="63">
        <f t="shared" ca="1" si="22"/>
        <v>185.36632635791642</v>
      </c>
      <c r="K46" s="63">
        <f t="shared" ca="1" si="22"/>
        <v>236.43929478435959</v>
      </c>
      <c r="L46" s="63">
        <f t="shared" ca="1" si="22"/>
        <v>310.66585051811387</v>
      </c>
      <c r="M46" s="63">
        <f t="shared" ca="1" si="22"/>
        <v>393.53689006355671</v>
      </c>
      <c r="N46" s="63">
        <f t="shared" ca="1" si="22"/>
        <v>509.50349441141987</v>
      </c>
      <c r="O46" s="63">
        <f t="shared" ca="1" si="22"/>
        <v>550.56217898856698</v>
      </c>
      <c r="P46" s="63">
        <f t="shared" ca="1" si="22"/>
        <v>646.23303552982895</v>
      </c>
      <c r="Q46" s="63">
        <f t="shared" ca="1" si="22"/>
        <v>743.14117939656421</v>
      </c>
      <c r="R46" s="63">
        <f t="shared" ca="1" si="22"/>
        <v>795.1900250451896</v>
      </c>
      <c r="S46" s="63">
        <f t="shared" ca="1" si="22"/>
        <v>778.06178499387875</v>
      </c>
      <c r="T46" s="63">
        <f t="shared" ca="1" si="22"/>
        <v>812.14067542403086</v>
      </c>
      <c r="U46" s="63">
        <f t="shared" ca="1" si="22"/>
        <v>860.28264368408713</v>
      </c>
      <c r="V46" s="63">
        <f t="shared" ca="1" si="22"/>
        <v>958.95077691235201</v>
      </c>
      <c r="W46" s="63">
        <f t="shared" ca="1" si="22"/>
        <v>963.5041739017862</v>
      </c>
      <c r="X46" s="63">
        <f t="shared" ca="1" si="22"/>
        <v>1208.8230828201235</v>
      </c>
      <c r="Y46" s="63">
        <f t="shared" ca="1" si="22"/>
        <v>1298.685417597105</v>
      </c>
      <c r="Z46" s="63">
        <f t="shared" ca="1" si="22"/>
        <v>1302.9916398858581</v>
      </c>
      <c r="AA46" s="63">
        <f t="shared" ca="1" si="22"/>
        <v>1296.2113787298679</v>
      </c>
      <c r="AB46" s="63">
        <f t="shared" ref="AB46:AC46" ca="1" si="23">+SUM(AB47:AB51)</f>
        <v>1564.7910269544775</v>
      </c>
      <c r="AC46" s="63">
        <f t="shared" ca="1" si="23"/>
        <v>1823.8228287527336</v>
      </c>
      <c r="AD46" s="85"/>
    </row>
    <row r="47" spans="1:43">
      <c r="A47" s="214"/>
      <c r="B47" s="12"/>
      <c r="C47" s="12"/>
      <c r="D47" s="21" t="s">
        <v>34</v>
      </c>
      <c r="E47" s="87">
        <f t="shared" ref="E47:AC47" ca="1" si="24">+E6*(OFFSET(E$30,$AE$31,0)/E$29)^($AE6)</f>
        <v>18.770881368782344</v>
      </c>
      <c r="F47" s="87">
        <f t="shared" ca="1" si="24"/>
        <v>25.582627676495914</v>
      </c>
      <c r="G47" s="87">
        <f t="shared" ca="1" si="24"/>
        <v>34.628938687517817</v>
      </c>
      <c r="H47" s="87">
        <f t="shared" ca="1" si="24"/>
        <v>39.649226954809734</v>
      </c>
      <c r="I47" s="87">
        <f t="shared" ca="1" si="24"/>
        <v>39.095334390792594</v>
      </c>
      <c r="J47" s="87">
        <f t="shared" ca="1" si="24"/>
        <v>37.275426250670726</v>
      </c>
      <c r="K47" s="87">
        <f t="shared" ca="1" si="24"/>
        <v>53.296444131508984</v>
      </c>
      <c r="L47" s="87">
        <f t="shared" ca="1" si="24"/>
        <v>81.03891964920345</v>
      </c>
      <c r="M47" s="87">
        <f t="shared" ca="1" si="24"/>
        <v>97.335016656045923</v>
      </c>
      <c r="N47" s="87">
        <f t="shared" ca="1" si="24"/>
        <v>128.30890136524067</v>
      </c>
      <c r="O47" s="87">
        <f t="shared" ca="1" si="24"/>
        <v>150.87604481720649</v>
      </c>
      <c r="P47" s="87">
        <f t="shared" ca="1" si="24"/>
        <v>158.22714854363633</v>
      </c>
      <c r="Q47" s="87">
        <f t="shared" ca="1" si="24"/>
        <v>169.63439281186996</v>
      </c>
      <c r="R47" s="87">
        <f t="shared" ca="1" si="24"/>
        <v>162.15687274356495</v>
      </c>
      <c r="S47" s="87">
        <f t="shared" ca="1" si="24"/>
        <v>167.43308203943118</v>
      </c>
      <c r="T47" s="87">
        <f t="shared" ca="1" si="24"/>
        <v>171.80150933881464</v>
      </c>
      <c r="U47" s="87">
        <f t="shared" ca="1" si="24"/>
        <v>206.36001973925428</v>
      </c>
      <c r="V47" s="87">
        <f t="shared" ca="1" si="24"/>
        <v>261.6171877141125</v>
      </c>
      <c r="W47" s="87">
        <f t="shared" ca="1" si="24"/>
        <v>314.93279966021572</v>
      </c>
      <c r="X47" s="87">
        <f t="shared" ca="1" si="24"/>
        <v>296.25784545874637</v>
      </c>
      <c r="Y47" s="87">
        <f t="shared" ca="1" si="24"/>
        <v>339.36865305593375</v>
      </c>
      <c r="Z47" s="87">
        <f t="shared" ca="1" si="24"/>
        <v>380.1597512322823</v>
      </c>
      <c r="AA47" s="87">
        <f t="shared" ca="1" si="24"/>
        <v>376.11163937922453</v>
      </c>
      <c r="AB47" s="87">
        <f t="shared" ca="1" si="24"/>
        <v>489.59176034050029</v>
      </c>
      <c r="AC47" s="87">
        <f t="shared" ca="1" si="24"/>
        <v>475.67456206900238</v>
      </c>
      <c r="AD47" s="191"/>
    </row>
    <row r="48" spans="1:43">
      <c r="A48" s="214"/>
      <c r="B48" s="12"/>
      <c r="C48" s="12"/>
      <c r="D48" s="21" t="s">
        <v>35</v>
      </c>
      <c r="E48" s="87">
        <f t="shared" ref="E48:AC48" ca="1" si="25">+E7*(OFFSET(E$30,$AE$31,0)/E$29)^($AE7)</f>
        <v>14.47471321526047</v>
      </c>
      <c r="F48" s="87">
        <f t="shared" ca="1" si="25"/>
        <v>17.042132659854282</v>
      </c>
      <c r="G48" s="87">
        <f t="shared" ca="1" si="25"/>
        <v>22.364559812882593</v>
      </c>
      <c r="H48" s="87">
        <f t="shared" ca="1" si="25"/>
        <v>28.838077503127113</v>
      </c>
      <c r="I48" s="87">
        <f t="shared" ca="1" si="25"/>
        <v>31.479579575022388</v>
      </c>
      <c r="J48" s="87">
        <f t="shared" ca="1" si="25"/>
        <v>42.681543390172301</v>
      </c>
      <c r="K48" s="87">
        <f t="shared" ca="1" si="25"/>
        <v>47.989045344535725</v>
      </c>
      <c r="L48" s="87">
        <f t="shared" ca="1" si="25"/>
        <v>53.525552910244301</v>
      </c>
      <c r="M48" s="87">
        <f t="shared" ca="1" si="25"/>
        <v>68.32308290784799</v>
      </c>
      <c r="N48" s="87">
        <f t="shared" ca="1" si="25"/>
        <v>83.629024933407877</v>
      </c>
      <c r="O48" s="87">
        <f t="shared" ca="1" si="25"/>
        <v>96.186977451211163</v>
      </c>
      <c r="P48" s="87">
        <f t="shared" ca="1" si="25"/>
        <v>124.06527085379258</v>
      </c>
      <c r="Q48" s="87">
        <f t="shared" ca="1" si="25"/>
        <v>154.45912728430591</v>
      </c>
      <c r="R48" s="87">
        <f t="shared" ca="1" si="25"/>
        <v>184.78735534174183</v>
      </c>
      <c r="S48" s="87">
        <f t="shared" ca="1" si="25"/>
        <v>181.84284680747041</v>
      </c>
      <c r="T48" s="87">
        <f t="shared" ca="1" si="25"/>
        <v>211.1162483558906</v>
      </c>
      <c r="U48" s="87">
        <f t="shared" ca="1" si="25"/>
        <v>226.01561443445482</v>
      </c>
      <c r="V48" s="87">
        <f t="shared" ca="1" si="25"/>
        <v>241.07130067540456</v>
      </c>
      <c r="W48" s="87">
        <f t="shared" ca="1" si="25"/>
        <v>289.12223654116548</v>
      </c>
      <c r="X48" s="87">
        <f t="shared" ca="1" si="25"/>
        <v>336.26233572800862</v>
      </c>
      <c r="Y48" s="87">
        <f t="shared" ca="1" si="25"/>
        <v>356.55740646641624</v>
      </c>
      <c r="Z48" s="87">
        <f t="shared" ca="1" si="25"/>
        <v>380.9178733319747</v>
      </c>
      <c r="AA48" s="87">
        <f t="shared" ca="1" si="25"/>
        <v>416.74576914645826</v>
      </c>
      <c r="AB48" s="87">
        <f t="shared" ca="1" si="25"/>
        <v>455.82764729771213</v>
      </c>
      <c r="AC48" s="87">
        <f t="shared" ca="1" si="25"/>
        <v>489.72039790023348</v>
      </c>
      <c r="AD48" s="191"/>
    </row>
    <row r="49" spans="1:30">
      <c r="A49" s="214"/>
      <c r="B49" s="12"/>
      <c r="C49" s="12"/>
      <c r="D49" s="21" t="s">
        <v>76</v>
      </c>
      <c r="E49" s="87">
        <f t="shared" ref="E49:AC49" ca="1" si="26">+E8*(OFFSET(E$30,$AE$31,0)/E$29)^($AE8)</f>
        <v>38.316519506626143</v>
      </c>
      <c r="F49" s="87">
        <f t="shared" ca="1" si="26"/>
        <v>44.791320587562986</v>
      </c>
      <c r="G49" s="87">
        <f t="shared" ca="1" si="26"/>
        <v>47.356411280208796</v>
      </c>
      <c r="H49" s="87">
        <f t="shared" ca="1" si="26"/>
        <v>51.585101868128305</v>
      </c>
      <c r="I49" s="87">
        <f t="shared" ca="1" si="26"/>
        <v>63.372708129962341</v>
      </c>
      <c r="J49" s="87">
        <f t="shared" ca="1" si="26"/>
        <v>85.304189717073399</v>
      </c>
      <c r="K49" s="87">
        <f t="shared" ca="1" si="26"/>
        <v>108.11443530831487</v>
      </c>
      <c r="L49" s="87">
        <f t="shared" ca="1" si="26"/>
        <v>142.17948195866603</v>
      </c>
      <c r="M49" s="87">
        <f t="shared" ca="1" si="26"/>
        <v>189.59955349966285</v>
      </c>
      <c r="N49" s="87">
        <f t="shared" ca="1" si="26"/>
        <v>249.89378511277127</v>
      </c>
      <c r="O49" s="87">
        <f t="shared" ca="1" si="26"/>
        <v>251.70005060814921</v>
      </c>
      <c r="P49" s="87">
        <f t="shared" ca="1" si="26"/>
        <v>313.69036213239997</v>
      </c>
      <c r="Q49" s="87">
        <f t="shared" ca="1" si="26"/>
        <v>363.84309030038827</v>
      </c>
      <c r="R49" s="87">
        <f t="shared" ca="1" si="26"/>
        <v>389.03313658024251</v>
      </c>
      <c r="S49" s="87">
        <f t="shared" ca="1" si="26"/>
        <v>375.04414479356024</v>
      </c>
      <c r="T49" s="87">
        <f t="shared" ca="1" si="26"/>
        <v>368.94127463804313</v>
      </c>
      <c r="U49" s="87">
        <f t="shared" ca="1" si="26"/>
        <v>359.71563705775867</v>
      </c>
      <c r="V49" s="87">
        <f t="shared" ca="1" si="26"/>
        <v>380.02743079865348</v>
      </c>
      <c r="W49" s="87">
        <f t="shared" ca="1" si="26"/>
        <v>277.20757691410955</v>
      </c>
      <c r="X49" s="87">
        <f t="shared" ca="1" si="26"/>
        <v>498.670183067062</v>
      </c>
      <c r="Y49" s="87">
        <f t="shared" ca="1" si="26"/>
        <v>528.10142858788902</v>
      </c>
      <c r="Z49" s="87">
        <f t="shared" ca="1" si="26"/>
        <v>464.85138683465135</v>
      </c>
      <c r="AA49" s="87">
        <f t="shared" ca="1" si="26"/>
        <v>442.11378689849272</v>
      </c>
      <c r="AB49" s="87">
        <f t="shared" ca="1" si="26"/>
        <v>550.92560394296856</v>
      </c>
      <c r="AC49" s="87">
        <f t="shared" ca="1" si="26"/>
        <v>787.13590102081753</v>
      </c>
      <c r="AD49" s="191"/>
    </row>
    <row r="50" spans="1:30">
      <c r="A50" s="214"/>
      <c r="B50" s="12"/>
      <c r="C50" s="12"/>
      <c r="D50" s="21" t="s">
        <v>37</v>
      </c>
      <c r="E50" s="87">
        <f t="shared" ref="E50:AC50" ca="1" si="27">+E9*(OFFSET(E$30,$AE$31,0)/E$29)^($AE9)</f>
        <v>8.4406019999999913</v>
      </c>
      <c r="F50" s="87">
        <f t="shared" ca="1" si="27"/>
        <v>13.242336000000009</v>
      </c>
      <c r="G50" s="87">
        <f t="shared" ca="1" si="27"/>
        <v>20.177650000000021</v>
      </c>
      <c r="H50" s="87">
        <f t="shared" ca="1" si="27"/>
        <v>21.491718000000013</v>
      </c>
      <c r="I50" s="87">
        <f t="shared" ca="1" si="27"/>
        <v>20.935037999999977</v>
      </c>
      <c r="J50" s="87">
        <f t="shared" ca="1" si="27"/>
        <v>20.105166999999994</v>
      </c>
      <c r="K50" s="87">
        <f t="shared" ca="1" si="27"/>
        <v>27.039369999999991</v>
      </c>
      <c r="L50" s="87">
        <f t="shared" ca="1" si="27"/>
        <v>33.921896000000032</v>
      </c>
      <c r="M50" s="87">
        <f t="shared" ca="1" si="27"/>
        <v>38.279236999999938</v>
      </c>
      <c r="N50" s="87">
        <f t="shared" ca="1" si="27"/>
        <v>47.671783000000005</v>
      </c>
      <c r="O50" s="87">
        <f t="shared" ca="1" si="27"/>
        <v>51.799106112000061</v>
      </c>
      <c r="P50" s="87">
        <f t="shared" ca="1" si="27"/>
        <v>50.250254000000041</v>
      </c>
      <c r="Q50" s="87">
        <f t="shared" ca="1" si="27"/>
        <v>55.204569000000049</v>
      </c>
      <c r="R50" s="87">
        <f t="shared" ca="1" si="27"/>
        <v>57.375263000000153</v>
      </c>
      <c r="S50" s="87">
        <f t="shared" ca="1" si="27"/>
        <v>54.634381000000126</v>
      </c>
      <c r="T50" s="87">
        <f t="shared" ca="1" si="27"/>
        <v>57.929963999999877</v>
      </c>
      <c r="U50" s="87">
        <f t="shared" ca="1" si="27"/>
        <v>66.643721000000099</v>
      </c>
      <c r="V50" s="87">
        <f t="shared" ca="1" si="27"/>
        <v>73.265740999999949</v>
      </c>
      <c r="W50" s="87">
        <f t="shared" ca="1" si="27"/>
        <v>79.12052319</v>
      </c>
      <c r="X50" s="87">
        <f t="shared" ca="1" si="27"/>
        <v>76.393775216799995</v>
      </c>
      <c r="Y50" s="87">
        <f t="shared" ca="1" si="27"/>
        <v>71.830097237000047</v>
      </c>
      <c r="Z50" s="87">
        <f t="shared" ca="1" si="27"/>
        <v>74.177288928000124</v>
      </c>
      <c r="AA50" s="87">
        <f t="shared" ca="1" si="27"/>
        <v>60.686859512999931</v>
      </c>
      <c r="AB50" s="87">
        <f t="shared" ca="1" si="27"/>
        <v>65.641108681999953</v>
      </c>
      <c r="AC50" s="87">
        <f t="shared" ca="1" si="27"/>
        <v>69.244862899000083</v>
      </c>
      <c r="AD50" s="191"/>
    </row>
    <row r="51" spans="1:30">
      <c r="A51" s="214"/>
      <c r="B51" s="12"/>
      <c r="C51" s="12"/>
      <c r="D51" s="19" t="s">
        <v>38</v>
      </c>
      <c r="E51" s="89">
        <f>IF($AE$36=5,E10*(E$40/E$36)^($AE$14),E10*(E$37/E$36)^($AE$14))</f>
        <v>0</v>
      </c>
      <c r="F51" s="89">
        <f>IF($AE$36=5,F10*(F$40/F$36)^($AE$14),F10*(F$37/F$36)^($AE$14))</f>
        <v>0</v>
      </c>
      <c r="G51" s="89">
        <f>IF($AE$36=5,G10*(G$40/G$36)^($AE$14),G10*(G$37/G$36)^($AE$14))</f>
        <v>0</v>
      </c>
      <c r="H51" s="89">
        <f>IF($AE$36=5,H10*(H$40/H$36)^($AE$14),H10*(H$37/H$36)^($AE$14))</f>
        <v>0</v>
      </c>
      <c r="I51" s="89">
        <f>IF($AE$36=5,I10*(I$40/I$36)^($AE$14),I10*(I$37/I$36)^($AE$14))</f>
        <v>0</v>
      </c>
      <c r="J51" s="89">
        <f t="shared" ref="J51:AC51" si="28">IF($AE$36=5,AVERAGE(J10*(J$40/J$36)^($AE$14),J10*(J$41/J$36)^($AE$14),J10*(J$42/J$36)^($AE$14)),J10*(J$37/J$36)^($AE$14))</f>
        <v>0</v>
      </c>
      <c r="K51" s="89">
        <f t="shared" si="28"/>
        <v>0</v>
      </c>
      <c r="L51" s="89">
        <f t="shared" si="28"/>
        <v>0</v>
      </c>
      <c r="M51" s="89">
        <f t="shared" si="28"/>
        <v>0</v>
      </c>
      <c r="N51" s="89">
        <f t="shared" si="28"/>
        <v>0</v>
      </c>
      <c r="O51" s="89">
        <f t="shared" si="28"/>
        <v>0</v>
      </c>
      <c r="P51" s="89">
        <f t="shared" si="28"/>
        <v>0</v>
      </c>
      <c r="Q51" s="89">
        <f t="shared" si="28"/>
        <v>0</v>
      </c>
      <c r="R51" s="89">
        <f t="shared" si="28"/>
        <v>1.8373973796401666</v>
      </c>
      <c r="S51" s="89">
        <f t="shared" si="28"/>
        <v>-0.8926696465831071</v>
      </c>
      <c r="T51" s="89">
        <f t="shared" si="28"/>
        <v>2.3516790912825711</v>
      </c>
      <c r="U51" s="89">
        <f t="shared" si="28"/>
        <v>1.5476514526192611</v>
      </c>
      <c r="V51" s="89">
        <f t="shared" si="28"/>
        <v>2.9691167241814749</v>
      </c>
      <c r="W51" s="89">
        <f t="shared" si="28"/>
        <v>3.121037596295515</v>
      </c>
      <c r="X51" s="89">
        <f t="shared" si="28"/>
        <v>1.238943349506598</v>
      </c>
      <c r="Y51" s="89">
        <f t="shared" si="28"/>
        <v>2.8278322498659119</v>
      </c>
      <c r="Z51" s="89">
        <f t="shared" si="28"/>
        <v>2.8853395589496853</v>
      </c>
      <c r="AA51" s="89">
        <f t="shared" si="28"/>
        <v>0.55332379269248333</v>
      </c>
      <c r="AB51" s="89">
        <f t="shared" si="28"/>
        <v>2.8049066912965421</v>
      </c>
      <c r="AC51" s="89">
        <f t="shared" si="28"/>
        <v>2.0471048636800639</v>
      </c>
      <c r="AD51" s="192"/>
    </row>
    <row r="52" spans="1:30">
      <c r="A52" s="214"/>
      <c r="B52" s="12"/>
      <c r="C52" s="12" t="s">
        <v>39</v>
      </c>
      <c r="D52" s="12"/>
      <c r="E52" s="63">
        <f t="shared" ref="E52:AC52" ca="1" si="29">+E11*(OFFSET(E$30,$AE$31,0)/E$29)^($AE11)</f>
        <v>16.217817649543058</v>
      </c>
      <c r="F52" s="63">
        <f t="shared" ca="1" si="29"/>
        <v>21.695049813959546</v>
      </c>
      <c r="G52" s="63">
        <f t="shared" ca="1" si="29"/>
        <v>26.554700506956628</v>
      </c>
      <c r="H52" s="63">
        <f t="shared" ca="1" si="29"/>
        <v>32.887661711977088</v>
      </c>
      <c r="I52" s="63">
        <f t="shared" ca="1" si="29"/>
        <v>37.857822618939096</v>
      </c>
      <c r="J52" s="63">
        <f t="shared" ca="1" si="29"/>
        <v>52.331268962666947</v>
      </c>
      <c r="K52" s="63">
        <f t="shared" ca="1" si="29"/>
        <v>62.240240013004701</v>
      </c>
      <c r="L52" s="63">
        <f t="shared" ca="1" si="29"/>
        <v>68.445045750494018</v>
      </c>
      <c r="M52" s="63">
        <f t="shared" ca="1" si="29"/>
        <v>70.584586276813383</v>
      </c>
      <c r="N52" s="63">
        <f t="shared" ca="1" si="29"/>
        <v>87.941350339162298</v>
      </c>
      <c r="O52" s="63">
        <f t="shared" ca="1" si="29"/>
        <v>98.888491976567764</v>
      </c>
      <c r="P52" s="63">
        <f t="shared" ca="1" si="29"/>
        <v>117.19574530143576</v>
      </c>
      <c r="Q52" s="63">
        <f t="shared" ca="1" si="29"/>
        <v>128.62641289170818</v>
      </c>
      <c r="R52" s="63">
        <f t="shared" ca="1" si="29"/>
        <v>148.67378401848771</v>
      </c>
      <c r="S52" s="63">
        <f t="shared" ca="1" si="29"/>
        <v>153.71178888692523</v>
      </c>
      <c r="T52" s="63">
        <f t="shared" ca="1" si="29"/>
        <v>173.05961837079585</v>
      </c>
      <c r="U52" s="63">
        <f t="shared" ca="1" si="29"/>
        <v>170.8302253561713</v>
      </c>
      <c r="V52" s="63">
        <f t="shared" ca="1" si="29"/>
        <v>171.04575565282761</v>
      </c>
      <c r="W52" s="63">
        <f t="shared" ca="1" si="29"/>
        <v>186.68827477123634</v>
      </c>
      <c r="X52" s="63">
        <f t="shared" ca="1" si="29"/>
        <v>218.77739315527657</v>
      </c>
      <c r="Y52" s="63">
        <f t="shared" ca="1" si="29"/>
        <v>235.85597605716472</v>
      </c>
      <c r="Z52" s="63">
        <f t="shared" ca="1" si="29"/>
        <v>257.90680231508509</v>
      </c>
      <c r="AA52" s="63">
        <f t="shared" ca="1" si="29"/>
        <v>269.43155489670932</v>
      </c>
      <c r="AB52" s="63">
        <f t="shared" ca="1" si="29"/>
        <v>280.57777584046028</v>
      </c>
      <c r="AC52" s="63">
        <f t="shared" ca="1" si="29"/>
        <v>301.43991450025584</v>
      </c>
      <c r="AD52" s="85"/>
    </row>
    <row r="53" spans="1:30">
      <c r="A53" s="214"/>
      <c r="B53" s="12"/>
      <c r="C53" s="12" t="s">
        <v>40</v>
      </c>
      <c r="D53" s="12"/>
      <c r="E53" s="63">
        <f t="shared" ref="E53:AA53" si="30">+E54+E55</f>
        <v>61.850803141362476</v>
      </c>
      <c r="F53" s="63">
        <f t="shared" si="30"/>
        <v>105.00153286224587</v>
      </c>
      <c r="G53" s="63">
        <f t="shared" si="30"/>
        <v>116.40568559291785</v>
      </c>
      <c r="H53" s="63">
        <f t="shared" si="30"/>
        <v>94.827429035824366</v>
      </c>
      <c r="I53" s="63">
        <f t="shared" si="30"/>
        <v>101.2955114285556</v>
      </c>
      <c r="J53" s="63">
        <f t="shared" si="30"/>
        <v>166.8705357542436</v>
      </c>
      <c r="K53" s="63">
        <f t="shared" si="30"/>
        <v>212.6929915562169</v>
      </c>
      <c r="L53" s="63">
        <f t="shared" si="30"/>
        <v>222.21204458788017</v>
      </c>
      <c r="M53" s="63">
        <f t="shared" si="30"/>
        <v>263.31568794921765</v>
      </c>
      <c r="N53" s="63">
        <f t="shared" si="30"/>
        <v>219.81935104197527</v>
      </c>
      <c r="O53" s="63">
        <f t="shared" si="30"/>
        <v>276.53451660196373</v>
      </c>
      <c r="P53" s="63">
        <f t="shared" si="30"/>
        <v>321.22530459476627</v>
      </c>
      <c r="Q53" s="63">
        <f t="shared" si="30"/>
        <v>290.88746955189185</v>
      </c>
      <c r="R53" s="63">
        <f t="shared" si="30"/>
        <v>434.76640823993893</v>
      </c>
      <c r="S53" s="63">
        <f t="shared" si="30"/>
        <v>585.48423919173092</v>
      </c>
      <c r="T53" s="63">
        <f t="shared" si="30"/>
        <v>609.58931087992551</v>
      </c>
      <c r="U53" s="63">
        <f t="shared" si="30"/>
        <v>646.4109360630938</v>
      </c>
      <c r="V53" s="63">
        <f t="shared" si="30"/>
        <v>596.05014197045421</v>
      </c>
      <c r="W53" s="63">
        <f t="shared" si="30"/>
        <v>787.66820296882736</v>
      </c>
      <c r="X53" s="63">
        <f t="shared" si="30"/>
        <v>1039.3576169192349</v>
      </c>
      <c r="Y53" s="63">
        <f t="shared" si="30"/>
        <v>967.53692067138309</v>
      </c>
      <c r="Z53" s="63">
        <f t="shared" si="30"/>
        <v>988.85374850693574</v>
      </c>
      <c r="AA53" s="63">
        <f t="shared" si="30"/>
        <v>1106.0983246371898</v>
      </c>
      <c r="AB53" s="63">
        <f t="shared" ref="AB53:AC53" si="31">+AB54+AB55</f>
        <v>1033.4193994394038</v>
      </c>
      <c r="AC53" s="63">
        <f t="shared" si="31"/>
        <v>1097.0716643446026</v>
      </c>
      <c r="AD53" s="85"/>
    </row>
    <row r="54" spans="1:30">
      <c r="A54" s="214"/>
      <c r="B54" s="21"/>
      <c r="C54" s="21"/>
      <c r="D54" s="21" t="s">
        <v>55</v>
      </c>
      <c r="E54" s="87">
        <f t="shared" ref="E54:AB54" si="32">+E13</f>
        <v>12.504995000000001</v>
      </c>
      <c r="F54" s="87">
        <f t="shared" si="32"/>
        <v>44.723600000000005</v>
      </c>
      <c r="G54" s="87">
        <f t="shared" si="32"/>
        <v>49.553773999999997</v>
      </c>
      <c r="H54" s="87">
        <f t="shared" si="32"/>
        <v>16.797218000000001</v>
      </c>
      <c r="I54" s="87">
        <f t="shared" si="32"/>
        <v>29.033018000000002</v>
      </c>
      <c r="J54" s="87">
        <f t="shared" si="32"/>
        <v>37.46939900000001</v>
      </c>
      <c r="K54" s="87">
        <f t="shared" si="32"/>
        <v>53.725552000000008</v>
      </c>
      <c r="L54" s="87">
        <f t="shared" si="32"/>
        <v>61.881055000000003</v>
      </c>
      <c r="M54" s="87">
        <f t="shared" si="32"/>
        <v>51.57449299999999</v>
      </c>
      <c r="N54" s="87">
        <f t="shared" si="32"/>
        <v>55.077300999999991</v>
      </c>
      <c r="O54" s="87">
        <f t="shared" si="32"/>
        <v>68.220076000000006</v>
      </c>
      <c r="P54" s="87">
        <f t="shared" si="32"/>
        <v>88.377610000000004</v>
      </c>
      <c r="Q54" s="87">
        <f t="shared" si="32"/>
        <v>113.28499399999998</v>
      </c>
      <c r="R54" s="87">
        <f t="shared" si="32"/>
        <v>99.264027999999996</v>
      </c>
      <c r="S54" s="87">
        <f t="shared" si="32"/>
        <v>105.36983800000002</v>
      </c>
      <c r="T54" s="87">
        <f t="shared" si="32"/>
        <v>80.808753000000024</v>
      </c>
      <c r="U54" s="87">
        <f t="shared" si="32"/>
        <v>86.106758249999984</v>
      </c>
      <c r="V54" s="87">
        <f t="shared" si="32"/>
        <v>161.8450039999999</v>
      </c>
      <c r="W54" s="87">
        <f t="shared" si="32"/>
        <v>154.56098400000019</v>
      </c>
      <c r="X54" s="87">
        <f t="shared" si="32"/>
        <v>383.7291462</v>
      </c>
      <c r="Y54" s="87">
        <f t="shared" si="32"/>
        <v>180.42620359999989</v>
      </c>
      <c r="Z54" s="87">
        <f t="shared" si="32"/>
        <v>179.89869373999989</v>
      </c>
      <c r="AA54" s="87">
        <f t="shared" si="32"/>
        <v>215.38225065999995</v>
      </c>
      <c r="AB54" s="87">
        <f t="shared" si="32"/>
        <v>283.48236462400007</v>
      </c>
      <c r="AC54" s="87">
        <f t="shared" ref="AC54" si="33">+AC13</f>
        <v>301.83527006480017</v>
      </c>
      <c r="AD54" s="191"/>
    </row>
    <row r="55" spans="1:30">
      <c r="A55" s="214"/>
      <c r="B55" s="19"/>
      <c r="C55" s="19"/>
      <c r="D55" s="19" t="s">
        <v>38</v>
      </c>
      <c r="E55" s="89">
        <f>IF($AE$36=5,E14*(E$40/E$36)^($AE$14),E14*(E$37/E$36)^($AE$14))</f>
        <v>49.345808141362475</v>
      </c>
      <c r="F55" s="89">
        <f>IF($AE$36=5,F14*(F$40/F$36)^($AE$14),F14*(F$37/F$36)^($AE$14))</f>
        <v>60.277932862245862</v>
      </c>
      <c r="G55" s="89">
        <f>IF($AE$36=5,G14*(G$40/G$36)^($AE$14),G14*(G$37/G$36)^($AE$14))</f>
        <v>66.851911592917858</v>
      </c>
      <c r="H55" s="89">
        <f>IF($AE$36=5,H14*(H$40/H$36)^($AE$14),H14*(H$37/H$36)^($AE$14))</f>
        <v>78.030211035824365</v>
      </c>
      <c r="I55" s="89">
        <f>IF($AE$36=5,I14*(I$40/I$36)^($AE$14),I14*(I$37/I$36)^($AE$14))</f>
        <v>72.262493428555601</v>
      </c>
      <c r="J55" s="89">
        <f t="shared" ref="J55:AC55" si="34">IF($AE$36=5,AVERAGE(J14*(J$40/J$36)^($AE$14),J14*(J$41/J$36)^($AE$14),J14*(J$42/J$36)^($AE$14)),J14*(J$37/J$36)^($AE$14))</f>
        <v>129.40113675424359</v>
      </c>
      <c r="K55" s="89">
        <f t="shared" si="34"/>
        <v>158.96743955621687</v>
      </c>
      <c r="L55" s="89">
        <f t="shared" si="34"/>
        <v>160.33098958788017</v>
      </c>
      <c r="M55" s="89">
        <f t="shared" si="34"/>
        <v>211.74119494921766</v>
      </c>
      <c r="N55" s="89">
        <f t="shared" si="34"/>
        <v>164.74205004197526</v>
      </c>
      <c r="O55" s="89">
        <f t="shared" si="34"/>
        <v>208.31444060196372</v>
      </c>
      <c r="P55" s="89">
        <f t="shared" si="34"/>
        <v>232.8476945947663</v>
      </c>
      <c r="Q55" s="89">
        <f t="shared" si="34"/>
        <v>177.6024755518919</v>
      </c>
      <c r="R55" s="89">
        <f t="shared" si="34"/>
        <v>335.50238023993893</v>
      </c>
      <c r="S55" s="89">
        <f t="shared" si="34"/>
        <v>480.11440119173091</v>
      </c>
      <c r="T55" s="89">
        <f t="shared" si="34"/>
        <v>528.78055787992548</v>
      </c>
      <c r="U55" s="89">
        <f t="shared" si="34"/>
        <v>560.30417781309382</v>
      </c>
      <c r="V55" s="89">
        <f t="shared" si="34"/>
        <v>434.20513797045436</v>
      </c>
      <c r="W55" s="89">
        <f t="shared" si="34"/>
        <v>633.10721896882717</v>
      </c>
      <c r="X55" s="89">
        <f t="shared" si="34"/>
        <v>655.628470719235</v>
      </c>
      <c r="Y55" s="89">
        <f t="shared" si="34"/>
        <v>787.11071707138319</v>
      </c>
      <c r="Z55" s="89">
        <f t="shared" si="34"/>
        <v>808.95505476693586</v>
      </c>
      <c r="AA55" s="89">
        <f t="shared" si="34"/>
        <v>890.71607397718981</v>
      </c>
      <c r="AB55" s="89">
        <f t="shared" si="34"/>
        <v>749.93703481540376</v>
      </c>
      <c r="AC55" s="89">
        <f t="shared" si="34"/>
        <v>795.23639427980231</v>
      </c>
      <c r="AD55" s="192"/>
    </row>
    <row r="56" spans="1:30" ht="15">
      <c r="A56" s="214"/>
      <c r="B56" s="17" t="s">
        <v>42</v>
      </c>
      <c r="C56" s="17"/>
      <c r="D56" s="17"/>
      <c r="E56" s="90">
        <f t="shared" ref="E56:AB56" si="35">+E15</f>
        <v>0</v>
      </c>
      <c r="F56" s="90">
        <f t="shared" si="35"/>
        <v>0</v>
      </c>
      <c r="G56" s="90">
        <f t="shared" si="35"/>
        <v>0</v>
      </c>
      <c r="H56" s="90">
        <f t="shared" si="35"/>
        <v>0</v>
      </c>
      <c r="I56" s="90">
        <f t="shared" si="35"/>
        <v>0</v>
      </c>
      <c r="J56" s="90">
        <f t="shared" si="35"/>
        <v>0</v>
      </c>
      <c r="K56" s="90">
        <f t="shared" si="35"/>
        <v>0</v>
      </c>
      <c r="L56" s="90">
        <f t="shared" si="35"/>
        <v>0</v>
      </c>
      <c r="M56" s="90">
        <f t="shared" si="35"/>
        <v>0</v>
      </c>
      <c r="N56" s="90">
        <f t="shared" si="35"/>
        <v>0</v>
      </c>
      <c r="O56" s="90">
        <f t="shared" si="35"/>
        <v>0</v>
      </c>
      <c r="P56" s="90">
        <f t="shared" si="35"/>
        <v>0</v>
      </c>
      <c r="Q56" s="90">
        <f t="shared" si="35"/>
        <v>0</v>
      </c>
      <c r="R56" s="90">
        <f t="shared" si="35"/>
        <v>0</v>
      </c>
      <c r="S56" s="90">
        <f t="shared" si="35"/>
        <v>0</v>
      </c>
      <c r="T56" s="90">
        <f t="shared" si="35"/>
        <v>0</v>
      </c>
      <c r="U56" s="90">
        <f t="shared" si="35"/>
        <v>0</v>
      </c>
      <c r="V56" s="90">
        <f t="shared" si="35"/>
        <v>0</v>
      </c>
      <c r="W56" s="90">
        <f t="shared" si="35"/>
        <v>0</v>
      </c>
      <c r="X56" s="90">
        <f t="shared" si="35"/>
        <v>0</v>
      </c>
      <c r="Y56" s="90">
        <f t="shared" si="35"/>
        <v>0</v>
      </c>
      <c r="Z56" s="90">
        <f t="shared" si="35"/>
        <v>0</v>
      </c>
      <c r="AA56" s="90">
        <f t="shared" si="35"/>
        <v>0</v>
      </c>
      <c r="AB56" s="90">
        <f t="shared" si="35"/>
        <v>0</v>
      </c>
      <c r="AC56" s="90">
        <f t="shared" ref="AC56" si="36">+AC15</f>
        <v>0</v>
      </c>
      <c r="AD56" s="190"/>
    </row>
    <row r="57" spans="1:30" ht="6" customHeight="1">
      <c r="A57" s="214"/>
      <c r="B57" s="12"/>
      <c r="C57" s="12"/>
      <c r="D57" s="12"/>
      <c r="E57" s="63"/>
      <c r="F57" s="63"/>
      <c r="G57" s="63"/>
      <c r="H57" s="63"/>
      <c r="I57" s="63"/>
      <c r="J57" s="63"/>
      <c r="K57" s="63"/>
      <c r="L57" s="63"/>
      <c r="M57" s="63"/>
      <c r="N57" s="63"/>
      <c r="O57" s="63"/>
      <c r="P57" s="63"/>
      <c r="Q57" s="63"/>
      <c r="R57" s="63"/>
      <c r="S57" s="63"/>
      <c r="T57" s="63"/>
      <c r="U57" s="85"/>
      <c r="V57" s="85"/>
      <c r="W57" s="85"/>
      <c r="X57" s="85"/>
      <c r="Y57" s="85"/>
      <c r="Z57" s="85"/>
      <c r="AA57" s="85"/>
      <c r="AB57" s="85"/>
      <c r="AC57" s="85"/>
      <c r="AD57" s="85"/>
    </row>
    <row r="58" spans="1:30" s="9" customFormat="1" ht="15">
      <c r="A58" s="214"/>
      <c r="B58" s="15" t="s">
        <v>43</v>
      </c>
      <c r="C58" s="15"/>
      <c r="D58" s="15"/>
      <c r="E58" s="84">
        <f t="shared" ref="E58:AB58" si="37">+E17</f>
        <v>135.94909999999999</v>
      </c>
      <c r="F58" s="84">
        <f t="shared" si="37"/>
        <v>153.02000000000001</v>
      </c>
      <c r="G58" s="84">
        <f t="shared" si="37"/>
        <v>167.26429999999999</v>
      </c>
      <c r="H58" s="84">
        <f t="shared" si="37"/>
        <v>200.98340000000002</v>
      </c>
      <c r="I58" s="84">
        <f t="shared" si="37"/>
        <v>230.41819999999998</v>
      </c>
      <c r="J58" s="84">
        <f t="shared" si="37"/>
        <v>304.85590000000002</v>
      </c>
      <c r="K58" s="84">
        <f t="shared" si="37"/>
        <v>410.24339999999995</v>
      </c>
      <c r="L58" s="84">
        <f t="shared" si="37"/>
        <v>545.44560000000001</v>
      </c>
      <c r="M58" s="84">
        <f t="shared" si="37"/>
        <v>610.28409999999997</v>
      </c>
      <c r="N58" s="84">
        <f t="shared" si="37"/>
        <v>766.46319999999992</v>
      </c>
      <c r="O58" s="84">
        <f t="shared" si="37"/>
        <v>952.92529999999999</v>
      </c>
      <c r="P58" s="84">
        <f t="shared" si="37"/>
        <v>1007.8308000000002</v>
      </c>
      <c r="Q58" s="84">
        <f t="shared" si="37"/>
        <v>1088.7482000000002</v>
      </c>
      <c r="R58" s="84">
        <f t="shared" si="37"/>
        <v>1219.0952</v>
      </c>
      <c r="S58" s="84">
        <f t="shared" si="37"/>
        <v>1314.2807999999998</v>
      </c>
      <c r="T58" s="84">
        <f t="shared" si="37"/>
        <v>1418.9014</v>
      </c>
      <c r="U58" s="84">
        <f t="shared" si="37"/>
        <v>1612.6713999999997</v>
      </c>
      <c r="V58" s="84">
        <f t="shared" si="37"/>
        <v>1738.0765999999999</v>
      </c>
      <c r="W58" s="84">
        <f t="shared" si="37"/>
        <v>1981.9168999999997</v>
      </c>
      <c r="X58" s="84">
        <f t="shared" si="37"/>
        <v>2120.7981999999997</v>
      </c>
      <c r="Y58" s="84">
        <f t="shared" si="37"/>
        <v>2273.7905000000001</v>
      </c>
      <c r="Z58" s="84">
        <f t="shared" si="37"/>
        <v>2518.8409000000001</v>
      </c>
      <c r="AA58" s="84">
        <f t="shared" si="37"/>
        <v>2710.0066999999999</v>
      </c>
      <c r="AB58" s="84">
        <f t="shared" si="37"/>
        <v>2827.3232182100001</v>
      </c>
      <c r="AC58" s="84">
        <f t="shared" ref="AC58" si="38">+AC17</f>
        <v>3132.5395160599996</v>
      </c>
      <c r="AD58" s="190"/>
    </row>
    <row r="59" spans="1:30" ht="6" customHeight="1">
      <c r="A59" s="214"/>
      <c r="B59" s="12"/>
      <c r="C59" s="12"/>
      <c r="D59" s="12"/>
      <c r="E59" s="63"/>
      <c r="F59" s="63"/>
      <c r="G59" s="63"/>
      <c r="H59" s="63"/>
      <c r="I59" s="63"/>
      <c r="J59" s="63"/>
      <c r="K59" s="63"/>
      <c r="L59" s="63"/>
      <c r="M59" s="63"/>
      <c r="N59" s="63"/>
      <c r="O59" s="63"/>
      <c r="P59" s="63"/>
      <c r="Q59" s="63"/>
      <c r="R59" s="63"/>
      <c r="S59" s="63"/>
      <c r="T59" s="63"/>
      <c r="U59" s="85"/>
      <c r="V59" s="85"/>
      <c r="W59" s="85"/>
      <c r="X59" s="85"/>
      <c r="Y59" s="85"/>
      <c r="Z59" s="85"/>
      <c r="AA59" s="85"/>
      <c r="AB59" s="85"/>
      <c r="AC59" s="85"/>
      <c r="AD59" s="85"/>
    </row>
    <row r="60" spans="1:30" ht="15">
      <c r="A60" s="214"/>
      <c r="B60" s="51"/>
      <c r="C60" s="51" t="s">
        <v>44</v>
      </c>
      <c r="D60" s="51"/>
      <c r="E60" s="84">
        <f t="shared" ref="E60:AB60" si="39">+E19</f>
        <v>60.284500000000001</v>
      </c>
      <c r="F60" s="84">
        <f t="shared" si="39"/>
        <v>43.552399999999999</v>
      </c>
      <c r="G60" s="84">
        <f t="shared" si="39"/>
        <v>36.514199999999995</v>
      </c>
      <c r="H60" s="84">
        <f t="shared" si="39"/>
        <v>28.8703</v>
      </c>
      <c r="I60" s="84">
        <f t="shared" si="39"/>
        <v>27.096599999999999</v>
      </c>
      <c r="J60" s="84">
        <f t="shared" si="39"/>
        <v>70.276600000000002</v>
      </c>
      <c r="K60" s="84">
        <f t="shared" si="39"/>
        <v>94.285300000000007</v>
      </c>
      <c r="L60" s="84">
        <f t="shared" si="39"/>
        <v>114.2243</v>
      </c>
      <c r="M60" s="84">
        <f t="shared" si="39"/>
        <v>96.018899999999988</v>
      </c>
      <c r="N60" s="84">
        <f t="shared" si="39"/>
        <v>145.02939999999998</v>
      </c>
      <c r="O60" s="84">
        <f t="shared" si="39"/>
        <v>176.53729999999999</v>
      </c>
      <c r="P60" s="84">
        <f t="shared" si="39"/>
        <v>166.82640000000001</v>
      </c>
      <c r="Q60" s="84">
        <f t="shared" si="39"/>
        <v>158.54349999999999</v>
      </c>
      <c r="R60" s="84">
        <f t="shared" si="39"/>
        <v>159.6566</v>
      </c>
      <c r="S60" s="84">
        <f t="shared" si="39"/>
        <v>174.77850000000001</v>
      </c>
      <c r="T60" s="84">
        <f t="shared" si="39"/>
        <v>172.44370000000001</v>
      </c>
      <c r="U60" s="84">
        <f t="shared" si="39"/>
        <v>192.43510000000001</v>
      </c>
      <c r="V60" s="84">
        <f t="shared" si="39"/>
        <v>188.67140000000001</v>
      </c>
      <c r="W60" s="84">
        <f t="shared" si="39"/>
        <v>200.1217</v>
      </c>
      <c r="X60" s="84">
        <f t="shared" si="39"/>
        <v>231.2654</v>
      </c>
      <c r="Y60" s="84">
        <f t="shared" si="39"/>
        <v>216.27070000000001</v>
      </c>
      <c r="Z60" s="84">
        <f t="shared" si="39"/>
        <v>240.5376</v>
      </c>
      <c r="AA60" s="84">
        <f t="shared" si="39"/>
        <v>256.94349999999997</v>
      </c>
      <c r="AB60" s="84">
        <f t="shared" si="39"/>
        <v>270.29851865699999</v>
      </c>
      <c r="AC60" s="84">
        <f t="shared" ref="AC60" si="40">+AC19</f>
        <v>291.84753857499999</v>
      </c>
      <c r="AD60" s="190"/>
    </row>
    <row r="61" spans="1:30" ht="6" customHeight="1">
      <c r="A61" s="214"/>
      <c r="B61" s="12"/>
      <c r="C61" s="12"/>
      <c r="D61" s="12"/>
      <c r="E61" s="63"/>
      <c r="F61" s="63"/>
      <c r="G61" s="63"/>
      <c r="H61" s="63"/>
      <c r="I61" s="63"/>
      <c r="J61" s="63"/>
      <c r="K61" s="63"/>
      <c r="L61" s="63"/>
      <c r="M61" s="63"/>
      <c r="N61" s="63"/>
      <c r="O61" s="63"/>
      <c r="P61" s="63"/>
      <c r="Q61" s="63"/>
      <c r="R61" s="63"/>
      <c r="S61" s="63"/>
      <c r="T61" s="63"/>
      <c r="U61" s="85"/>
      <c r="V61" s="85"/>
      <c r="W61" s="85"/>
      <c r="X61" s="85"/>
      <c r="Y61" s="85"/>
      <c r="Z61" s="85"/>
      <c r="AA61" s="85"/>
      <c r="AB61" s="85"/>
      <c r="AC61" s="85"/>
      <c r="AD61" s="85"/>
    </row>
    <row r="62" spans="1:30" s="9" customFormat="1" ht="15">
      <c r="A62" s="214"/>
      <c r="B62" s="15" t="s">
        <v>45</v>
      </c>
      <c r="C62" s="15"/>
      <c r="D62" s="15"/>
      <c r="E62" s="84">
        <f t="shared" ref="E62:AB62" si="41">+E21</f>
        <v>16.516575</v>
      </c>
      <c r="F62" s="84">
        <f t="shared" si="41"/>
        <v>18.430744999999998</v>
      </c>
      <c r="G62" s="84">
        <f t="shared" si="41"/>
        <v>23.477751000000001</v>
      </c>
      <c r="H62" s="84">
        <f t="shared" si="41"/>
        <v>20.866105999999998</v>
      </c>
      <c r="I62" s="84">
        <f t="shared" si="41"/>
        <v>30.422226999999999</v>
      </c>
      <c r="J62" s="84">
        <f t="shared" si="41"/>
        <v>48.174382999999999</v>
      </c>
      <c r="K62" s="84">
        <f t="shared" si="41"/>
        <v>66.90817100000001</v>
      </c>
      <c r="L62" s="84">
        <f t="shared" si="41"/>
        <v>89.487482999999997</v>
      </c>
      <c r="M62" s="84">
        <f t="shared" si="41"/>
        <v>65.115052000000006</v>
      </c>
      <c r="N62" s="84">
        <f t="shared" si="41"/>
        <v>87.984471999999997</v>
      </c>
      <c r="O62" s="84">
        <f t="shared" si="41"/>
        <v>125.525609</v>
      </c>
      <c r="P62" s="84">
        <f t="shared" si="41"/>
        <v>116.61799599999999</v>
      </c>
      <c r="Q62" s="84">
        <f t="shared" si="41"/>
        <v>207.80815733333333</v>
      </c>
      <c r="R62" s="84">
        <f t="shared" si="41"/>
        <v>216.58277766666669</v>
      </c>
      <c r="S62" s="84">
        <f t="shared" si="41"/>
        <v>285.80809033333333</v>
      </c>
      <c r="T62" s="84">
        <f t="shared" si="41"/>
        <v>345.29107199999999</v>
      </c>
      <c r="U62" s="84">
        <f t="shared" si="41"/>
        <v>456.36555799999996</v>
      </c>
      <c r="V62" s="84">
        <f t="shared" si="41"/>
        <v>525.62291400000004</v>
      </c>
      <c r="W62" s="84">
        <f t="shared" si="41"/>
        <v>672.27603359700004</v>
      </c>
      <c r="X62" s="84">
        <f t="shared" si="41"/>
        <v>498.03367405999995</v>
      </c>
      <c r="Y62" s="84">
        <f t="shared" si="41"/>
        <v>427.04933675099994</v>
      </c>
      <c r="Z62" s="84">
        <f t="shared" si="41"/>
        <v>458.48630423999998</v>
      </c>
      <c r="AA62" s="84">
        <f t="shared" si="41"/>
        <v>460.32475825000006</v>
      </c>
      <c r="AB62" s="84">
        <f t="shared" si="41"/>
        <v>661.09072689000004</v>
      </c>
      <c r="AC62" s="84">
        <f t="shared" ref="AC62" si="42">+AC21</f>
        <v>576.15084674000013</v>
      </c>
      <c r="AD62" s="190"/>
    </row>
    <row r="63" spans="1:30" ht="6" customHeight="1">
      <c r="A63" s="214"/>
      <c r="B63" s="12"/>
      <c r="C63" s="12"/>
      <c r="D63" s="12"/>
      <c r="E63" s="63"/>
      <c r="F63" s="63"/>
      <c r="G63" s="63"/>
      <c r="H63" s="63"/>
      <c r="I63" s="63"/>
      <c r="J63" s="63"/>
      <c r="K63" s="63"/>
      <c r="L63" s="63"/>
      <c r="M63" s="63"/>
      <c r="N63" s="63"/>
      <c r="O63" s="63"/>
      <c r="P63" s="63"/>
      <c r="Q63" s="63"/>
      <c r="R63" s="63"/>
      <c r="S63" s="63"/>
      <c r="T63" s="63"/>
      <c r="U63" s="85"/>
      <c r="V63" s="85"/>
      <c r="W63" s="85"/>
      <c r="X63" s="85"/>
      <c r="Y63" s="85"/>
      <c r="Z63" s="85"/>
      <c r="AA63" s="85"/>
      <c r="AB63" s="85"/>
      <c r="AC63" s="85"/>
      <c r="AD63" s="85"/>
    </row>
    <row r="64" spans="1:30" ht="15">
      <c r="A64" s="214"/>
      <c r="B64" s="10" t="s">
        <v>46</v>
      </c>
      <c r="C64" s="10"/>
      <c r="D64" s="10"/>
      <c r="E64" s="65">
        <f t="shared" ref="E64:AA64" ca="1" si="43">+E45+E56-E58-E62+E60</f>
        <v>65.890161881574514</v>
      </c>
      <c r="F64" s="65">
        <f t="shared" ca="1" si="43"/>
        <v>99.456654600118583</v>
      </c>
      <c r="G64" s="65">
        <f t="shared" ca="1" si="43"/>
        <v>113.26009488048373</v>
      </c>
      <c r="H64" s="65">
        <f t="shared" ca="1" si="43"/>
        <v>76.300009073866605</v>
      </c>
      <c r="I64" s="65">
        <f t="shared" ca="1" si="43"/>
        <v>60.292167143271996</v>
      </c>
      <c r="J64" s="65">
        <f t="shared" ca="1" si="43"/>
        <v>121.81444807482694</v>
      </c>
      <c r="K64" s="65">
        <f t="shared" ca="1" si="43"/>
        <v>128.50625535358122</v>
      </c>
      <c r="L64" s="65">
        <f t="shared" ca="1" si="43"/>
        <v>80.614157856488106</v>
      </c>
      <c r="M64" s="65">
        <f t="shared" ca="1" si="43"/>
        <v>148.05691228958784</v>
      </c>
      <c r="N64" s="65">
        <f t="shared" ca="1" si="43"/>
        <v>107.8459237925576</v>
      </c>
      <c r="O64" s="65">
        <f t="shared" ca="1" si="43"/>
        <v>24.071578567098584</v>
      </c>
      <c r="P64" s="65">
        <f t="shared" ca="1" si="43"/>
        <v>127.03168942603092</v>
      </c>
      <c r="Q64" s="65">
        <f t="shared" ca="1" si="43"/>
        <v>24.642204506830751</v>
      </c>
      <c r="R64" s="65">
        <f t="shared" ca="1" si="43"/>
        <v>102.60883963694963</v>
      </c>
      <c r="S64" s="65">
        <f t="shared" ca="1" si="43"/>
        <v>91.947422739201784</v>
      </c>
      <c r="T64" s="65">
        <f t="shared" ca="1" si="43"/>
        <v>3.0408326747524086</v>
      </c>
      <c r="U64" s="65">
        <f t="shared" ca="1" si="43"/>
        <v>-199.07805289664762</v>
      </c>
      <c r="V64" s="65">
        <f t="shared" ca="1" si="43"/>
        <v>-348.98143946436602</v>
      </c>
      <c r="W64" s="65">
        <f t="shared" ca="1" si="43"/>
        <v>-516.21058195514979</v>
      </c>
      <c r="X64" s="65">
        <f t="shared" ca="1" si="43"/>
        <v>79.391618834635551</v>
      </c>
      <c r="Y64" s="65">
        <f t="shared" ca="1" si="43"/>
        <v>17.50917757465308</v>
      </c>
      <c r="Z64" s="65">
        <f t="shared" ca="1" si="43"/>
        <v>-187.03741353212115</v>
      </c>
      <c r="AA64" s="65">
        <f t="shared" ca="1" si="43"/>
        <v>-241.64669998623287</v>
      </c>
      <c r="AB64" s="65">
        <f t="shared" ref="AB64:AC64" ca="1" si="44">+AB45+AB56-AB58-AB62+AB60</f>
        <v>-339.32722420865815</v>
      </c>
      <c r="AC64" s="65">
        <f t="shared" ca="1" si="44"/>
        <v>-194.50841662740783</v>
      </c>
      <c r="AD64" s="190"/>
    </row>
    <row r="65" spans="1:31" s="9" customFormat="1" ht="15">
      <c r="A65" s="214"/>
      <c r="B65" s="10" t="s">
        <v>77</v>
      </c>
      <c r="C65" s="10"/>
      <c r="D65" s="10"/>
      <c r="E65" s="65">
        <f t="shared" ref="E65:AA65" ca="1" si="45">+E64-E51-E55</f>
        <v>16.544353740212038</v>
      </c>
      <c r="F65" s="65">
        <f t="shared" ca="1" si="45"/>
        <v>39.178721737872721</v>
      </c>
      <c r="G65" s="65">
        <f t="shared" ca="1" si="45"/>
        <v>46.408183287565876</v>
      </c>
      <c r="H65" s="65">
        <f t="shared" ca="1" si="45"/>
        <v>-1.7302019619577607</v>
      </c>
      <c r="I65" s="65">
        <f t="shared" ca="1" si="45"/>
        <v>-11.970326285283605</v>
      </c>
      <c r="J65" s="65">
        <f t="shared" ca="1" si="45"/>
        <v>-7.5866886794166533</v>
      </c>
      <c r="K65" s="65">
        <f t="shared" ca="1" si="45"/>
        <v>-30.46118420263565</v>
      </c>
      <c r="L65" s="65">
        <f t="shared" ca="1" si="45"/>
        <v>-79.716831731392062</v>
      </c>
      <c r="M65" s="65">
        <f t="shared" ca="1" si="45"/>
        <v>-63.684282659629815</v>
      </c>
      <c r="N65" s="65">
        <f t="shared" ca="1" si="45"/>
        <v>-56.896126249417662</v>
      </c>
      <c r="O65" s="65">
        <f t="shared" ca="1" si="45"/>
        <v>-184.24286203486514</v>
      </c>
      <c r="P65" s="65">
        <f t="shared" ca="1" si="45"/>
        <v>-105.81600516873537</v>
      </c>
      <c r="Q65" s="65">
        <f t="shared" ca="1" si="45"/>
        <v>-152.96027104506115</v>
      </c>
      <c r="R65" s="65">
        <f t="shared" ca="1" si="45"/>
        <v>-234.73093798262948</v>
      </c>
      <c r="S65" s="65">
        <f t="shared" ca="1" si="45"/>
        <v>-387.27430880594602</v>
      </c>
      <c r="T65" s="65">
        <f t="shared" ca="1" si="45"/>
        <v>-528.09140429645561</v>
      </c>
      <c r="U65" s="65">
        <f t="shared" ca="1" si="45"/>
        <v>-760.92988216236063</v>
      </c>
      <c r="V65" s="65">
        <f t="shared" ca="1" si="45"/>
        <v>-786.15569415900177</v>
      </c>
      <c r="W65" s="65">
        <f t="shared" ca="1" si="45"/>
        <v>-1152.4388385202724</v>
      </c>
      <c r="X65" s="65">
        <f t="shared" ca="1" si="45"/>
        <v>-577.47579523410604</v>
      </c>
      <c r="Y65" s="65">
        <f t="shared" ca="1" si="45"/>
        <v>-772.42937174659608</v>
      </c>
      <c r="Z65" s="65">
        <f t="shared" ca="1" si="45"/>
        <v>-998.87780785800669</v>
      </c>
      <c r="AA65" s="65">
        <f t="shared" ca="1" si="45"/>
        <v>-1132.9160977561151</v>
      </c>
      <c r="AB65" s="65">
        <f t="shared" ref="AB65:AC65" ca="1" si="46">+AB64-AB51-AB55</f>
        <v>-1092.0691657153584</v>
      </c>
      <c r="AC65" s="65">
        <f t="shared" ca="1" si="46"/>
        <v>-991.79191577089023</v>
      </c>
      <c r="AD65" s="190"/>
    </row>
    <row r="66" spans="1:31" ht="6" customHeight="1">
      <c r="A66" s="214"/>
      <c r="B66" s="12"/>
      <c r="C66" s="12"/>
      <c r="D66" s="12"/>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85"/>
    </row>
    <row r="67" spans="1:31" ht="15">
      <c r="A67" s="214"/>
      <c r="B67" s="10" t="s">
        <v>47</v>
      </c>
      <c r="C67" s="11"/>
      <c r="D67" s="11"/>
      <c r="E67" s="65">
        <f t="shared" ref="E67:AA67" ca="1" si="47">+E64-E60</f>
        <v>5.6056618815745125</v>
      </c>
      <c r="F67" s="65">
        <f t="shared" ca="1" si="47"/>
        <v>55.904254600118584</v>
      </c>
      <c r="G67" s="65">
        <f t="shared" ca="1" si="47"/>
        <v>76.745894880483746</v>
      </c>
      <c r="H67" s="65">
        <f t="shared" ca="1" si="47"/>
        <v>47.429709073866604</v>
      </c>
      <c r="I67" s="65">
        <f t="shared" ca="1" si="47"/>
        <v>33.195567143272001</v>
      </c>
      <c r="J67" s="65">
        <f t="shared" ca="1" si="47"/>
        <v>51.53784807482694</v>
      </c>
      <c r="K67" s="65">
        <f t="shared" ca="1" si="47"/>
        <v>34.220955353581218</v>
      </c>
      <c r="L67" s="65">
        <f t="shared" ca="1" si="47"/>
        <v>-33.610142143511894</v>
      </c>
      <c r="M67" s="65">
        <f t="shared" ca="1" si="47"/>
        <v>52.038012289587854</v>
      </c>
      <c r="N67" s="65">
        <f t="shared" ca="1" si="47"/>
        <v>-37.183476207442382</v>
      </c>
      <c r="O67" s="65">
        <f t="shared" ca="1" si="47"/>
        <v>-152.4657214329014</v>
      </c>
      <c r="P67" s="65">
        <f t="shared" ca="1" si="47"/>
        <v>-39.794710573969084</v>
      </c>
      <c r="Q67" s="65">
        <f t="shared" ca="1" si="47"/>
        <v>-133.90129549316924</v>
      </c>
      <c r="R67" s="65">
        <f t="shared" ca="1" si="47"/>
        <v>-57.047760363050372</v>
      </c>
      <c r="S67" s="65">
        <f t="shared" ca="1" si="47"/>
        <v>-82.831077260798224</v>
      </c>
      <c r="T67" s="65">
        <f t="shared" ca="1" si="47"/>
        <v>-169.4028673252476</v>
      </c>
      <c r="U67" s="65">
        <f t="shared" ca="1" si="47"/>
        <v>-391.51315289664763</v>
      </c>
      <c r="V67" s="65">
        <f t="shared" ca="1" si="47"/>
        <v>-537.65283946436602</v>
      </c>
      <c r="W67" s="65">
        <f t="shared" ca="1" si="47"/>
        <v>-716.33228195514982</v>
      </c>
      <c r="X67" s="65">
        <f t="shared" ca="1" si="47"/>
        <v>-151.87378116536445</v>
      </c>
      <c r="Y67" s="65">
        <f t="shared" ca="1" si="47"/>
        <v>-198.76152242534693</v>
      </c>
      <c r="Z67" s="65">
        <f t="shared" ca="1" si="47"/>
        <v>-427.57501353212115</v>
      </c>
      <c r="AA67" s="65">
        <f t="shared" ca="1" si="47"/>
        <v>-498.59019998623285</v>
      </c>
      <c r="AB67" s="65">
        <f t="shared" ref="AB67:AC67" ca="1" si="48">+AB64-AB60</f>
        <v>-609.62574286565814</v>
      </c>
      <c r="AC67" s="65">
        <f t="shared" ca="1" si="48"/>
        <v>-486.35595520240781</v>
      </c>
      <c r="AD67" s="190"/>
    </row>
    <row r="68" spans="1:31" s="9" customFormat="1" ht="15">
      <c r="A68" s="214"/>
      <c r="B68" s="10" t="s">
        <v>78</v>
      </c>
      <c r="C68" s="57"/>
      <c r="D68" s="57"/>
      <c r="E68" s="65">
        <f t="shared" ref="E68:AA68" ca="1" si="49">+E65-E60</f>
        <v>-43.740146259787963</v>
      </c>
      <c r="F68" s="65">
        <f t="shared" ca="1" si="49"/>
        <v>-4.3736782621272781</v>
      </c>
      <c r="G68" s="65">
        <f t="shared" ca="1" si="49"/>
        <v>9.8939832875658809</v>
      </c>
      <c r="H68" s="65">
        <f t="shared" ca="1" si="49"/>
        <v>-30.600501961957761</v>
      </c>
      <c r="I68" s="65">
        <f t="shared" ca="1" si="49"/>
        <v>-39.0669262852836</v>
      </c>
      <c r="J68" s="65">
        <f t="shared" ca="1" si="49"/>
        <v>-77.863288679416655</v>
      </c>
      <c r="K68" s="65">
        <f t="shared" ca="1" si="49"/>
        <v>-124.74648420263566</v>
      </c>
      <c r="L68" s="65">
        <f t="shared" ca="1" si="49"/>
        <v>-193.94113173139206</v>
      </c>
      <c r="M68" s="65">
        <f t="shared" ca="1" si="49"/>
        <v>-159.70318265962982</v>
      </c>
      <c r="N68" s="65">
        <f t="shared" ca="1" si="49"/>
        <v>-201.92552624941766</v>
      </c>
      <c r="O68" s="65">
        <f t="shared" ca="1" si="49"/>
        <v>-360.78016203486516</v>
      </c>
      <c r="P68" s="65">
        <f t="shared" ca="1" si="49"/>
        <v>-272.64240516873537</v>
      </c>
      <c r="Q68" s="65">
        <f t="shared" ca="1" si="49"/>
        <v>-311.50377104506117</v>
      </c>
      <c r="R68" s="65">
        <f t="shared" ca="1" si="49"/>
        <v>-394.38753798262951</v>
      </c>
      <c r="S68" s="65">
        <f t="shared" ca="1" si="49"/>
        <v>-562.05280880594603</v>
      </c>
      <c r="T68" s="65">
        <f t="shared" ca="1" si="49"/>
        <v>-700.53510429645564</v>
      </c>
      <c r="U68" s="65">
        <f t="shared" ca="1" si="49"/>
        <v>-953.36498216236066</v>
      </c>
      <c r="V68" s="65">
        <f t="shared" ca="1" si="49"/>
        <v>-974.82709415900172</v>
      </c>
      <c r="W68" s="65">
        <f t="shared" ca="1" si="49"/>
        <v>-1352.5605385202723</v>
      </c>
      <c r="X68" s="65">
        <f t="shared" ca="1" si="49"/>
        <v>-808.74119523410604</v>
      </c>
      <c r="Y68" s="65">
        <f t="shared" ca="1" si="49"/>
        <v>-988.70007174659611</v>
      </c>
      <c r="Z68" s="65">
        <f t="shared" ca="1" si="49"/>
        <v>-1239.4154078580068</v>
      </c>
      <c r="AA68" s="65">
        <f t="shared" ca="1" si="49"/>
        <v>-1389.8595977561149</v>
      </c>
      <c r="AB68" s="65">
        <f t="shared" ref="AB68:AC68" ca="1" si="50">+AB65-AB60</f>
        <v>-1362.3676843723583</v>
      </c>
      <c r="AC68" s="65">
        <f t="shared" ca="1" si="50"/>
        <v>-1283.6394543458903</v>
      </c>
      <c r="AD68" s="190"/>
    </row>
    <row r="70" spans="1:31" s="3" customFormat="1" ht="15">
      <c r="A70" s="8" t="s">
        <v>56</v>
      </c>
      <c r="B70" s="8"/>
      <c r="C70" s="8"/>
      <c r="D70" s="8"/>
      <c r="E70" s="7" t="s">
        <v>5</v>
      </c>
      <c r="F70" s="7" t="s">
        <v>6</v>
      </c>
      <c r="G70" s="7" t="s">
        <v>7</v>
      </c>
      <c r="H70" s="7" t="s">
        <v>8</v>
      </c>
      <c r="I70" s="7" t="s">
        <v>9</v>
      </c>
      <c r="J70" s="6" t="s">
        <v>10</v>
      </c>
      <c r="K70" s="6" t="s">
        <v>11</v>
      </c>
      <c r="L70" s="6" t="s">
        <v>12</v>
      </c>
      <c r="M70" s="5" t="s">
        <v>13</v>
      </c>
      <c r="N70" s="5" t="s">
        <v>14</v>
      </c>
      <c r="O70" s="5" t="s">
        <v>15</v>
      </c>
      <c r="P70" s="5" t="s">
        <v>16</v>
      </c>
      <c r="Q70" s="5" t="s">
        <v>17</v>
      </c>
      <c r="R70" s="5" t="s">
        <v>18</v>
      </c>
      <c r="S70" s="5" t="s">
        <v>19</v>
      </c>
      <c r="T70" s="5" t="s">
        <v>20</v>
      </c>
      <c r="U70" s="5" t="s">
        <v>21</v>
      </c>
      <c r="V70" s="5" t="s">
        <v>22</v>
      </c>
      <c r="W70" s="5" t="s">
        <v>23</v>
      </c>
      <c r="X70" s="5" t="s">
        <v>24</v>
      </c>
      <c r="Y70" s="5" t="s">
        <v>25</v>
      </c>
      <c r="Z70" s="5" t="s">
        <v>26</v>
      </c>
      <c r="AA70" s="5" t="s">
        <v>27</v>
      </c>
      <c r="AB70" s="5" t="s">
        <v>28</v>
      </c>
      <c r="AC70" s="5" t="s">
        <v>29</v>
      </c>
      <c r="AD70" s="186"/>
      <c r="AE70" s="56">
        <v>1</v>
      </c>
    </row>
    <row r="71" spans="1:31" ht="15">
      <c r="A71" s="35"/>
      <c r="B71" s="35"/>
      <c r="C71" s="35" t="s">
        <v>57</v>
      </c>
      <c r="D71" s="35"/>
      <c r="E71" s="36"/>
      <c r="F71" s="36"/>
      <c r="G71" s="36"/>
      <c r="H71" s="36"/>
      <c r="I71" s="36"/>
      <c r="J71" s="37"/>
      <c r="K71" s="37"/>
      <c r="L71" s="37"/>
      <c r="M71" s="38"/>
      <c r="N71" s="38"/>
      <c r="O71" s="38"/>
      <c r="P71" s="38"/>
      <c r="Q71" s="38"/>
      <c r="R71" s="38"/>
      <c r="S71" s="38"/>
      <c r="T71" s="38"/>
      <c r="U71" s="38"/>
      <c r="V71" s="38"/>
      <c r="W71" s="38"/>
      <c r="X71" s="38"/>
      <c r="Y71" s="38"/>
      <c r="Z71" s="38"/>
      <c r="AA71" s="38"/>
      <c r="AB71" s="38"/>
      <c r="AC71" s="38"/>
      <c r="AD71" s="189"/>
    </row>
    <row r="72" spans="1:31">
      <c r="D72" s="2" t="s">
        <v>58</v>
      </c>
      <c r="E72" s="32">
        <f t="shared" ref="E72:AB72" ca="1" si="51">IF(AND($AE$31=2,E34=""),NA(),OFFSET(E75,1+($AE$70-1)*3,0))</f>
        <v>4.9553001581851897</v>
      </c>
      <c r="F72" s="32">
        <f t="shared" ca="1" si="51"/>
        <v>6.6288830791602829</v>
      </c>
      <c r="G72" s="32">
        <f t="shared" ca="1" si="51"/>
        <v>6.5136247534474503</v>
      </c>
      <c r="H72" s="32">
        <f t="shared" ca="1" si="51"/>
        <v>2.2472465953824701</v>
      </c>
      <c r="I72" s="32">
        <f t="shared" ca="1" si="51"/>
        <v>1.4841290425530722</v>
      </c>
      <c r="J72" s="32">
        <f t="shared" ca="1" si="51"/>
        <v>2.0008265279166708</v>
      </c>
      <c r="K72" s="32">
        <f t="shared" ca="1" si="51"/>
        <v>2.2581474771964443</v>
      </c>
      <c r="L72" s="32">
        <f t="shared" ca="1" si="51"/>
        <v>1.3597923617549577</v>
      </c>
      <c r="M72" s="32">
        <f t="shared" ca="1" si="51"/>
        <v>0.85077560316817125</v>
      </c>
      <c r="N72" s="32">
        <f t="shared" ca="1" si="51"/>
        <v>1.0067790989890388</v>
      </c>
      <c r="O72" s="32">
        <f t="shared" ca="1" si="51"/>
        <v>1.1313533000159983</v>
      </c>
      <c r="P72" s="32">
        <f t="shared" ca="1" si="51"/>
        <v>1.4884198092933385</v>
      </c>
      <c r="Q72" s="32">
        <f t="shared" ca="1" si="51"/>
        <v>-0.3263198742620258</v>
      </c>
      <c r="R72" s="32">
        <f t="shared" ca="1" si="51"/>
        <v>-1.2952304669077276E-2</v>
      </c>
      <c r="S72" s="32">
        <f t="shared" ca="1" si="51"/>
        <v>-3.9184070994623899E-2</v>
      </c>
      <c r="T72" s="32">
        <f t="shared" ca="1" si="51"/>
        <v>-7.0021956605780519E-2</v>
      </c>
      <c r="U72" s="32">
        <f t="shared" ca="1" si="51"/>
        <v>-1.3219386745162629</v>
      </c>
      <c r="V72" s="32">
        <f t="shared" ca="1" si="51"/>
        <v>-1.5999729288011668</v>
      </c>
      <c r="W72" s="32">
        <f t="shared" ca="1" si="51"/>
        <v>-1.7076387620307072</v>
      </c>
      <c r="X72" s="32">
        <f t="shared" ca="1" si="51"/>
        <v>-1.5425783140081484</v>
      </c>
      <c r="Y72" s="32">
        <f t="shared" ca="1" si="51"/>
        <v>-1.3364410951056482</v>
      </c>
      <c r="Z72" s="32">
        <f t="shared" ca="1" si="51"/>
        <v>-1.1066060263584638</v>
      </c>
      <c r="AA72" s="32">
        <f t="shared" ca="1" si="51"/>
        <v>-1.193803081198344</v>
      </c>
      <c r="AB72" s="32">
        <f t="shared" ca="1" si="51"/>
        <v>-1.4567722297073435</v>
      </c>
      <c r="AC72" s="32">
        <f t="shared" ref="AC72" ca="1" si="52">IF(AND($AE$31=2,AC34=""),NA(),OFFSET(AC75,1+($AE$70-1)*3,0))</f>
        <v>-1.3440792876105274</v>
      </c>
      <c r="AD72" s="32"/>
    </row>
    <row r="73" spans="1:31">
      <c r="D73" s="2" t="s">
        <v>54</v>
      </c>
      <c r="E73" s="32">
        <f t="shared" ref="E73:AB73" ca="1" si="53">IF(AND($AE$31=2,E34=""),NA(),OFFSET(E76,1+($AE$70-1)*3,0))</f>
        <v>7.8603677962601619</v>
      </c>
      <c r="F73" s="32">
        <f t="shared" ca="1" si="53"/>
        <v>9.2237416486549328</v>
      </c>
      <c r="G73" s="32">
        <f t="shared" ca="1" si="53"/>
        <v>8.8333936379094489</v>
      </c>
      <c r="H73" s="32">
        <f t="shared" ca="1" si="53"/>
        <v>4.8594181993066003</v>
      </c>
      <c r="I73" s="32">
        <f t="shared" ca="1" si="53"/>
        <v>3.3876685847185626</v>
      </c>
      <c r="J73" s="32">
        <f t="shared" ca="1" si="53"/>
        <v>5.519601008038129</v>
      </c>
      <c r="K73" s="32">
        <f t="shared" ca="1" si="53"/>
        <v>4.2551275219039404</v>
      </c>
      <c r="L73" s="32">
        <f t="shared" ca="1" si="53"/>
        <v>2.1184860860534571</v>
      </c>
      <c r="M73" s="32">
        <f t="shared" ca="1" si="53"/>
        <v>3.2281966221097016</v>
      </c>
      <c r="N73" s="32">
        <f t="shared" ca="1" si="53"/>
        <v>1.9467244116113565</v>
      </c>
      <c r="O73" s="32">
        <f t="shared" ca="1" si="53"/>
        <v>0.37237707283939681</v>
      </c>
      <c r="P73" s="32">
        <f t="shared" ca="1" si="53"/>
        <v>1.8762809723450662</v>
      </c>
      <c r="Q73" s="32">
        <f t="shared" ca="1" si="53"/>
        <v>0.34414088329361897</v>
      </c>
      <c r="R73" s="32">
        <f t="shared" ca="1" si="53"/>
        <v>1.333340085702597</v>
      </c>
      <c r="S73" s="32">
        <f t="shared" ca="1" si="53"/>
        <v>1.0576887643640551</v>
      </c>
      <c r="T73" s="32">
        <f t="shared" ca="1" si="53"/>
        <v>3.2207604577231097E-2</v>
      </c>
      <c r="U73" s="32">
        <f t="shared" ca="1" si="53"/>
        <v>-1.8891239362698893</v>
      </c>
      <c r="V73" s="32">
        <f t="shared" ca="1" si="53"/>
        <v>-3.0603647347637777</v>
      </c>
      <c r="W73" s="32">
        <f t="shared" ca="1" si="53"/>
        <v>-4.2116044044479395</v>
      </c>
      <c r="X73" s="32">
        <f t="shared" ca="1" si="53"/>
        <v>0.65646056673771258</v>
      </c>
      <c r="Y73" s="32">
        <f t="shared" ca="1" si="53"/>
        <v>0.13182575787487411</v>
      </c>
      <c r="Z73" s="32">
        <f t="shared" ca="1" si="53"/>
        <v>-1.2854792684881344</v>
      </c>
      <c r="AA73" s="32">
        <f t="shared" ca="1" si="53"/>
        <v>-1.546350150968665</v>
      </c>
      <c r="AB73" s="32">
        <f t="shared" ca="1" si="53"/>
        <v>-2.1054751874712756</v>
      </c>
      <c r="AC73" s="32">
        <f t="shared" ref="AC73" ca="1" si="54">IF(AND($AE$31=2,AC34=""),NA(),OFFSET(AC76,1+($AE$70-1)*3,0))</f>
        <v>-1.1334083776139321</v>
      </c>
      <c r="AD73" s="32"/>
    </row>
    <row r="74" spans="1:31">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row>
    <row r="75" spans="1:31">
      <c r="C75" s="2" t="s">
        <v>46</v>
      </c>
    </row>
    <row r="76" spans="1:31">
      <c r="D76" s="2" t="s">
        <v>58</v>
      </c>
      <c r="E76" s="32">
        <f t="shared" ref="E76:AC76" si="55">IF($AE$36=1,E24/E$29*100,E23/E$29*100)</f>
        <v>4.9553001581851897</v>
      </c>
      <c r="F76" s="32">
        <f t="shared" si="55"/>
        <v>6.6288830791602829</v>
      </c>
      <c r="G76" s="32">
        <f t="shared" si="55"/>
        <v>6.5136247534474503</v>
      </c>
      <c r="H76" s="32">
        <f t="shared" si="55"/>
        <v>2.2472465953824701</v>
      </c>
      <c r="I76" s="32">
        <f t="shared" si="55"/>
        <v>1.4841290425530722</v>
      </c>
      <c r="J76" s="32">
        <f t="shared" si="55"/>
        <v>2.0008265279166708</v>
      </c>
      <c r="K76" s="32">
        <f t="shared" si="55"/>
        <v>2.2581474771964443</v>
      </c>
      <c r="L76" s="32">
        <f t="shared" si="55"/>
        <v>1.3597923617549577</v>
      </c>
      <c r="M76" s="32">
        <f t="shared" si="55"/>
        <v>0.85077560316817125</v>
      </c>
      <c r="N76" s="32">
        <f t="shared" si="55"/>
        <v>1.0067790989890388</v>
      </c>
      <c r="O76" s="32">
        <f t="shared" si="55"/>
        <v>1.1313533000159983</v>
      </c>
      <c r="P76" s="32">
        <f t="shared" si="55"/>
        <v>1.4884198092933385</v>
      </c>
      <c r="Q76" s="32">
        <f t="shared" si="55"/>
        <v>-0.3263198742620258</v>
      </c>
      <c r="R76" s="32">
        <f t="shared" si="55"/>
        <v>-1.2952304669077276E-2</v>
      </c>
      <c r="S76" s="32">
        <f t="shared" si="55"/>
        <v>-3.9184070994623899E-2</v>
      </c>
      <c r="T76" s="32">
        <f t="shared" si="55"/>
        <v>-7.0021956605780519E-2</v>
      </c>
      <c r="U76" s="32">
        <f t="shared" si="55"/>
        <v>-1.3219386745162629</v>
      </c>
      <c r="V76" s="32">
        <f t="shared" si="55"/>
        <v>-1.5999729288011668</v>
      </c>
      <c r="W76" s="32">
        <f t="shared" si="55"/>
        <v>-1.7076387620307072</v>
      </c>
      <c r="X76" s="32">
        <f t="shared" si="55"/>
        <v>-1.5425783140081484</v>
      </c>
      <c r="Y76" s="32">
        <f t="shared" si="55"/>
        <v>-1.3364410951056482</v>
      </c>
      <c r="Z76" s="32">
        <f t="shared" si="55"/>
        <v>-1.1066060263584638</v>
      </c>
      <c r="AA76" s="32">
        <f t="shared" si="55"/>
        <v>-1.193803081198344</v>
      </c>
      <c r="AB76" s="32">
        <f t="shared" si="55"/>
        <v>-1.4567722297073435</v>
      </c>
      <c r="AC76" s="32">
        <f t="shared" si="55"/>
        <v>-1.3440792876105274</v>
      </c>
      <c r="AD76" s="32"/>
    </row>
    <row r="77" spans="1:31">
      <c r="D77" s="2" t="s">
        <v>54</v>
      </c>
      <c r="E77" s="32">
        <f t="shared" ref="E77:AC77" ca="1" si="56">IF(AND(OR($AE$36=3,$AE$36=4),E41=""),NA(),E64/E$29*100)</f>
        <v>7.8603677962601619</v>
      </c>
      <c r="F77" s="32">
        <f t="shared" ca="1" si="56"/>
        <v>9.2237416486549328</v>
      </c>
      <c r="G77" s="32">
        <f t="shared" ca="1" si="56"/>
        <v>8.8333936379094489</v>
      </c>
      <c r="H77" s="32">
        <f t="shared" ca="1" si="56"/>
        <v>4.8594181993066003</v>
      </c>
      <c r="I77" s="32">
        <f t="shared" ca="1" si="56"/>
        <v>3.3876685847185626</v>
      </c>
      <c r="J77" s="32">
        <f t="shared" ca="1" si="56"/>
        <v>5.519601008038129</v>
      </c>
      <c r="K77" s="32">
        <f t="shared" ca="1" si="56"/>
        <v>4.2551275219039404</v>
      </c>
      <c r="L77" s="32">
        <f t="shared" ca="1" si="56"/>
        <v>2.1184860860534571</v>
      </c>
      <c r="M77" s="32">
        <f t="shared" ca="1" si="56"/>
        <v>3.2281966221097016</v>
      </c>
      <c r="N77" s="32">
        <f t="shared" ca="1" si="56"/>
        <v>1.9467244116113565</v>
      </c>
      <c r="O77" s="32">
        <f t="shared" ca="1" si="56"/>
        <v>0.37237707283939681</v>
      </c>
      <c r="P77" s="32">
        <f t="shared" ca="1" si="56"/>
        <v>1.8762809723450662</v>
      </c>
      <c r="Q77" s="32">
        <f t="shared" ca="1" si="56"/>
        <v>0.34414088329361897</v>
      </c>
      <c r="R77" s="32">
        <f t="shared" ca="1" si="56"/>
        <v>1.333340085702597</v>
      </c>
      <c r="S77" s="32">
        <f t="shared" ca="1" si="56"/>
        <v>1.0576887643640551</v>
      </c>
      <c r="T77" s="32">
        <f t="shared" ca="1" si="56"/>
        <v>3.2207604577231097E-2</v>
      </c>
      <c r="U77" s="32">
        <f t="shared" ca="1" si="56"/>
        <v>-1.8891239362698893</v>
      </c>
      <c r="V77" s="32">
        <f t="shared" ca="1" si="56"/>
        <v>-3.0603647347637777</v>
      </c>
      <c r="W77" s="32">
        <f t="shared" ca="1" si="56"/>
        <v>-4.2116044044479395</v>
      </c>
      <c r="X77" s="32">
        <f t="shared" ca="1" si="56"/>
        <v>0.65646056673771258</v>
      </c>
      <c r="Y77" s="32">
        <f t="shared" ca="1" si="56"/>
        <v>0.13182575787487411</v>
      </c>
      <c r="Z77" s="32">
        <f t="shared" ca="1" si="56"/>
        <v>-1.2854792684881344</v>
      </c>
      <c r="AA77" s="32">
        <f t="shared" ca="1" si="56"/>
        <v>-1.546350150968665</v>
      </c>
      <c r="AB77" s="32">
        <f t="shared" ca="1" si="56"/>
        <v>-2.1054751874712756</v>
      </c>
      <c r="AC77" s="32">
        <f t="shared" ca="1" si="56"/>
        <v>-1.1334083776139321</v>
      </c>
      <c r="AD77" s="32"/>
    </row>
    <row r="78" spans="1:31">
      <c r="C78" s="2" t="s">
        <v>47</v>
      </c>
    </row>
    <row r="79" spans="1:31">
      <c r="D79" s="2" t="s">
        <v>58</v>
      </c>
      <c r="E79" s="32">
        <f t="shared" ref="E79:AC79" si="57">IF($AE$36=1,E27/E$29*100,E26/E$29*100)</f>
        <v>-2.2363401244008405</v>
      </c>
      <c r="F79" s="32">
        <f t="shared" si="57"/>
        <v>2.5897759184173137</v>
      </c>
      <c r="G79" s="32">
        <f t="shared" si="57"/>
        <v>3.6658052958201734</v>
      </c>
      <c r="H79" s="32">
        <f t="shared" si="57"/>
        <v>0.40854614249493787</v>
      </c>
      <c r="I79" s="32">
        <f t="shared" si="57"/>
        <v>-3.8362268043785584E-2</v>
      </c>
      <c r="J79" s="32">
        <f t="shared" si="57"/>
        <v>-1.1835148891475666</v>
      </c>
      <c r="K79" s="32">
        <f t="shared" si="57"/>
        <v>-0.86384820960565412</v>
      </c>
      <c r="L79" s="32">
        <f t="shared" si="57"/>
        <v>-1.6419457531550934</v>
      </c>
      <c r="M79" s="32">
        <f t="shared" si="57"/>
        <v>-1.2427969551492415</v>
      </c>
      <c r="N79" s="32">
        <f t="shared" si="57"/>
        <v>-1.6111434283789514</v>
      </c>
      <c r="O79" s="32">
        <f t="shared" si="57"/>
        <v>-1.5996035766893286</v>
      </c>
      <c r="P79" s="32">
        <f t="shared" si="57"/>
        <v>-0.97563621813665913</v>
      </c>
      <c r="Q79" s="32">
        <f t="shared" si="57"/>
        <v>-2.5404602574950936</v>
      </c>
      <c r="R79" s="32">
        <f t="shared" si="57"/>
        <v>-2.0875936852770693</v>
      </c>
      <c r="S79" s="32">
        <f t="shared" si="57"/>
        <v>-2.0496945365977823</v>
      </c>
      <c r="T79" s="32">
        <f t="shared" si="57"/>
        <v>-1.8964948656706917</v>
      </c>
      <c r="U79" s="32">
        <f t="shared" si="57"/>
        <v>-3.1480252184569966</v>
      </c>
      <c r="V79" s="32">
        <f t="shared" si="57"/>
        <v>-3.2545116340822777</v>
      </c>
      <c r="W79" s="32">
        <f t="shared" si="57"/>
        <v>-3.3403705629817337</v>
      </c>
      <c r="X79" s="32">
        <f t="shared" si="57"/>
        <v>-3.4548282187120938</v>
      </c>
      <c r="Y79" s="32">
        <f t="shared" si="57"/>
        <v>-2.9647328188072635</v>
      </c>
      <c r="Z79" s="32">
        <f t="shared" si="57"/>
        <v>-2.7597838171152289</v>
      </c>
      <c r="AA79" s="32">
        <f t="shared" si="57"/>
        <v>-2.8380408052725961</v>
      </c>
      <c r="AB79" s="32">
        <f t="shared" si="57"/>
        <v>-3.1339345192046388</v>
      </c>
      <c r="AC79" s="32">
        <f t="shared" si="57"/>
        <v>-3.0446866491960325</v>
      </c>
      <c r="AD79" s="32"/>
    </row>
    <row r="80" spans="1:31">
      <c r="D80" s="2" t="s">
        <v>54</v>
      </c>
      <c r="E80" s="32">
        <f t="shared" ref="E80:AC80" ca="1" si="58">IF(AND(OR($AE$36=3,$AE$36=4),E41=""),NA(),E67/E$29*100)</f>
        <v>0.66872751367413275</v>
      </c>
      <c r="F80" s="32">
        <f t="shared" ca="1" si="58"/>
        <v>5.184634487911965</v>
      </c>
      <c r="G80" s="32">
        <f t="shared" ca="1" si="58"/>
        <v>5.9855741802821711</v>
      </c>
      <c r="H80" s="32">
        <f t="shared" ca="1" si="58"/>
        <v>3.0207177464190682</v>
      </c>
      <c r="I80" s="32">
        <f t="shared" ca="1" si="58"/>
        <v>1.8651772741217048</v>
      </c>
      <c r="J80" s="32">
        <f t="shared" ca="1" si="58"/>
        <v>2.3352595909738918</v>
      </c>
      <c r="K80" s="32">
        <f t="shared" ca="1" si="58"/>
        <v>1.1331318351018422</v>
      </c>
      <c r="L80" s="32">
        <f t="shared" ca="1" si="58"/>
        <v>-0.88325202885659404</v>
      </c>
      <c r="M80" s="32">
        <f t="shared" ca="1" si="58"/>
        <v>1.1346240637922891</v>
      </c>
      <c r="N80" s="32">
        <f t="shared" ca="1" si="58"/>
        <v>-0.67119811575663346</v>
      </c>
      <c r="O80" s="32">
        <f t="shared" ca="1" si="58"/>
        <v>-2.3585798038659305</v>
      </c>
      <c r="P80" s="32">
        <f t="shared" ca="1" si="58"/>
        <v>-0.58777505508493122</v>
      </c>
      <c r="Q80" s="32">
        <f t="shared" ca="1" si="58"/>
        <v>-1.8699994999394491</v>
      </c>
      <c r="R80" s="32">
        <f t="shared" ca="1" si="58"/>
        <v>-0.74130129490539531</v>
      </c>
      <c r="S80" s="32">
        <f t="shared" ca="1" si="58"/>
        <v>-0.95282170123910326</v>
      </c>
      <c r="T80" s="32">
        <f t="shared" ca="1" si="58"/>
        <v>-1.7942653044876804</v>
      </c>
      <c r="U80" s="32">
        <f t="shared" ca="1" si="58"/>
        <v>-3.7152104802106227</v>
      </c>
      <c r="V80" s="32">
        <f t="shared" ca="1" si="58"/>
        <v>-4.714903440044889</v>
      </c>
      <c r="W80" s="32">
        <f t="shared" ca="1" si="58"/>
        <v>-5.8443362053989656</v>
      </c>
      <c r="X80" s="32">
        <f t="shared" ca="1" si="58"/>
        <v>-1.255789337966233</v>
      </c>
      <c r="Y80" s="32">
        <f t="shared" ca="1" si="58"/>
        <v>-1.4964659658267412</v>
      </c>
      <c r="Z80" s="32">
        <f t="shared" ca="1" si="58"/>
        <v>-2.9386570592448993</v>
      </c>
      <c r="AA80" s="32">
        <f t="shared" ca="1" si="58"/>
        <v>-3.1905878750429171</v>
      </c>
      <c r="AB80" s="32">
        <f t="shared" ca="1" si="58"/>
        <v>-3.7826374769685707</v>
      </c>
      <c r="AC80" s="32">
        <f t="shared" ca="1" si="58"/>
        <v>-2.8340157391994372</v>
      </c>
      <c r="AD80" s="32"/>
    </row>
    <row r="81" spans="1:30">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row>
    <row r="82" spans="1:30" ht="15">
      <c r="A82" s="35"/>
      <c r="B82" s="35"/>
      <c r="C82" s="35" t="s">
        <v>59</v>
      </c>
      <c r="D82" s="35"/>
      <c r="E82" s="36"/>
      <c r="F82" s="36"/>
      <c r="G82" s="36"/>
      <c r="H82" s="36"/>
      <c r="I82" s="36"/>
      <c r="J82" s="37"/>
      <c r="K82" s="37"/>
      <c r="L82" s="37"/>
      <c r="M82" s="38"/>
      <c r="N82" s="38"/>
      <c r="O82" s="38"/>
      <c r="P82" s="38"/>
      <c r="Q82" s="38"/>
      <c r="R82" s="38"/>
      <c r="S82" s="38"/>
      <c r="T82" s="38"/>
      <c r="U82" s="38"/>
      <c r="V82" s="38"/>
      <c r="W82" s="38"/>
      <c r="X82" s="38"/>
      <c r="Y82" s="38"/>
      <c r="Z82" s="38"/>
      <c r="AA82" s="38"/>
      <c r="AB82" s="38"/>
      <c r="AC82" s="38"/>
      <c r="AD82" s="189"/>
    </row>
    <row r="83" spans="1:30">
      <c r="D83" s="2" t="s">
        <v>60</v>
      </c>
      <c r="E83" s="32"/>
      <c r="F83" s="32">
        <f t="shared" ref="F83:AC83" ca="1" si="59">IF(AND($AE$31=2,F34=""),NA(),OFFSET(F33,$AE$31-1,0)-OFFSET(E33,$AE$31-1,0))</f>
        <v>1.4767299999999999</v>
      </c>
      <c r="G83" s="32">
        <f t="shared" ca="1" si="59"/>
        <v>0.74468999999999996</v>
      </c>
      <c r="H83" s="32">
        <f t="shared" ca="1" si="59"/>
        <v>-0.58652999999999988</v>
      </c>
      <c r="I83" s="32">
        <f t="shared" ca="1" si="59"/>
        <v>1.8000499999999997</v>
      </c>
      <c r="J83" s="32">
        <f t="shared" ca="1" si="59"/>
        <v>-8.6781399999999991</v>
      </c>
      <c r="K83" s="32">
        <f t="shared" ca="1" si="59"/>
        <v>2.62113</v>
      </c>
      <c r="L83" s="32">
        <f t="shared" ca="1" si="59"/>
        <v>3.68682</v>
      </c>
      <c r="M83" s="32">
        <f t="shared" ca="1" si="59"/>
        <v>1.66157</v>
      </c>
      <c r="N83" s="32">
        <f t="shared" ca="1" si="59"/>
        <v>-0.23543000000000003</v>
      </c>
      <c r="O83" s="32">
        <f t="shared" ca="1" si="59"/>
        <v>2.4890299999999996</v>
      </c>
      <c r="P83" s="32">
        <f t="shared" ca="1" si="59"/>
        <v>-3.3100799999999997</v>
      </c>
      <c r="Q83" s="32">
        <f t="shared" ca="1" si="59"/>
        <v>-2.3875099999999998</v>
      </c>
      <c r="R83" s="32">
        <f t="shared" ca="1" si="59"/>
        <v>-1.0371299999999997</v>
      </c>
      <c r="S83" s="32">
        <f t="shared" ca="1" si="59"/>
        <v>1.7403299999999997</v>
      </c>
      <c r="T83" s="32">
        <f t="shared" ca="1" si="59"/>
        <v>0.58384000000000003</v>
      </c>
      <c r="U83" s="32">
        <f t="shared" ca="1" si="59"/>
        <v>2.5543200000000001</v>
      </c>
      <c r="V83" s="32">
        <f t="shared" ca="1" si="59"/>
        <v>0.82447999999999988</v>
      </c>
      <c r="W83" s="32">
        <f t="shared" ca="1" si="59"/>
        <v>-0.88840999999999992</v>
      </c>
      <c r="X83" s="32">
        <f t="shared" ca="1" si="59"/>
        <v>-6.9863499999999998</v>
      </c>
      <c r="Y83" s="32">
        <f t="shared" ca="1" si="59"/>
        <v>2.5766000000000004</v>
      </c>
      <c r="Z83" s="32">
        <f t="shared" ca="1" si="59"/>
        <v>1.5516799999999997</v>
      </c>
      <c r="AA83" s="32">
        <f t="shared" ca="1" si="59"/>
        <v>1.48359</v>
      </c>
      <c r="AB83" s="32">
        <f t="shared" ca="1" si="59"/>
        <v>-1.1402600000000001</v>
      </c>
      <c r="AC83" s="32">
        <f t="shared" ca="1" si="59"/>
        <v>-0.44307999999999997</v>
      </c>
      <c r="AD83" s="32"/>
    </row>
    <row r="84" spans="1:30">
      <c r="D84" s="2" t="s">
        <v>79</v>
      </c>
      <c r="E84" s="32"/>
      <c r="F84" s="32">
        <f t="shared" ref="F84:AC84" ca="1" si="60">IF(AND($AE$31=2,F34=""),NA(),E73-F73)</f>
        <v>-1.3633738523947709</v>
      </c>
      <c r="G84" s="32">
        <f t="shared" ca="1" si="60"/>
        <v>0.39034801074548398</v>
      </c>
      <c r="H84" s="32">
        <f t="shared" ca="1" si="60"/>
        <v>3.9739754386028485</v>
      </c>
      <c r="I84" s="32">
        <f t="shared" ca="1" si="60"/>
        <v>1.4717496145880378</v>
      </c>
      <c r="J84" s="32">
        <f t="shared" ca="1" si="60"/>
        <v>-2.1319324233195664</v>
      </c>
      <c r="K84" s="32">
        <f t="shared" ca="1" si="60"/>
        <v>1.2644734861341886</v>
      </c>
      <c r="L84" s="32">
        <f t="shared" ca="1" si="60"/>
        <v>2.1366414358504833</v>
      </c>
      <c r="M84" s="32">
        <f t="shared" ca="1" si="60"/>
        <v>-1.1097105360562445</v>
      </c>
      <c r="N84" s="32">
        <f t="shared" ca="1" si="60"/>
        <v>1.2814722104983451</v>
      </c>
      <c r="O84" s="32">
        <f t="shared" ca="1" si="60"/>
        <v>1.5743473387719598</v>
      </c>
      <c r="P84" s="32">
        <f t="shared" ca="1" si="60"/>
        <v>-1.5039038995056693</v>
      </c>
      <c r="Q84" s="32">
        <f t="shared" ca="1" si="60"/>
        <v>1.5321400890514472</v>
      </c>
      <c r="R84" s="32">
        <f t="shared" ca="1" si="60"/>
        <v>-0.98919920240897796</v>
      </c>
      <c r="S84" s="32">
        <f t="shared" ca="1" si="60"/>
        <v>0.27565132133854187</v>
      </c>
      <c r="T84" s="32">
        <f t="shared" ca="1" si="60"/>
        <v>1.0254811597868241</v>
      </c>
      <c r="U84" s="32">
        <f t="shared" ca="1" si="60"/>
        <v>1.9213315408471203</v>
      </c>
      <c r="V84" s="32">
        <f t="shared" ca="1" si="60"/>
        <v>1.1712407984938884</v>
      </c>
      <c r="W84" s="32">
        <f t="shared" ca="1" si="60"/>
        <v>1.1512396696841618</v>
      </c>
      <c r="X84" s="32">
        <f t="shared" ca="1" si="60"/>
        <v>-4.8680649711856523</v>
      </c>
      <c r="Y84" s="32">
        <f t="shared" ca="1" si="60"/>
        <v>0.52463480886283853</v>
      </c>
      <c r="Z84" s="32">
        <f t="shared" ca="1" si="60"/>
        <v>1.4173050263630085</v>
      </c>
      <c r="AA84" s="32">
        <f t="shared" ca="1" si="60"/>
        <v>0.26087088248053059</v>
      </c>
      <c r="AB84" s="32">
        <f t="shared" ca="1" si="60"/>
        <v>0.55912503650261058</v>
      </c>
      <c r="AC84" s="32">
        <f t="shared" ca="1" si="60"/>
        <v>-0.97206680985734351</v>
      </c>
      <c r="AD84" s="32"/>
    </row>
    <row r="85" spans="1:30">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row>
    <row r="87" spans="1:30">
      <c r="D87" s="45"/>
      <c r="E87" s="202"/>
      <c r="F87" s="202"/>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row>
    <row r="88" spans="1:30">
      <c r="D88" s="45"/>
      <c r="E88" s="202"/>
      <c r="F88" s="202"/>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row>
    <row r="89" spans="1:30">
      <c r="D89" s="45"/>
      <c r="E89" s="202"/>
      <c r="F89" s="202"/>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row>
    <row r="90" spans="1:30">
      <c r="D90" s="45"/>
      <c r="E90" s="202"/>
      <c r="F90" s="202"/>
      <c r="G90" s="202"/>
      <c r="H90" s="202"/>
      <c r="I90" s="202"/>
      <c r="J90" s="202"/>
      <c r="K90" s="202"/>
      <c r="L90" s="202"/>
      <c r="M90" s="202"/>
      <c r="N90" s="202"/>
      <c r="O90" s="202"/>
      <c r="P90" s="202"/>
      <c r="Q90" s="202"/>
      <c r="R90" s="202"/>
      <c r="S90" s="202"/>
      <c r="T90" s="202"/>
      <c r="U90" s="202"/>
      <c r="V90" s="202"/>
      <c r="W90" s="202"/>
      <c r="X90" s="202"/>
      <c r="Y90" s="202"/>
      <c r="Z90" s="202"/>
      <c r="AA90" s="202"/>
      <c r="AB90" s="202"/>
      <c r="AC90" s="202"/>
    </row>
    <row r="91" spans="1:30">
      <c r="D91" s="45"/>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row>
    <row r="92" spans="1:30">
      <c r="D92" s="12"/>
      <c r="E92" s="202"/>
      <c r="F92" s="202"/>
      <c r="G92" s="202"/>
      <c r="H92" s="202"/>
      <c r="I92" s="202"/>
      <c r="J92" s="202"/>
      <c r="K92" s="202"/>
      <c r="L92" s="202"/>
      <c r="M92" s="202"/>
      <c r="N92" s="202"/>
      <c r="O92" s="202"/>
      <c r="P92" s="202"/>
      <c r="Q92" s="202"/>
      <c r="R92" s="202"/>
      <c r="S92" s="202"/>
      <c r="T92" s="202"/>
      <c r="U92" s="202"/>
      <c r="V92" s="202"/>
      <c r="W92" s="202"/>
      <c r="X92" s="202"/>
      <c r="Y92" s="202"/>
      <c r="Z92" s="202"/>
      <c r="AA92" s="202"/>
      <c r="AB92" s="202"/>
      <c r="AC92" s="202"/>
    </row>
    <row r="93" spans="1:30">
      <c r="D93" s="12"/>
      <c r="E93" s="202"/>
      <c r="F93" s="202"/>
      <c r="G93" s="202"/>
      <c r="H93" s="202"/>
      <c r="I93" s="202"/>
      <c r="J93" s="202"/>
      <c r="K93" s="202"/>
      <c r="L93" s="202"/>
      <c r="M93" s="202"/>
      <c r="N93" s="202"/>
      <c r="O93" s="202"/>
      <c r="P93" s="202"/>
      <c r="Q93" s="202"/>
      <c r="R93" s="202"/>
      <c r="S93" s="202"/>
      <c r="T93" s="202"/>
      <c r="U93" s="202"/>
      <c r="V93" s="202"/>
      <c r="W93" s="202"/>
      <c r="X93" s="202"/>
      <c r="Y93" s="202"/>
      <c r="Z93" s="202"/>
      <c r="AA93" s="202"/>
      <c r="AB93" s="202"/>
      <c r="AC93" s="202"/>
    </row>
  </sheetData>
  <dataConsolidate/>
  <mergeCells count="2">
    <mergeCell ref="A4:A27"/>
    <mergeCell ref="A45:A68"/>
  </mergeCells>
  <pageMargins left="0.25" right="0.25" top="0.75" bottom="0.75" header="0.3" footer="0.3"/>
  <pageSetup scale="4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6385" r:id="rId4" name="Drop Down 1">
              <controlPr defaultSize="0" autoLine="0" autoPict="0">
                <anchor moveWithCells="1">
                  <from>
                    <xdr:col>11</xdr:col>
                    <xdr:colOff>9525</xdr:colOff>
                    <xdr:row>0</xdr:row>
                    <xdr:rowOff>9525</xdr:rowOff>
                  </from>
                  <to>
                    <xdr:col>13</xdr:col>
                    <xdr:colOff>104775</xdr:colOff>
                    <xdr:row>0</xdr:row>
                    <xdr:rowOff>209550</xdr:rowOff>
                  </to>
                </anchor>
              </controlPr>
            </control>
          </mc:Choice>
        </mc:AlternateContent>
        <mc:AlternateContent xmlns:mc="http://schemas.openxmlformats.org/markup-compatibility/2006">
          <mc:Choice Requires="x14">
            <control shapeId="16386" r:id="rId5" name="Drop Down 2">
              <controlPr defaultSize="0" autoLine="0" autoPict="0">
                <anchor moveWithCells="1">
                  <from>
                    <xdr:col>15</xdr:col>
                    <xdr:colOff>523875</xdr:colOff>
                    <xdr:row>0</xdr:row>
                    <xdr:rowOff>19050</xdr:rowOff>
                  </from>
                  <to>
                    <xdr:col>18</xdr:col>
                    <xdr:colOff>76200</xdr:colOff>
                    <xdr:row>1</xdr:row>
                    <xdr:rowOff>0</xdr:rowOff>
                  </to>
                </anchor>
              </controlPr>
            </control>
          </mc:Choice>
        </mc:AlternateContent>
        <mc:AlternateContent xmlns:mc="http://schemas.openxmlformats.org/markup-compatibility/2006">
          <mc:Choice Requires="x14">
            <control shapeId="16387" r:id="rId6" name="Drop Down 3">
              <controlPr defaultSize="0" autoLine="0" autoPict="0">
                <anchor moveWithCells="1">
                  <from>
                    <xdr:col>20</xdr:col>
                    <xdr:colOff>114300</xdr:colOff>
                    <xdr:row>0</xdr:row>
                    <xdr:rowOff>0</xdr:rowOff>
                  </from>
                  <to>
                    <xdr:col>22</xdr:col>
                    <xdr:colOff>228600</xdr:colOff>
                    <xdr:row>0</xdr:row>
                    <xdr:rowOff>200025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theme="5" tint="-0.249977111117893"/>
  </sheetPr>
  <dimension ref="A1:J3"/>
  <sheetViews>
    <sheetView showGridLines="0" zoomScaleNormal="100" workbookViewId="0">
      <pane ySplit="1" topLeftCell="A2" activePane="bottomLeft" state="frozenSplit"/>
      <selection pane="bottomLeft" activeCell="O23" sqref="O23"/>
      <selection activeCell="AA31" sqref="AA31"/>
    </sheetView>
  </sheetViews>
  <sheetFormatPr defaultRowHeight="15"/>
  <cols>
    <col min="1" max="1" width="14.28515625" style="30" customWidth="1"/>
    <col min="2" max="3" width="9.140625" style="30"/>
    <col min="4" max="4" width="2.42578125" style="30" customWidth="1"/>
    <col min="5" max="5" width="17.7109375" style="30" bestFit="1" customWidth="1"/>
    <col min="6" max="8" width="9.140625" style="30"/>
    <col min="9" max="9" width="3.140625" style="30" customWidth="1"/>
    <col min="10" max="10" width="9.85546875" style="30" bestFit="1" customWidth="1"/>
    <col min="11" max="16384" width="9.140625" style="30"/>
  </cols>
  <sheetData>
    <row r="1" spans="1:10" s="29" customFormat="1" ht="18.75" customHeight="1">
      <c r="A1" s="28" t="s">
        <v>0</v>
      </c>
      <c r="E1" s="28" t="s">
        <v>1</v>
      </c>
      <c r="J1" s="28" t="s">
        <v>2</v>
      </c>
    </row>
    <row r="2" spans="1:10" ht="18.75" customHeight="1"/>
    <row r="3" spans="1:10" ht="18.75" customHeight="1"/>
  </sheetData>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Drop Down 1">
              <controlPr defaultSize="0" autoLine="0" autoPict="0">
                <anchor moveWithCells="1">
                  <from>
                    <xdr:col>1</xdr:col>
                    <xdr:colOff>0</xdr:colOff>
                    <xdr:row>0</xdr:row>
                    <xdr:rowOff>0</xdr:rowOff>
                  </from>
                  <to>
                    <xdr:col>3</xdr:col>
                    <xdr:colOff>0</xdr:colOff>
                    <xdr:row>0</xdr:row>
                    <xdr:rowOff>200025</xdr:rowOff>
                  </to>
                </anchor>
              </controlPr>
            </control>
          </mc:Choice>
        </mc:AlternateContent>
        <mc:AlternateContent xmlns:mc="http://schemas.openxmlformats.org/markup-compatibility/2006">
          <mc:Choice Requires="x14">
            <control shapeId="21506" r:id="rId5" name="Drop Down 2">
              <controlPr defaultSize="0" autoLine="0" autoPict="0">
                <anchor moveWithCells="1">
                  <from>
                    <xdr:col>5</xdr:col>
                    <xdr:colOff>9525</xdr:colOff>
                    <xdr:row>0</xdr:row>
                    <xdr:rowOff>28575</xdr:rowOff>
                  </from>
                  <to>
                    <xdr:col>7</xdr:col>
                    <xdr:colOff>9525</xdr:colOff>
                    <xdr:row>0</xdr:row>
                    <xdr:rowOff>228600</xdr:rowOff>
                  </to>
                </anchor>
              </controlPr>
            </control>
          </mc:Choice>
        </mc:AlternateContent>
        <mc:AlternateContent xmlns:mc="http://schemas.openxmlformats.org/markup-compatibility/2006">
          <mc:Choice Requires="x14">
            <control shapeId="21507" r:id="rId6" name="Drop Down 3">
              <controlPr defaultSize="0" autoLine="0" autoPict="0">
                <anchor moveWithCells="1">
                  <from>
                    <xdr:col>10</xdr:col>
                    <xdr:colOff>9525</xdr:colOff>
                    <xdr:row>0</xdr:row>
                    <xdr:rowOff>28575</xdr:rowOff>
                  </from>
                  <to>
                    <xdr:col>12</xdr:col>
                    <xdr:colOff>9525</xdr:colOff>
                    <xdr:row>0</xdr:row>
                    <xdr:rowOff>228600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theme="7" tint="-0.499984740745262"/>
    <pageSetUpPr fitToPage="1"/>
  </sheetPr>
  <dimension ref="A1:XFC1163"/>
  <sheetViews>
    <sheetView showGridLines="0" zoomScale="85" zoomScaleNormal="85" workbookViewId="0">
      <pane xSplit="4" ySplit="3" topLeftCell="G4" activePane="bottomRight" state="frozenSplit"/>
      <selection pane="bottomRight" activeCell="E84" sqref="E84:E85"/>
      <selection pane="bottomLeft" activeCell="AA31" sqref="AA31"/>
      <selection pane="topRight" activeCell="AA31" sqref="AA31"/>
    </sheetView>
  </sheetViews>
  <sheetFormatPr defaultRowHeight="14.25"/>
  <cols>
    <col min="1" max="1" width="4" style="1" customWidth="1"/>
    <col min="2" max="3" width="3.85546875" style="2" customWidth="1"/>
    <col min="4" max="4" width="23" style="2" customWidth="1"/>
    <col min="5" max="5" width="10.28515625" style="2" customWidth="1"/>
    <col min="6" max="11" width="9.140625" style="2" customWidth="1"/>
    <col min="12" max="12" width="9.28515625" style="2" customWidth="1"/>
    <col min="13" max="15" width="9.140625" style="2"/>
    <col min="16" max="16" width="10.140625" style="2" bestFit="1" customWidth="1"/>
    <col min="17" max="25" width="9.140625" style="2"/>
    <col min="26" max="26" width="9.42578125" style="2" bestFit="1" customWidth="1"/>
    <col min="27" max="29" width="9.42578125" style="2" customWidth="1"/>
    <col min="30" max="30" width="2.42578125" style="1" customWidth="1"/>
    <col min="31" max="31" width="8" style="1" customWidth="1"/>
    <col min="32" max="32" width="9.140625" style="1"/>
    <col min="33" max="33" width="9.42578125" style="1" bestFit="1" customWidth="1"/>
    <col min="34" max="16384" width="9.140625" style="1"/>
  </cols>
  <sheetData>
    <row r="1" spans="1:31" ht="15.75">
      <c r="A1" s="26"/>
      <c r="B1" s="8"/>
      <c r="C1" s="8"/>
      <c r="D1" s="8"/>
      <c r="E1" s="8"/>
      <c r="F1" s="8"/>
      <c r="G1" s="8"/>
      <c r="H1" s="8"/>
      <c r="I1" s="8"/>
      <c r="J1" s="8"/>
      <c r="K1" s="8"/>
      <c r="L1" s="8" t="s">
        <v>0</v>
      </c>
      <c r="M1" s="8"/>
      <c r="N1" s="8"/>
      <c r="O1" s="8"/>
      <c r="P1" s="8"/>
      <c r="Q1" s="8" t="s">
        <v>1</v>
      </c>
      <c r="R1" s="8"/>
      <c r="S1" s="8"/>
      <c r="T1" s="8"/>
      <c r="U1" s="8"/>
      <c r="V1" s="8"/>
      <c r="W1" s="8" t="s">
        <v>2</v>
      </c>
      <c r="X1" s="8"/>
      <c r="Y1" s="8"/>
      <c r="Z1" s="8"/>
      <c r="AA1" s="8"/>
      <c r="AB1" s="35"/>
      <c r="AC1" s="35"/>
    </row>
    <row r="2" spans="1:31" ht="15.75">
      <c r="A2" s="26" t="s">
        <v>103</v>
      </c>
      <c r="B2" s="8"/>
      <c r="C2" s="8"/>
      <c r="D2" s="8"/>
      <c r="E2" s="8"/>
      <c r="F2" s="8"/>
      <c r="G2" s="8"/>
      <c r="H2" s="8"/>
      <c r="I2" s="8"/>
      <c r="J2" s="8"/>
      <c r="K2" s="8"/>
      <c r="L2" s="8"/>
      <c r="M2" s="8"/>
      <c r="N2" s="8"/>
      <c r="O2" s="8"/>
      <c r="P2" s="8"/>
      <c r="Q2" s="8"/>
      <c r="R2" s="8"/>
      <c r="S2" s="8"/>
      <c r="T2" s="8"/>
      <c r="U2" s="8"/>
      <c r="V2" s="8"/>
      <c r="W2" s="8"/>
      <c r="X2" s="8"/>
      <c r="Y2" s="8"/>
      <c r="Z2" s="8"/>
      <c r="AA2" s="8"/>
      <c r="AB2" s="8"/>
      <c r="AC2" s="8"/>
    </row>
    <row r="3" spans="1:31" s="3" customFormat="1" ht="15">
      <c r="A3" s="27" t="s">
        <v>104</v>
      </c>
      <c r="B3" s="8"/>
      <c r="C3" s="8"/>
      <c r="D3" s="8"/>
      <c r="E3" s="7" t="s">
        <v>5</v>
      </c>
      <c r="F3" s="7" t="s">
        <v>6</v>
      </c>
      <c r="G3" s="7" t="s">
        <v>7</v>
      </c>
      <c r="H3" s="7" t="s">
        <v>8</v>
      </c>
      <c r="I3" s="7" t="s">
        <v>9</v>
      </c>
      <c r="J3" s="6" t="s">
        <v>10</v>
      </c>
      <c r="K3" s="6" t="s">
        <v>11</v>
      </c>
      <c r="L3" s="6" t="s">
        <v>12</v>
      </c>
      <c r="M3" s="5" t="s">
        <v>13</v>
      </c>
      <c r="N3" s="5" t="s">
        <v>14</v>
      </c>
      <c r="O3" s="5" t="s">
        <v>15</v>
      </c>
      <c r="P3" s="5" t="s">
        <v>16</v>
      </c>
      <c r="Q3" s="5" t="s">
        <v>17</v>
      </c>
      <c r="R3" s="5" t="s">
        <v>18</v>
      </c>
      <c r="S3" s="5" t="s">
        <v>19</v>
      </c>
      <c r="T3" s="5" t="s">
        <v>20</v>
      </c>
      <c r="U3" s="5" t="s">
        <v>21</v>
      </c>
      <c r="V3" s="5" t="s">
        <v>22</v>
      </c>
      <c r="W3" s="5" t="s">
        <v>23</v>
      </c>
      <c r="X3" s="5" t="s">
        <v>24</v>
      </c>
      <c r="Y3" s="5" t="s">
        <v>25</v>
      </c>
      <c r="Z3" s="5" t="s">
        <v>26</v>
      </c>
      <c r="AA3" s="5" t="s">
        <v>27</v>
      </c>
      <c r="AB3" s="5" t="s">
        <v>28</v>
      </c>
      <c r="AC3" s="5" t="s">
        <v>29</v>
      </c>
      <c r="AE3" s="4" t="s">
        <v>30</v>
      </c>
    </row>
    <row r="4" spans="1:31" ht="15" customHeight="1">
      <c r="A4" s="213" t="s">
        <v>31</v>
      </c>
      <c r="B4" s="17" t="s">
        <v>32</v>
      </c>
      <c r="C4" s="17"/>
      <c r="D4" s="90"/>
      <c r="E4" s="111">
        <f t="shared" ref="E4:K4" si="0">+E5+E11+E12</f>
        <v>0.92329800000000017</v>
      </c>
      <c r="F4" s="111">
        <f t="shared" si="0"/>
        <v>1.062424</v>
      </c>
      <c r="G4" s="111">
        <f t="shared" si="0"/>
        <v>1.2193160000000001</v>
      </c>
      <c r="H4" s="111">
        <f t="shared" si="0"/>
        <v>1.3282879999999999</v>
      </c>
      <c r="I4" s="111">
        <f t="shared" si="0"/>
        <v>1.36747</v>
      </c>
      <c r="J4" s="111">
        <f t="shared" si="0"/>
        <v>1.4702010000000001</v>
      </c>
      <c r="K4" s="111">
        <f t="shared" si="0"/>
        <v>1.5166390000000001</v>
      </c>
      <c r="L4" s="111">
        <f t="shared" ref="L4:AA4" si="1">+L5+L11+L12</f>
        <v>1.5545519999999999</v>
      </c>
      <c r="M4" s="111">
        <f t="shared" si="1"/>
        <v>1.6201590000000001</v>
      </c>
      <c r="N4" s="111">
        <f t="shared" si="1"/>
        <v>1.819089</v>
      </c>
      <c r="O4" s="111">
        <f t="shared" si="1"/>
        <v>1.8260429999999999</v>
      </c>
      <c r="P4" s="111">
        <f t="shared" si="1"/>
        <v>1.7226730000000001</v>
      </c>
      <c r="Q4" s="111">
        <f t="shared" si="1"/>
        <v>1.8411390000000001</v>
      </c>
      <c r="R4" s="111">
        <f t="shared" si="1"/>
        <v>1.8823350000000001</v>
      </c>
      <c r="S4" s="111">
        <f t="shared" si="1"/>
        <v>1.921467</v>
      </c>
      <c r="T4" s="111">
        <f t="shared" si="1"/>
        <v>2.2451790000000003</v>
      </c>
      <c r="U4" s="111">
        <f t="shared" si="1"/>
        <v>3.0953289999999996</v>
      </c>
      <c r="V4" s="111">
        <f t="shared" si="1"/>
        <v>3.5929850000000001</v>
      </c>
      <c r="W4" s="111">
        <f t="shared" si="1"/>
        <v>4.3032950000000003</v>
      </c>
      <c r="X4" s="111">
        <f t="shared" si="1"/>
        <v>4.1731457584229998</v>
      </c>
      <c r="Y4" s="111">
        <f t="shared" si="1"/>
        <v>4.70394692082</v>
      </c>
      <c r="Z4" s="111">
        <f t="shared" si="1"/>
        <v>5.3702447782</v>
      </c>
      <c r="AA4" s="111">
        <f t="shared" si="1"/>
        <v>6.2329105278200014</v>
      </c>
      <c r="AB4" s="111">
        <f t="shared" ref="AB4:AC4" si="2">+AB5+AB11+AB12</f>
        <v>6.7225081211400015</v>
      </c>
      <c r="AC4" s="111">
        <f t="shared" si="2"/>
        <v>6.7708829279000007</v>
      </c>
    </row>
    <row r="5" spans="1:31">
      <c r="A5" s="213"/>
      <c r="B5" s="12"/>
      <c r="C5" s="12" t="s">
        <v>33</v>
      </c>
      <c r="D5" s="63"/>
      <c r="E5" s="68">
        <f t="shared" ref="E5:K5" si="3">+SUM(E6:E10)</f>
        <v>0.6237910000000001</v>
      </c>
      <c r="F5" s="68">
        <f t="shared" si="3"/>
        <v>0.73136400000000001</v>
      </c>
      <c r="G5" s="68">
        <f t="shared" si="3"/>
        <v>0.82739600000000002</v>
      </c>
      <c r="H5" s="68">
        <f t="shared" si="3"/>
        <v>0.8609389999999999</v>
      </c>
      <c r="I5" s="68">
        <f t="shared" si="3"/>
        <v>0.91387400000000008</v>
      </c>
      <c r="J5" s="68">
        <f t="shared" si="3"/>
        <v>0.989012</v>
      </c>
      <c r="K5" s="68">
        <f t="shared" si="3"/>
        <v>1.008526</v>
      </c>
      <c r="L5" s="68">
        <f t="shared" ref="L5:AA5" si="4">+SUM(L6:L10)</f>
        <v>1.109337</v>
      </c>
      <c r="M5" s="68">
        <f t="shared" si="4"/>
        <v>1.1327760000000002</v>
      </c>
      <c r="N5" s="68">
        <f t="shared" si="4"/>
        <v>1.2435589999999999</v>
      </c>
      <c r="O5" s="68">
        <f t="shared" si="4"/>
        <v>1.1565139999999998</v>
      </c>
      <c r="P5" s="68">
        <f t="shared" si="4"/>
        <v>1.0674630000000001</v>
      </c>
      <c r="Q5" s="68">
        <f t="shared" si="4"/>
        <v>1.088309</v>
      </c>
      <c r="R5" s="68">
        <f t="shared" si="4"/>
        <v>1.1631050000000001</v>
      </c>
      <c r="S5" s="68">
        <f t="shared" si="4"/>
        <v>1.2458009999999999</v>
      </c>
      <c r="T5" s="68">
        <f t="shared" si="4"/>
        <v>1.378673</v>
      </c>
      <c r="U5" s="68">
        <f t="shared" si="4"/>
        <v>1.8135489999999999</v>
      </c>
      <c r="V5" s="68">
        <f t="shared" si="4"/>
        <v>2.132803</v>
      </c>
      <c r="W5" s="68">
        <f t="shared" si="4"/>
        <v>2.4845700000000002</v>
      </c>
      <c r="X5" s="68">
        <f t="shared" si="4"/>
        <v>2.739413416383</v>
      </c>
      <c r="Y5" s="68">
        <f t="shared" si="4"/>
        <v>3.1018405873999995</v>
      </c>
      <c r="Z5" s="68">
        <f t="shared" si="4"/>
        <v>3.5366014407100002</v>
      </c>
      <c r="AA5" s="68">
        <f t="shared" si="4"/>
        <v>4.428776301960001</v>
      </c>
      <c r="AB5" s="68">
        <f t="shared" ref="AB5:AC5" si="5">+SUM(AB6:AB10)</f>
        <v>4.8592688510900013</v>
      </c>
      <c r="AC5" s="68">
        <f t="shared" si="5"/>
        <v>4.8288922969400003</v>
      </c>
    </row>
    <row r="6" spans="1:31">
      <c r="A6" s="213"/>
      <c r="B6" s="12"/>
      <c r="C6" s="12"/>
      <c r="D6" s="87" t="s">
        <v>34</v>
      </c>
      <c r="E6" s="108">
        <v>0.100059</v>
      </c>
      <c r="F6" s="108">
        <v>0.158335</v>
      </c>
      <c r="G6" s="108">
        <v>0.19234100000000001</v>
      </c>
      <c r="H6" s="108">
        <v>0.20148500000000003</v>
      </c>
      <c r="I6" s="108">
        <v>0.202736</v>
      </c>
      <c r="J6" s="108">
        <v>0.23113900000000001</v>
      </c>
      <c r="K6" s="108">
        <v>0.20233199999999998</v>
      </c>
      <c r="L6" s="108">
        <v>0.26992300000000002</v>
      </c>
      <c r="M6" s="108">
        <v>0.20130099999999998</v>
      </c>
      <c r="N6" s="108">
        <v>0.28629000000000004</v>
      </c>
      <c r="O6" s="108">
        <v>0.25184699999999999</v>
      </c>
      <c r="P6" s="108">
        <v>0.21640700000000002</v>
      </c>
      <c r="Q6" s="108">
        <v>0.196913</v>
      </c>
      <c r="R6" s="108">
        <v>0.22631800000000002</v>
      </c>
      <c r="S6" s="108">
        <v>0.27983199999999997</v>
      </c>
      <c r="T6" s="108">
        <v>0.33294299999999999</v>
      </c>
      <c r="U6" s="108">
        <v>0.59157100000000007</v>
      </c>
      <c r="V6" s="108">
        <v>0.65402400000000005</v>
      </c>
      <c r="W6" s="108">
        <v>0.73673967961999998</v>
      </c>
      <c r="X6" s="108">
        <v>0.87643953305300015</v>
      </c>
      <c r="Y6" s="108">
        <v>0.95883310340999994</v>
      </c>
      <c r="Z6" s="108">
        <v>0.93711730488999978</v>
      </c>
      <c r="AA6" s="108">
        <v>1.5328395414600002</v>
      </c>
      <c r="AB6" s="108">
        <v>1.6293007093999998</v>
      </c>
      <c r="AC6" s="108">
        <v>1.38258247574</v>
      </c>
      <c r="AE6" s="150">
        <v>1.2649999999999999</v>
      </c>
    </row>
    <row r="7" spans="1:31">
      <c r="A7" s="213"/>
      <c r="B7" s="12"/>
      <c r="C7" s="12"/>
      <c r="D7" s="87" t="s">
        <v>35</v>
      </c>
      <c r="E7" s="108">
        <v>0.12929300000000002</v>
      </c>
      <c r="F7" s="108">
        <v>0.14107700000000001</v>
      </c>
      <c r="G7" s="108">
        <v>0.13041800000000001</v>
      </c>
      <c r="H7" s="108">
        <v>0.13151099999999999</v>
      </c>
      <c r="I7" s="108">
        <v>0.14719300000000002</v>
      </c>
      <c r="J7" s="108">
        <v>0.1731</v>
      </c>
      <c r="K7" s="108">
        <v>0.18894900000000001</v>
      </c>
      <c r="L7" s="108">
        <v>0.18709700000000001</v>
      </c>
      <c r="M7" s="108">
        <v>0.19819700000000001</v>
      </c>
      <c r="N7" s="108">
        <v>0.22214400000000001</v>
      </c>
      <c r="O7" s="108">
        <v>0.242368</v>
      </c>
      <c r="P7" s="108">
        <v>0.23772200000000002</v>
      </c>
      <c r="Q7" s="108">
        <v>0.254745</v>
      </c>
      <c r="R7" s="108">
        <v>0.20888399999999999</v>
      </c>
      <c r="S7" s="108">
        <v>0.209124</v>
      </c>
      <c r="T7" s="108">
        <v>0.25095800000000001</v>
      </c>
      <c r="U7" s="108">
        <v>0.28683600000000004</v>
      </c>
      <c r="V7" s="108">
        <v>0.33116000000000001</v>
      </c>
      <c r="W7" s="108">
        <v>0.40085332038000004</v>
      </c>
      <c r="X7" s="108">
        <v>0.43366560076999999</v>
      </c>
      <c r="Y7" s="108">
        <v>0.38800619276999998</v>
      </c>
      <c r="Z7" s="108">
        <v>0.44886983373</v>
      </c>
      <c r="AA7" s="108">
        <v>0.49337801577000001</v>
      </c>
      <c r="AB7" s="108">
        <v>0.61962406030000006</v>
      </c>
      <c r="AC7" s="108">
        <v>0.66002902390999996</v>
      </c>
      <c r="AE7" s="150">
        <v>1.2450000000000001</v>
      </c>
    </row>
    <row r="8" spans="1:31">
      <c r="A8" s="213"/>
      <c r="B8" s="12"/>
      <c r="C8" s="12"/>
      <c r="D8" s="87" t="s">
        <v>36</v>
      </c>
      <c r="E8" s="108">
        <v>0.11283199999999999</v>
      </c>
      <c r="F8" s="108">
        <v>0.12937599999999999</v>
      </c>
      <c r="G8" s="108">
        <v>0.13250499999999998</v>
      </c>
      <c r="H8" s="108">
        <v>6.1325999999999999E-2</v>
      </c>
      <c r="I8" s="108">
        <v>6.5293999999999991E-2</v>
      </c>
      <c r="J8" s="108">
        <v>6.6424999999999998E-2</v>
      </c>
      <c r="K8" s="108">
        <v>6.0728999999999998E-2</v>
      </c>
      <c r="L8" s="108">
        <v>9.1933000000000001E-2</v>
      </c>
      <c r="M8" s="108">
        <v>0.167994</v>
      </c>
      <c r="N8" s="108">
        <v>0.172014</v>
      </c>
      <c r="O8" s="108">
        <v>0.15793199999999999</v>
      </c>
      <c r="P8" s="108">
        <v>0.15477199999999999</v>
      </c>
      <c r="Q8" s="108">
        <v>0.16334100000000001</v>
      </c>
      <c r="R8" s="108">
        <v>0.17164599999999999</v>
      </c>
      <c r="S8" s="108">
        <v>0.16206399999999999</v>
      </c>
      <c r="T8" s="108">
        <v>0.133018</v>
      </c>
      <c r="U8" s="108">
        <v>0.155058</v>
      </c>
      <c r="V8" s="108">
        <v>0.172905</v>
      </c>
      <c r="W8" s="108">
        <v>0.19631299999999999</v>
      </c>
      <c r="X8" s="108">
        <v>0.23373446159</v>
      </c>
      <c r="Y8" s="108">
        <v>0.30383760098000001</v>
      </c>
      <c r="Z8" s="108">
        <v>0.39092534441999999</v>
      </c>
      <c r="AA8" s="108">
        <v>0.44186251318000003</v>
      </c>
      <c r="AB8" s="108">
        <v>0.49320959658000008</v>
      </c>
      <c r="AC8" s="108">
        <v>0.56145655847999998</v>
      </c>
      <c r="AE8" s="150">
        <v>0.7</v>
      </c>
    </row>
    <row r="9" spans="1:31">
      <c r="A9" s="213"/>
      <c r="B9" s="12"/>
      <c r="C9" s="12"/>
      <c r="D9" s="87" t="s">
        <v>37</v>
      </c>
      <c r="E9" s="108">
        <v>0.28160700000000011</v>
      </c>
      <c r="F9" s="108">
        <v>0.30257600000000001</v>
      </c>
      <c r="G9" s="108">
        <v>0.37213199999999996</v>
      </c>
      <c r="H9" s="108">
        <v>0.46661699999999995</v>
      </c>
      <c r="I9" s="108">
        <v>0.49865100000000007</v>
      </c>
      <c r="J9" s="108">
        <v>0.51834799999999992</v>
      </c>
      <c r="K9" s="108">
        <v>0.55651600000000001</v>
      </c>
      <c r="L9" s="108">
        <v>0.56038399999999999</v>
      </c>
      <c r="M9" s="108">
        <v>0.56528400000000012</v>
      </c>
      <c r="N9" s="108">
        <v>0.56311099999999992</v>
      </c>
      <c r="O9" s="108">
        <v>0.5043669999999999</v>
      </c>
      <c r="P9" s="108">
        <v>0.45856199999999991</v>
      </c>
      <c r="Q9" s="108">
        <v>0.47330999999999995</v>
      </c>
      <c r="R9" s="108">
        <v>0.55625700000000011</v>
      </c>
      <c r="S9" s="108">
        <v>0.594781</v>
      </c>
      <c r="T9" s="108">
        <v>0.66175400000000006</v>
      </c>
      <c r="U9" s="108">
        <v>0.78008399999999978</v>
      </c>
      <c r="V9" s="108">
        <v>0.97471399999999997</v>
      </c>
      <c r="W9" s="108">
        <v>1.1506640000000001</v>
      </c>
      <c r="X9" s="108">
        <v>1.19557382097</v>
      </c>
      <c r="Y9" s="108">
        <v>1.4511636902399996</v>
      </c>
      <c r="Z9" s="108">
        <v>1.7596889576700001</v>
      </c>
      <c r="AA9" s="108">
        <v>1.9606962315500007</v>
      </c>
      <c r="AB9" s="108">
        <v>2.1171344848100011</v>
      </c>
      <c r="AC9" s="108">
        <v>2.2248242388100001</v>
      </c>
      <c r="AE9" s="151"/>
    </row>
    <row r="10" spans="1:31">
      <c r="A10" s="213"/>
      <c r="B10" s="12"/>
      <c r="C10" s="12"/>
      <c r="D10" s="89" t="s">
        <v>38</v>
      </c>
      <c r="E10" s="108">
        <v>0</v>
      </c>
      <c r="F10" s="108">
        <v>0</v>
      </c>
      <c r="G10" s="108">
        <v>0</v>
      </c>
      <c r="H10" s="108">
        <v>0</v>
      </c>
      <c r="I10" s="108">
        <v>0</v>
      </c>
      <c r="J10" s="108">
        <v>0</v>
      </c>
      <c r="K10" s="108">
        <v>0</v>
      </c>
      <c r="L10" s="108">
        <v>0</v>
      </c>
      <c r="M10" s="108">
        <v>0</v>
      </c>
      <c r="N10" s="108">
        <v>0</v>
      </c>
      <c r="O10" s="108">
        <v>0</v>
      </c>
      <c r="P10" s="108">
        <v>0</v>
      </c>
      <c r="Q10" s="108">
        <v>0</v>
      </c>
      <c r="R10" s="108">
        <v>0</v>
      </c>
      <c r="S10" s="108">
        <v>0</v>
      </c>
      <c r="T10" s="108">
        <v>0</v>
      </c>
      <c r="U10" s="108">
        <v>0</v>
      </c>
      <c r="V10" s="108">
        <v>0</v>
      </c>
      <c r="W10" s="108">
        <v>0</v>
      </c>
      <c r="X10" s="108">
        <v>0</v>
      </c>
      <c r="Y10" s="108">
        <v>0</v>
      </c>
      <c r="Z10" s="108">
        <v>0</v>
      </c>
      <c r="AA10" s="108">
        <v>0</v>
      </c>
      <c r="AB10" s="108"/>
      <c r="AC10" s="108"/>
      <c r="AE10" s="151"/>
    </row>
    <row r="11" spans="1:31">
      <c r="A11" s="213"/>
      <c r="B11" s="12"/>
      <c r="C11" s="12" t="s">
        <v>39</v>
      </c>
      <c r="D11" s="63"/>
      <c r="E11" s="108">
        <v>0</v>
      </c>
      <c r="F11" s="108">
        <v>0</v>
      </c>
      <c r="G11" s="108">
        <v>0</v>
      </c>
      <c r="H11" s="108">
        <v>0</v>
      </c>
      <c r="I11" s="108">
        <v>0</v>
      </c>
      <c r="J11" s="108">
        <v>0</v>
      </c>
      <c r="K11" s="108">
        <v>0</v>
      </c>
      <c r="L11" s="108">
        <v>0</v>
      </c>
      <c r="M11" s="108">
        <v>0</v>
      </c>
      <c r="N11" s="108">
        <v>0</v>
      </c>
      <c r="O11" s="108">
        <v>0</v>
      </c>
      <c r="P11" s="108">
        <v>0</v>
      </c>
      <c r="Q11" s="108">
        <v>0</v>
      </c>
      <c r="R11" s="108">
        <v>0</v>
      </c>
      <c r="S11" s="108">
        <v>0</v>
      </c>
      <c r="T11" s="108">
        <v>0</v>
      </c>
      <c r="U11" s="108">
        <v>0</v>
      </c>
      <c r="V11" s="108">
        <v>0</v>
      </c>
      <c r="W11" s="108">
        <v>0</v>
      </c>
      <c r="X11" s="108">
        <v>0</v>
      </c>
      <c r="Y11" s="108">
        <v>0</v>
      </c>
      <c r="Z11" s="108">
        <v>0</v>
      </c>
      <c r="AA11" s="108">
        <v>0</v>
      </c>
      <c r="AB11" s="108"/>
      <c r="AC11" s="108"/>
      <c r="AE11" s="150">
        <v>1.7450000000000001</v>
      </c>
    </row>
    <row r="12" spans="1:31">
      <c r="A12" s="213"/>
      <c r="B12" s="12"/>
      <c r="C12" s="12" t="s">
        <v>40</v>
      </c>
      <c r="D12" s="63"/>
      <c r="E12" s="108">
        <f t="shared" ref="E12:K12" si="6">+SUM(E13:E14)</f>
        <v>0.29950700000000002</v>
      </c>
      <c r="F12" s="108">
        <f t="shared" si="6"/>
        <v>0.33106000000000002</v>
      </c>
      <c r="G12" s="108">
        <f t="shared" si="6"/>
        <v>0.39191999999999999</v>
      </c>
      <c r="H12" s="108">
        <f t="shared" si="6"/>
        <v>0.46734900000000001</v>
      </c>
      <c r="I12" s="108">
        <f t="shared" si="6"/>
        <v>0.453596</v>
      </c>
      <c r="J12" s="108">
        <f t="shared" si="6"/>
        <v>0.48118900000000003</v>
      </c>
      <c r="K12" s="108">
        <f t="shared" si="6"/>
        <v>0.50811300000000004</v>
      </c>
      <c r="L12" s="108">
        <f t="shared" ref="L12:AC12" si="7">+SUM(L13:L14)</f>
        <v>0.44521499999999997</v>
      </c>
      <c r="M12" s="108">
        <f t="shared" si="7"/>
        <v>0.48738299999999996</v>
      </c>
      <c r="N12" s="108">
        <f t="shared" si="7"/>
        <v>0.57552999999999999</v>
      </c>
      <c r="O12" s="108">
        <f t="shared" si="7"/>
        <v>0.66952900000000004</v>
      </c>
      <c r="P12" s="108">
        <f t="shared" si="7"/>
        <v>0.65521000000000007</v>
      </c>
      <c r="Q12" s="108">
        <f t="shared" si="7"/>
        <v>0.75283</v>
      </c>
      <c r="R12" s="108">
        <f t="shared" si="7"/>
        <v>0.71923000000000004</v>
      </c>
      <c r="S12" s="108">
        <f t="shared" si="7"/>
        <v>0.6756660000000001</v>
      </c>
      <c r="T12" s="108">
        <f t="shared" si="7"/>
        <v>0.866506</v>
      </c>
      <c r="U12" s="108">
        <f t="shared" si="7"/>
        <v>1.2817799999999999</v>
      </c>
      <c r="V12" s="108">
        <f t="shared" si="7"/>
        <v>1.4601820000000001</v>
      </c>
      <c r="W12" s="108">
        <f t="shared" si="7"/>
        <v>1.8187249999999999</v>
      </c>
      <c r="X12" s="108">
        <f t="shared" si="7"/>
        <v>1.4337323420399999</v>
      </c>
      <c r="Y12" s="108">
        <f t="shared" si="7"/>
        <v>1.6021063334200001</v>
      </c>
      <c r="Z12" s="108">
        <f t="shared" si="7"/>
        <v>1.8336433374900001</v>
      </c>
      <c r="AA12" s="108">
        <f t="shared" si="7"/>
        <v>1.8041342258599999</v>
      </c>
      <c r="AB12" s="108">
        <f t="shared" si="7"/>
        <v>1.86323927005</v>
      </c>
      <c r="AC12" s="108">
        <f t="shared" si="7"/>
        <v>1.9419906309599999</v>
      </c>
    </row>
    <row r="13" spans="1:31">
      <c r="A13" s="213"/>
      <c r="B13" s="21"/>
      <c r="C13" s="21"/>
      <c r="D13" s="87" t="s">
        <v>41</v>
      </c>
      <c r="E13" s="108">
        <v>0.29950700000000002</v>
      </c>
      <c r="F13" s="108">
        <v>0.33106000000000002</v>
      </c>
      <c r="G13" s="108">
        <v>0.39191999999999999</v>
      </c>
      <c r="H13" s="108">
        <v>0.46734900000000001</v>
      </c>
      <c r="I13" s="108">
        <v>0.453596</v>
      </c>
      <c r="J13" s="108">
        <v>0.48118900000000003</v>
      </c>
      <c r="K13" s="108">
        <v>0.50811300000000004</v>
      </c>
      <c r="L13" s="108">
        <v>0.44521499999999997</v>
      </c>
      <c r="M13" s="108">
        <v>0.48738299999999996</v>
      </c>
      <c r="N13" s="108">
        <v>0.57552999999999999</v>
      </c>
      <c r="O13" s="108">
        <v>0.66952900000000004</v>
      </c>
      <c r="P13" s="108">
        <v>0.65521000000000007</v>
      </c>
      <c r="Q13" s="108">
        <v>0.75283</v>
      </c>
      <c r="R13" s="108">
        <v>0.71923000000000004</v>
      </c>
      <c r="S13" s="108">
        <v>0.6756660000000001</v>
      </c>
      <c r="T13" s="108">
        <v>0.866506</v>
      </c>
      <c r="U13" s="108">
        <v>1.2817799999999999</v>
      </c>
      <c r="V13" s="108">
        <v>1.4601820000000001</v>
      </c>
      <c r="W13" s="108">
        <v>1.8187249999999999</v>
      </c>
      <c r="X13" s="108">
        <v>1.4337323420399999</v>
      </c>
      <c r="Y13" s="108">
        <v>1.6021063334200001</v>
      </c>
      <c r="Z13" s="108">
        <v>1.8336433374900001</v>
      </c>
      <c r="AA13" s="108">
        <v>1.8041342258599999</v>
      </c>
      <c r="AB13" s="108">
        <v>1.86323927005</v>
      </c>
      <c r="AC13" s="108">
        <v>1.9419906309599999</v>
      </c>
    </row>
    <row r="14" spans="1:31" ht="12.75" customHeight="1">
      <c r="A14" s="213"/>
      <c r="B14" s="19"/>
      <c r="C14" s="19"/>
      <c r="D14" s="89" t="s">
        <v>38</v>
      </c>
      <c r="E14" s="108">
        <v>0</v>
      </c>
      <c r="F14" s="108">
        <v>0</v>
      </c>
      <c r="G14" s="108">
        <v>0</v>
      </c>
      <c r="H14" s="108">
        <v>0</v>
      </c>
      <c r="I14" s="108">
        <v>0</v>
      </c>
      <c r="J14" s="108">
        <v>0</v>
      </c>
      <c r="K14" s="108">
        <v>0</v>
      </c>
      <c r="L14" s="108">
        <v>0</v>
      </c>
      <c r="M14" s="108">
        <v>0</v>
      </c>
      <c r="N14" s="108">
        <v>0</v>
      </c>
      <c r="O14" s="108">
        <v>0</v>
      </c>
      <c r="P14" s="108">
        <v>0</v>
      </c>
      <c r="Q14" s="108">
        <v>0</v>
      </c>
      <c r="R14" s="108">
        <v>0</v>
      </c>
      <c r="S14" s="108">
        <v>0</v>
      </c>
      <c r="T14" s="108">
        <v>0</v>
      </c>
      <c r="U14" s="108">
        <v>0</v>
      </c>
      <c r="V14" s="108">
        <v>0</v>
      </c>
      <c r="W14" s="108">
        <v>0</v>
      </c>
      <c r="X14" s="108">
        <v>0</v>
      </c>
      <c r="Y14" s="108">
        <v>0</v>
      </c>
      <c r="Z14" s="108">
        <v>0</v>
      </c>
      <c r="AA14" s="108">
        <v>0</v>
      </c>
      <c r="AB14" s="108"/>
      <c r="AC14" s="108"/>
    </row>
    <row r="15" spans="1:31" ht="15">
      <c r="A15" s="213"/>
      <c r="B15" s="17" t="s">
        <v>42</v>
      </c>
      <c r="C15" s="17"/>
      <c r="D15" s="90"/>
      <c r="E15" s="111">
        <v>8.1599999999999999E-4</v>
      </c>
      <c r="F15" s="111">
        <v>0.39517899999999995</v>
      </c>
      <c r="G15" s="111">
        <v>0.31639499999999998</v>
      </c>
      <c r="H15" s="111">
        <v>6.7054000000000002E-2</v>
      </c>
      <c r="I15" s="111">
        <v>0.13934200000000002</v>
      </c>
      <c r="J15" s="111">
        <v>0.24111399999999999</v>
      </c>
      <c r="K15" s="111">
        <v>0.52651199999999998</v>
      </c>
      <c r="L15" s="111">
        <v>1.0973889999999999</v>
      </c>
      <c r="M15" s="111">
        <v>1.0300119999999999</v>
      </c>
      <c r="N15" s="111">
        <v>0.64452900000000002</v>
      </c>
      <c r="O15" s="111">
        <v>0.72098400000000007</v>
      </c>
      <c r="P15" s="111">
        <v>0.89853700000000003</v>
      </c>
      <c r="Q15" s="111">
        <v>1.0741069999999999</v>
      </c>
      <c r="R15" s="111">
        <v>0.76867799999999997</v>
      </c>
      <c r="S15" s="111">
        <v>1.2124330000000001</v>
      </c>
      <c r="T15" s="111">
        <v>1.08771</v>
      </c>
      <c r="U15" s="111">
        <v>0.61250699999999991</v>
      </c>
      <c r="V15" s="111">
        <v>0.75063599999999997</v>
      </c>
      <c r="W15" s="111">
        <v>0.79308000000000001</v>
      </c>
      <c r="X15" s="111">
        <v>2.128089779083</v>
      </c>
      <c r="Y15" s="111">
        <v>1.1115435223000001</v>
      </c>
      <c r="Z15" s="111">
        <v>1.72522000287</v>
      </c>
      <c r="AA15" s="111">
        <v>2.8238349255599999</v>
      </c>
      <c r="AB15" s="111">
        <v>2.11129642045</v>
      </c>
      <c r="AC15" s="111">
        <v>2.6590922291999997</v>
      </c>
    </row>
    <row r="16" spans="1:31" ht="6" customHeight="1">
      <c r="A16" s="213"/>
      <c r="B16" s="12"/>
      <c r="C16" s="12"/>
      <c r="D16" s="63"/>
      <c r="E16" s="68"/>
      <c r="F16" s="68"/>
      <c r="G16" s="68"/>
      <c r="H16" s="68"/>
      <c r="I16" s="68"/>
      <c r="J16" s="68"/>
      <c r="K16" s="68"/>
      <c r="L16" s="68"/>
      <c r="M16" s="68"/>
      <c r="N16" s="68"/>
      <c r="O16" s="68"/>
      <c r="P16" s="68"/>
      <c r="Q16" s="68"/>
      <c r="R16" s="68"/>
      <c r="S16" s="68"/>
      <c r="T16" s="68"/>
      <c r="U16" s="68"/>
      <c r="V16" s="68"/>
      <c r="W16" s="68"/>
      <c r="X16" s="68"/>
      <c r="Y16" s="68"/>
      <c r="Z16" s="68"/>
      <c r="AA16" s="68"/>
      <c r="AB16" s="68"/>
      <c r="AC16" s="68"/>
    </row>
    <row r="17" spans="1:16383" s="9" customFormat="1" ht="15">
      <c r="A17" s="213"/>
      <c r="B17" s="15" t="s">
        <v>43</v>
      </c>
      <c r="C17" s="15"/>
      <c r="D17" s="84"/>
      <c r="E17" s="81">
        <v>0.8554449999999999</v>
      </c>
      <c r="F17" s="81">
        <v>0.90878400000000004</v>
      </c>
      <c r="G17" s="81">
        <v>1.1814039999999999</v>
      </c>
      <c r="H17" s="81">
        <v>1.1421860000000001</v>
      </c>
      <c r="I17" s="81">
        <v>1.2399340000000001</v>
      </c>
      <c r="J17" s="81">
        <v>1.2144999999999999</v>
      </c>
      <c r="K17" s="81">
        <v>1.4177</v>
      </c>
      <c r="L17" s="81">
        <v>1.4769000000000001</v>
      </c>
      <c r="M17" s="81">
        <v>1.8264</v>
      </c>
      <c r="N17" s="81">
        <v>1.7443000000000002</v>
      </c>
      <c r="O17" s="81">
        <v>1.9040999999999999</v>
      </c>
      <c r="P17" s="81">
        <v>1.9633000000000003</v>
      </c>
      <c r="Q17" s="81">
        <v>2.0135999999999998</v>
      </c>
      <c r="R17" s="81">
        <v>2.0038</v>
      </c>
      <c r="S17" s="81">
        <v>2.3142</v>
      </c>
      <c r="T17" s="81">
        <v>2.4276999999999997</v>
      </c>
      <c r="U17" s="81">
        <v>2.669</v>
      </c>
      <c r="V17" s="81">
        <v>2.8675999999999999</v>
      </c>
      <c r="W17" s="81">
        <v>3.2967331223399992</v>
      </c>
      <c r="X17" s="81">
        <v>3.4014137770000001</v>
      </c>
      <c r="Y17" s="81">
        <v>3.5725098218700007</v>
      </c>
      <c r="Z17" s="81">
        <v>3.9865164860099997</v>
      </c>
      <c r="AA17" s="81">
        <v>4.4718560539600007</v>
      </c>
      <c r="AB17" s="81">
        <v>4.9331346839699997</v>
      </c>
      <c r="AC17" s="81">
        <v>5.3326024436700017</v>
      </c>
    </row>
    <row r="18" spans="1:16383" s="9" customFormat="1" ht="6" customHeight="1">
      <c r="A18" s="213"/>
      <c r="B18" s="12"/>
      <c r="C18" s="12"/>
      <c r="D18" s="63"/>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1"/>
      <c r="AE18" s="1"/>
    </row>
    <row r="19" spans="1:16383" s="52" customFormat="1" ht="15">
      <c r="A19" s="213"/>
      <c r="B19" s="51"/>
      <c r="C19" s="51" t="s">
        <v>44</v>
      </c>
      <c r="D19" s="102"/>
      <c r="E19" s="81">
        <v>0.16272899999999998</v>
      </c>
      <c r="F19" s="81">
        <v>0.141289</v>
      </c>
      <c r="G19" s="81">
        <v>0.26500599999999996</v>
      </c>
      <c r="H19" s="81">
        <v>0.19666700000000001</v>
      </c>
      <c r="I19" s="81">
        <v>0.25958299999999995</v>
      </c>
      <c r="J19" s="81">
        <v>0.22080000000000002</v>
      </c>
      <c r="K19" s="81">
        <v>0.40100000000000002</v>
      </c>
      <c r="L19" s="81">
        <v>0.29170000000000001</v>
      </c>
      <c r="M19" s="81">
        <v>0.39309999999999995</v>
      </c>
      <c r="N19" s="81">
        <v>0.47399999999999998</v>
      </c>
      <c r="O19" s="81">
        <v>0.54889999999999994</v>
      </c>
      <c r="P19" s="81">
        <v>0.58179999999999998</v>
      </c>
      <c r="Q19" s="81">
        <v>0.57399999999999995</v>
      </c>
      <c r="R19" s="81">
        <v>0.59020000000000006</v>
      </c>
      <c r="S19" s="81">
        <v>0.60189999999999999</v>
      </c>
      <c r="T19" s="81">
        <v>0.74099999999999999</v>
      </c>
      <c r="U19" s="81">
        <v>0.74329999999999996</v>
      </c>
      <c r="V19" s="81">
        <v>0.76719999999999999</v>
      </c>
      <c r="W19" s="81">
        <v>0.77674493053000015</v>
      </c>
      <c r="X19" s="81">
        <v>0.76145371947999962</v>
      </c>
      <c r="Y19" s="81">
        <v>0.71056806907000025</v>
      </c>
      <c r="Z19" s="81">
        <v>0.74538447164999999</v>
      </c>
      <c r="AA19" s="81">
        <v>0.74717424478999994</v>
      </c>
      <c r="AB19" s="81">
        <v>0.93049999999999999</v>
      </c>
      <c r="AC19" s="81">
        <v>0.92250044672999998</v>
      </c>
    </row>
    <row r="20" spans="1:16383" s="52" customFormat="1" ht="6" customHeight="1">
      <c r="A20" s="213"/>
      <c r="B20" s="12"/>
      <c r="C20" s="12"/>
      <c r="D20" s="63"/>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row>
    <row r="21" spans="1:16383" s="9" customFormat="1" ht="15">
      <c r="A21" s="213"/>
      <c r="B21" s="15" t="s">
        <v>45</v>
      </c>
      <c r="C21" s="15"/>
      <c r="D21" s="84"/>
      <c r="E21" s="81">
        <v>2.614200000000011E-2</v>
      </c>
      <c r="F21" s="81">
        <v>0.16421499999999992</v>
      </c>
      <c r="G21" s="81">
        <v>0.11310700000000011</v>
      </c>
      <c r="H21" s="81">
        <v>0.15205599999999972</v>
      </c>
      <c r="I21" s="81">
        <v>0.18063099999999993</v>
      </c>
      <c r="J21" s="81">
        <v>0.1623</v>
      </c>
      <c r="K21" s="81">
        <v>0.20439999999999997</v>
      </c>
      <c r="L21" s="81">
        <v>0.24429999999999974</v>
      </c>
      <c r="M21" s="81">
        <v>0.3943999999999997</v>
      </c>
      <c r="N21" s="81">
        <v>0.30850000000000044</v>
      </c>
      <c r="O21" s="81">
        <v>0.42529999999999984</v>
      </c>
      <c r="P21" s="81">
        <v>0.44869999999999993</v>
      </c>
      <c r="Q21" s="81">
        <v>0.35580000000000017</v>
      </c>
      <c r="R21" s="81">
        <v>0.27929999999999983</v>
      </c>
      <c r="S21" s="81">
        <v>0.50460000000000005</v>
      </c>
      <c r="T21" s="81">
        <v>0.38970000000000049</v>
      </c>
      <c r="U21" s="81">
        <v>0.73240000000000005</v>
      </c>
      <c r="V21" s="81">
        <v>0.97250000000000025</v>
      </c>
      <c r="W21" s="81">
        <v>1.3654801549499982</v>
      </c>
      <c r="X21" s="81">
        <v>1.548571381999998</v>
      </c>
      <c r="Y21" s="81">
        <v>2.3509351970199979</v>
      </c>
      <c r="Z21" s="81">
        <v>2.7454646519099999</v>
      </c>
      <c r="AA21" s="81">
        <v>3.4647731933200001</v>
      </c>
      <c r="AB21" s="81">
        <v>4.3688398481800004</v>
      </c>
      <c r="AC21" s="81">
        <v>3.8679120524700004</v>
      </c>
    </row>
    <row r="22" spans="1:16383" ht="6" customHeight="1">
      <c r="A22" s="213"/>
      <c r="B22" s="12"/>
      <c r="C22" s="12"/>
      <c r="D22" s="63"/>
      <c r="E22" s="68"/>
      <c r="F22" s="68"/>
      <c r="G22" s="68"/>
      <c r="H22" s="68"/>
      <c r="I22" s="68"/>
      <c r="J22" s="68"/>
      <c r="K22" s="68"/>
      <c r="L22" s="68"/>
      <c r="M22" s="68"/>
      <c r="N22" s="68"/>
      <c r="O22" s="68"/>
      <c r="P22" s="68"/>
      <c r="Q22" s="68"/>
      <c r="R22" s="68"/>
      <c r="S22" s="68"/>
      <c r="T22" s="68"/>
      <c r="U22" s="68"/>
      <c r="V22" s="68"/>
      <c r="W22" s="68"/>
      <c r="X22" s="68"/>
      <c r="Y22" s="68"/>
      <c r="Z22" s="68"/>
      <c r="AA22" s="68"/>
      <c r="AB22" s="68"/>
      <c r="AC22" s="68"/>
    </row>
    <row r="23" spans="1:16383" ht="15">
      <c r="A23" s="213"/>
      <c r="B23" s="10" t="s">
        <v>46</v>
      </c>
      <c r="C23" s="10"/>
      <c r="D23" s="65"/>
      <c r="E23" s="103">
        <f t="shared" ref="E23:AA23" si="8">+E4+E15-(E17-E19+E21)</f>
        <v>0.20525600000000022</v>
      </c>
      <c r="F23" s="103">
        <f t="shared" si="8"/>
        <v>0.52589300000000005</v>
      </c>
      <c r="G23" s="103">
        <f t="shared" si="8"/>
        <v>0.50620599999999993</v>
      </c>
      <c r="H23" s="103">
        <f t="shared" si="8"/>
        <v>0.29776700000000011</v>
      </c>
      <c r="I23" s="103">
        <f t="shared" si="8"/>
        <v>0.34582999999999986</v>
      </c>
      <c r="J23" s="103">
        <f t="shared" si="8"/>
        <v>0.55531500000000023</v>
      </c>
      <c r="K23" s="103">
        <f t="shared" si="8"/>
        <v>0.82205100000000009</v>
      </c>
      <c r="L23" s="103">
        <f t="shared" si="8"/>
        <v>1.2224410000000001</v>
      </c>
      <c r="M23" s="103">
        <f t="shared" si="8"/>
        <v>0.82247100000000062</v>
      </c>
      <c r="N23" s="103">
        <f t="shared" si="8"/>
        <v>0.88481799999999922</v>
      </c>
      <c r="O23" s="103">
        <f t="shared" si="8"/>
        <v>0.76652700000000018</v>
      </c>
      <c r="P23" s="103">
        <f t="shared" si="8"/>
        <v>0.79100999999999977</v>
      </c>
      <c r="Q23" s="103">
        <f t="shared" si="8"/>
        <v>1.1198459999999997</v>
      </c>
      <c r="R23" s="103">
        <f t="shared" si="8"/>
        <v>0.95811299999999999</v>
      </c>
      <c r="S23" s="103">
        <f t="shared" si="8"/>
        <v>0.91700000000000026</v>
      </c>
      <c r="T23" s="103">
        <f t="shared" si="8"/>
        <v>1.2564890000000002</v>
      </c>
      <c r="U23" s="103">
        <f t="shared" si="8"/>
        <v>1.0497359999999993</v>
      </c>
      <c r="V23" s="103">
        <f t="shared" si="8"/>
        <v>1.2707209999999995</v>
      </c>
      <c r="W23" s="103">
        <f t="shared" si="8"/>
        <v>1.210906653240003</v>
      </c>
      <c r="X23" s="103">
        <f t="shared" si="8"/>
        <v>2.1127040979860015</v>
      </c>
      <c r="Y23" s="103">
        <f t="shared" si="8"/>
        <v>0.60261349330000158</v>
      </c>
      <c r="Z23" s="103">
        <f t="shared" si="8"/>
        <v>1.1088681147999999</v>
      </c>
      <c r="AA23" s="103">
        <f t="shared" si="8"/>
        <v>1.8672904508900006</v>
      </c>
      <c r="AB23" s="103">
        <f t="shared" ref="AB23:AC23" si="9">+AB4+AB15-(AB17-AB19+AB21)</f>
        <v>0.46233000944000224</v>
      </c>
      <c r="AC23" s="103">
        <f t="shared" si="9"/>
        <v>1.1519611076899974</v>
      </c>
    </row>
    <row r="24" spans="1:16383" ht="6" customHeight="1">
      <c r="A24" s="213"/>
      <c r="B24" s="12"/>
      <c r="C24" s="12"/>
      <c r="D24" s="63"/>
      <c r="E24" s="63"/>
      <c r="F24" s="63"/>
      <c r="G24" s="63"/>
      <c r="H24" s="63"/>
      <c r="I24" s="63"/>
      <c r="J24" s="63"/>
      <c r="K24" s="63"/>
      <c r="L24" s="63"/>
      <c r="M24" s="63"/>
      <c r="N24" s="63"/>
      <c r="O24" s="63"/>
      <c r="P24" s="63"/>
      <c r="Q24" s="63"/>
      <c r="R24" s="63"/>
      <c r="S24" s="63"/>
      <c r="T24" s="63"/>
      <c r="U24" s="85"/>
      <c r="V24" s="85"/>
      <c r="W24" s="85"/>
      <c r="X24" s="85"/>
      <c r="Y24" s="85"/>
      <c r="Z24" s="63"/>
      <c r="AA24" s="85"/>
      <c r="AB24" s="85"/>
      <c r="AC24" s="85"/>
      <c r="AF24" s="39"/>
      <c r="AG24" s="40"/>
      <c r="AH24" s="40"/>
    </row>
    <row r="25" spans="1:16383" ht="15">
      <c r="A25" s="213"/>
      <c r="B25" s="10" t="s">
        <v>47</v>
      </c>
      <c r="C25" s="11"/>
      <c r="D25" s="77"/>
      <c r="E25" s="103">
        <f t="shared" ref="E25:AA25" si="10">+E23-E$19</f>
        <v>4.2527000000000231E-2</v>
      </c>
      <c r="F25" s="103">
        <f t="shared" si="10"/>
        <v>0.38460400000000006</v>
      </c>
      <c r="G25" s="103">
        <f t="shared" si="10"/>
        <v>0.24119999999999997</v>
      </c>
      <c r="H25" s="103">
        <f t="shared" si="10"/>
        <v>0.10110000000000011</v>
      </c>
      <c r="I25" s="103">
        <f t="shared" si="10"/>
        <v>8.6246999999999907E-2</v>
      </c>
      <c r="J25" s="103">
        <f t="shared" si="10"/>
        <v>0.33451500000000023</v>
      </c>
      <c r="K25" s="103">
        <f t="shared" si="10"/>
        <v>0.42105100000000006</v>
      </c>
      <c r="L25" s="103">
        <f t="shared" si="10"/>
        <v>0.93074100000000004</v>
      </c>
      <c r="M25" s="103">
        <f t="shared" si="10"/>
        <v>0.42937100000000067</v>
      </c>
      <c r="N25" s="103">
        <f t="shared" si="10"/>
        <v>0.41081799999999924</v>
      </c>
      <c r="O25" s="103">
        <f t="shared" si="10"/>
        <v>0.21762700000000024</v>
      </c>
      <c r="P25" s="103">
        <f t="shared" si="10"/>
        <v>0.20920999999999979</v>
      </c>
      <c r="Q25" s="103">
        <f t="shared" si="10"/>
        <v>0.54584599999999972</v>
      </c>
      <c r="R25" s="103">
        <f t="shared" si="10"/>
        <v>0.36791299999999993</v>
      </c>
      <c r="S25" s="103">
        <f t="shared" si="10"/>
        <v>0.31510000000000027</v>
      </c>
      <c r="T25" s="103">
        <f t="shared" si="10"/>
        <v>0.5154890000000002</v>
      </c>
      <c r="U25" s="103">
        <f t="shared" si="10"/>
        <v>0.30643599999999938</v>
      </c>
      <c r="V25" s="103">
        <f t="shared" si="10"/>
        <v>0.50352099999999955</v>
      </c>
      <c r="W25" s="103">
        <f t="shared" si="10"/>
        <v>0.43416172271000286</v>
      </c>
      <c r="X25" s="103">
        <f t="shared" si="10"/>
        <v>1.3512503785060019</v>
      </c>
      <c r="Y25" s="103">
        <f t="shared" si="10"/>
        <v>-0.10795457576999867</v>
      </c>
      <c r="Z25" s="103">
        <f t="shared" si="10"/>
        <v>0.36348364314999992</v>
      </c>
      <c r="AA25" s="103">
        <f t="shared" si="10"/>
        <v>1.1201162061000005</v>
      </c>
      <c r="AB25" s="103">
        <f t="shared" ref="AB25:AC25" si="11">+AB23-AB$19</f>
        <v>-0.46816999055999775</v>
      </c>
      <c r="AC25" s="103">
        <f t="shared" si="11"/>
        <v>0.2294606609599974</v>
      </c>
      <c r="AF25" s="39"/>
      <c r="AG25" s="40"/>
      <c r="AH25" s="40"/>
    </row>
    <row r="26" spans="1:16383" ht="1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F26" s="39"/>
      <c r="AG26" s="40"/>
      <c r="AH26" s="40"/>
    </row>
    <row r="27" spans="1:16383" s="22" customFormat="1" ht="15">
      <c r="B27" s="24" t="s">
        <v>48</v>
      </c>
      <c r="C27" s="24"/>
      <c r="D27" s="24"/>
      <c r="E27" s="109">
        <v>5.3129999999999997</v>
      </c>
      <c r="F27" s="109">
        <v>5.8419999999999996</v>
      </c>
      <c r="G27" s="109">
        <v>6.641</v>
      </c>
      <c r="H27" s="109">
        <v>7.2530000000000001</v>
      </c>
      <c r="I27" s="109">
        <v>7.734</v>
      </c>
      <c r="J27" s="109">
        <v>7.9059999999999997</v>
      </c>
      <c r="K27" s="109">
        <v>9.3219999999999992</v>
      </c>
      <c r="L27" s="109">
        <v>10.084</v>
      </c>
      <c r="M27" s="109">
        <v>10.933</v>
      </c>
      <c r="N27" s="109">
        <v>11.456</v>
      </c>
      <c r="O27" s="109">
        <v>11.621</v>
      </c>
      <c r="P27" s="109">
        <v>11.808</v>
      </c>
      <c r="Q27" s="109">
        <v>12.272</v>
      </c>
      <c r="R27" s="109">
        <v>12.933</v>
      </c>
      <c r="S27" s="109">
        <v>14.179</v>
      </c>
      <c r="T27" s="109">
        <v>15.465</v>
      </c>
      <c r="U27" s="109">
        <v>17.137</v>
      </c>
      <c r="V27" s="109">
        <v>19.794</v>
      </c>
      <c r="W27" s="109">
        <v>23.001999999999999</v>
      </c>
      <c r="X27" s="109">
        <v>24.163</v>
      </c>
      <c r="Y27" s="109">
        <v>27.053000000000001</v>
      </c>
      <c r="Z27" s="109">
        <v>31.32</v>
      </c>
      <c r="AA27" s="109">
        <v>35.938000000000002</v>
      </c>
      <c r="AB27" s="109">
        <v>40.389000000000003</v>
      </c>
      <c r="AC27" s="109">
        <v>43.777000000000001</v>
      </c>
      <c r="AF27" s="39"/>
      <c r="AG27" s="40"/>
      <c r="AH27" s="40"/>
    </row>
    <row r="28" spans="1:16383" s="22" customFormat="1" ht="15">
      <c r="B28" s="24" t="s">
        <v>49</v>
      </c>
      <c r="C28" s="24"/>
      <c r="D28" s="24"/>
      <c r="E28" s="109">
        <v>6.6449999999999996</v>
      </c>
      <c r="F28" s="109">
        <v>7.2709999999999999</v>
      </c>
      <c r="G28" s="109">
        <v>7.867</v>
      </c>
      <c r="H28" s="109">
        <v>8.2959999999999994</v>
      </c>
      <c r="I28" s="109">
        <v>8.5329999999999995</v>
      </c>
      <c r="J28" s="109">
        <v>8.6820000000000004</v>
      </c>
      <c r="K28" s="109">
        <v>9.3219999999999992</v>
      </c>
      <c r="L28" s="109">
        <v>9.9239999999999995</v>
      </c>
      <c r="M28" s="109">
        <v>10.653</v>
      </c>
      <c r="N28" s="109">
        <v>11.07</v>
      </c>
      <c r="O28" s="109">
        <v>11.371</v>
      </c>
      <c r="P28" s="109">
        <v>11.436</v>
      </c>
      <c r="Q28" s="109">
        <v>11.691000000000001</v>
      </c>
      <c r="R28" s="109">
        <v>12.183</v>
      </c>
      <c r="S28" s="109">
        <v>13.099</v>
      </c>
      <c r="T28" s="109">
        <v>14.041</v>
      </c>
      <c r="U28" s="109">
        <v>15.239000000000001</v>
      </c>
      <c r="V28" s="109">
        <v>17.084</v>
      </c>
      <c r="W28" s="109">
        <v>18.812999999999999</v>
      </c>
      <c r="X28" s="109">
        <v>19.538</v>
      </c>
      <c r="Y28" s="109">
        <v>20.994</v>
      </c>
      <c r="Z28" s="109">
        <v>23.274999999999999</v>
      </c>
      <c r="AA28" s="109">
        <v>25.786999999999999</v>
      </c>
      <c r="AB28" s="109">
        <v>27.946999999999999</v>
      </c>
      <c r="AC28" s="109">
        <v>29.677</v>
      </c>
      <c r="AF28" s="39"/>
      <c r="AG28" s="40"/>
      <c r="AH28" s="40"/>
    </row>
    <row r="29" spans="1:16383" s="22" customFormat="1" ht="15">
      <c r="B29" s="24" t="s">
        <v>50</v>
      </c>
      <c r="C29" s="24"/>
      <c r="D29" s="24"/>
      <c r="E29" s="110">
        <f t="shared" ref="E29:K29" si="12">+E27*100/(E31+100)</f>
        <v>5.7636312373842591</v>
      </c>
      <c r="F29" s="110">
        <f t="shared" si="12"/>
        <v>5.9856189408671661</v>
      </c>
      <c r="G29" s="110">
        <f t="shared" si="12"/>
        <v>6.523911446915343</v>
      </c>
      <c r="H29" s="110">
        <f t="shared" si="12"/>
        <v>7.0274504636441097</v>
      </c>
      <c r="I29" s="110">
        <f t="shared" si="12"/>
        <v>7.5899436289175091</v>
      </c>
      <c r="J29" s="110">
        <f t="shared" si="12"/>
        <v>7.9535054929588949</v>
      </c>
      <c r="K29" s="110">
        <f t="shared" si="12"/>
        <v>9.1176604642710348</v>
      </c>
      <c r="L29" s="110">
        <f t="shared" ref="L29:AA29" si="13">+L27*100/(L31+100)</f>
        <v>9.6768791776763869</v>
      </c>
      <c r="M29" s="110">
        <f t="shared" si="13"/>
        <v>10.21362669507387</v>
      </c>
      <c r="N29" s="110">
        <f t="shared" si="13"/>
        <v>10.771585317659747</v>
      </c>
      <c r="O29" s="110">
        <f t="shared" si="13"/>
        <v>11.144741721737445</v>
      </c>
      <c r="P29" s="110">
        <f t="shared" si="13"/>
        <v>11.832316593831985</v>
      </c>
      <c r="Q29" s="110">
        <f t="shared" si="13"/>
        <v>12.696570787830909</v>
      </c>
      <c r="R29" s="110">
        <f t="shared" si="13"/>
        <v>13.625822667076998</v>
      </c>
      <c r="S29" s="110">
        <f t="shared" si="13"/>
        <v>14.828394718292921</v>
      </c>
      <c r="T29" s="110">
        <f t="shared" si="13"/>
        <v>16.188250564599912</v>
      </c>
      <c r="U29" s="110">
        <f t="shared" si="13"/>
        <v>17.810772622939488</v>
      </c>
      <c r="V29" s="110">
        <f t="shared" si="13"/>
        <v>19.835913284770719</v>
      </c>
      <c r="W29" s="110">
        <f t="shared" si="13"/>
        <v>22.665159466078919</v>
      </c>
      <c r="X29" s="110">
        <f t="shared" si="13"/>
        <v>24.837683380030125</v>
      </c>
      <c r="Y29" s="110">
        <f t="shared" si="13"/>
        <v>28.03293323047096</v>
      </c>
      <c r="Z29" s="110">
        <f t="shared" si="13"/>
        <v>31.677890470962843</v>
      </c>
      <c r="AA29" s="110">
        <f t="shared" si="13"/>
        <v>35.435104989982172</v>
      </c>
      <c r="AB29" s="110">
        <f t="shared" ref="AB29:AC29" si="14">+AB27*100/(AB31+100)</f>
        <v>39.584717705656473</v>
      </c>
      <c r="AC29" s="110">
        <f t="shared" si="14"/>
        <v>43.394937947825952</v>
      </c>
      <c r="AE29" s="49">
        <v>1</v>
      </c>
      <c r="AF29" s="39"/>
      <c r="AG29" s="40"/>
      <c r="AH29" s="40"/>
    </row>
    <row r="30" spans="1:16383" s="22" customFormat="1" ht="15">
      <c r="B30" s="24" t="s">
        <v>51</v>
      </c>
      <c r="C30" s="24"/>
      <c r="D30" s="24"/>
      <c r="E30" s="67"/>
      <c r="F30" s="67"/>
      <c r="G30" s="67"/>
      <c r="H30" s="67"/>
      <c r="I30" s="67"/>
      <c r="J30" s="67"/>
      <c r="K30" s="67"/>
      <c r="L30" s="67"/>
      <c r="M30" s="67"/>
      <c r="N30" s="67"/>
      <c r="O30" s="67"/>
      <c r="P30" s="67"/>
      <c r="Q30" s="110">
        <f t="shared" ref="Q30:AA30" si="15">+Q27*100/(Q32+100)</f>
        <v>12.354353110487706</v>
      </c>
      <c r="R30" s="110">
        <f t="shared" si="15"/>
        <v>13.030438159599626</v>
      </c>
      <c r="S30" s="110">
        <f t="shared" si="15"/>
        <v>14.154008880854107</v>
      </c>
      <c r="T30" s="110">
        <f t="shared" si="15"/>
        <v>15.399900012460463</v>
      </c>
      <c r="U30" s="110">
        <f t="shared" si="15"/>
        <v>16.821935233131121</v>
      </c>
      <c r="V30" s="110">
        <f t="shared" si="15"/>
        <v>19.330824077844852</v>
      </c>
      <c r="W30" s="110">
        <f t="shared" si="15"/>
        <v>22.746984730138372</v>
      </c>
      <c r="X30" s="110">
        <f t="shared" si="15"/>
        <v>24.395819154709464</v>
      </c>
      <c r="Y30" s="110">
        <f t="shared" si="15"/>
        <v>27.516455648283927</v>
      </c>
      <c r="Z30" s="110">
        <f t="shared" si="15"/>
        <v>31.793339700134439</v>
      </c>
      <c r="AA30" s="110">
        <f t="shared" si="15"/>
        <v>36.408882438571034</v>
      </c>
      <c r="AB30" s="110">
        <f t="shared" ref="AB30:AC30" si="16">+AB27*100/(AB32+100)</f>
        <v>39.865561194954132</v>
      </c>
      <c r="AC30" s="110">
        <f t="shared" si="16"/>
        <v>43.321153165812731</v>
      </c>
      <c r="AF30" s="39"/>
      <c r="AG30" s="40"/>
      <c r="AH30" s="40"/>
    </row>
    <row r="31" spans="1:16383" s="22" customFormat="1" ht="15">
      <c r="B31" s="24" t="s">
        <v>52</v>
      </c>
      <c r="C31" s="24"/>
      <c r="D31" s="24"/>
      <c r="E31" s="110">
        <v>-7.81853</v>
      </c>
      <c r="F31" s="110">
        <v>-2.3994</v>
      </c>
      <c r="G31" s="110">
        <v>1.7947600000000001</v>
      </c>
      <c r="H31" s="110">
        <v>3.2095500000000001</v>
      </c>
      <c r="I31" s="110">
        <v>1.8979900000000001</v>
      </c>
      <c r="J31" s="110">
        <v>-0.59728999999999999</v>
      </c>
      <c r="K31" s="110">
        <v>2.2411400000000001</v>
      </c>
      <c r="L31" s="110">
        <v>4.2071499999999995</v>
      </c>
      <c r="M31" s="110">
        <v>7.0432699999999997</v>
      </c>
      <c r="N31" s="110">
        <v>6.3538899999999998</v>
      </c>
      <c r="O31" s="110">
        <v>4.27339</v>
      </c>
      <c r="P31" s="110">
        <v>-0.20550999999999997</v>
      </c>
      <c r="Q31" s="110">
        <v>-3.3439799999999997</v>
      </c>
      <c r="R31" s="110">
        <v>-5.0846299999999998</v>
      </c>
      <c r="S31" s="110">
        <v>-4.3794000000000004</v>
      </c>
      <c r="T31" s="110">
        <v>-4.4677500000000006</v>
      </c>
      <c r="U31" s="110">
        <v>-3.78295</v>
      </c>
      <c r="V31" s="110">
        <v>-0.21129999999999999</v>
      </c>
      <c r="W31" s="110">
        <v>1.4861600000000001</v>
      </c>
      <c r="X31" s="110">
        <v>-2.71637</v>
      </c>
      <c r="Y31" s="110">
        <v>-3.4956500000000004</v>
      </c>
      <c r="Z31" s="110">
        <v>-1.12978</v>
      </c>
      <c r="AA31" s="110">
        <v>1.4192</v>
      </c>
      <c r="AB31" s="110">
        <v>2.0318000000000001</v>
      </c>
      <c r="AC31" s="110">
        <v>0.88042999999999993</v>
      </c>
      <c r="AD31" s="23"/>
      <c r="AE31" s="23"/>
      <c r="AF31" s="39"/>
      <c r="AG31" s="40"/>
      <c r="AH31" s="40"/>
      <c r="AI31" s="23"/>
      <c r="AJ31" s="23"/>
      <c r="AK31" s="23"/>
      <c r="AL31" s="23"/>
      <c r="AM31" s="23"/>
      <c r="AN31" s="23"/>
      <c r="AO31" s="23"/>
      <c r="AP31" s="23"/>
      <c r="AQ31" s="23"/>
    </row>
    <row r="32" spans="1:16383" s="22" customFormat="1" ht="15">
      <c r="B32" s="24" t="s">
        <v>53</v>
      </c>
      <c r="C32" s="24"/>
      <c r="D32" s="24"/>
      <c r="E32" s="110"/>
      <c r="F32" s="110"/>
      <c r="G32" s="110"/>
      <c r="H32" s="110"/>
      <c r="I32" s="110"/>
      <c r="J32" s="110"/>
      <c r="K32" s="110"/>
      <c r="L32" s="110"/>
      <c r="M32" s="110"/>
      <c r="N32" s="110"/>
      <c r="O32" s="110"/>
      <c r="P32" s="110"/>
      <c r="Q32" s="110">
        <v>-0.666591846219729</v>
      </c>
      <c r="R32" s="110">
        <v>-0.747773470133417</v>
      </c>
      <c r="S32" s="110">
        <v>0.17656565963936199</v>
      </c>
      <c r="T32" s="110">
        <v>0.422729936472724</v>
      </c>
      <c r="U32" s="110">
        <v>1.8729400779545899</v>
      </c>
      <c r="V32" s="110">
        <v>2.3960485093131401</v>
      </c>
      <c r="W32" s="110">
        <v>1.1210948303128101</v>
      </c>
      <c r="X32" s="110">
        <v>-0.954340386084232</v>
      </c>
      <c r="Y32" s="110">
        <v>-1.68428541163815</v>
      </c>
      <c r="Z32" s="110">
        <v>-1.4888014426884399</v>
      </c>
      <c r="AA32" s="110">
        <v>-1.2933174737387301</v>
      </c>
      <c r="AB32" s="110">
        <v>1.31301</v>
      </c>
      <c r="AC32" s="110">
        <v>1.0522500000000001</v>
      </c>
      <c r="AD32" s="23"/>
      <c r="AE32" s="23"/>
      <c r="AF32" s="39"/>
      <c r="AG32" s="40"/>
      <c r="AH32" s="40"/>
      <c r="AI32" s="23"/>
      <c r="AJ32" s="23"/>
      <c r="AK32" s="23"/>
      <c r="AL32" s="23"/>
      <c r="AM32" s="23"/>
      <c r="AN32" s="23"/>
      <c r="AO32" s="23"/>
      <c r="AP32" s="23"/>
      <c r="AQ32" s="23"/>
    </row>
    <row r="33" spans="1:43" s="22" customFormat="1" ht="15" hidden="1">
      <c r="B33" s="24"/>
      <c r="C33" s="24"/>
      <c r="D33" s="24"/>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23"/>
      <c r="AE33" s="23"/>
      <c r="AF33" s="39"/>
      <c r="AG33" s="40"/>
      <c r="AH33" s="40"/>
      <c r="AI33" s="23"/>
      <c r="AJ33" s="23"/>
      <c r="AK33" s="23"/>
      <c r="AL33" s="23"/>
      <c r="AM33" s="23"/>
      <c r="AN33" s="23"/>
      <c r="AO33" s="23"/>
      <c r="AP33" s="23"/>
      <c r="AQ33" s="23"/>
    </row>
    <row r="34" spans="1:43" s="22" customFormat="1" ht="15" hidden="1">
      <c r="B34" s="24"/>
      <c r="C34" s="24"/>
      <c r="D34" s="24"/>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23"/>
      <c r="AE34" s="23"/>
      <c r="AF34" s="39"/>
      <c r="AG34" s="40"/>
      <c r="AH34" s="40"/>
      <c r="AI34" s="23"/>
      <c r="AJ34" s="23"/>
      <c r="AK34" s="23"/>
      <c r="AL34" s="23"/>
      <c r="AM34" s="23"/>
      <c r="AN34" s="23"/>
      <c r="AO34" s="23"/>
      <c r="AP34" s="23"/>
      <c r="AQ34" s="23"/>
    </row>
    <row r="35" spans="1:43" s="22" customFormat="1" ht="15" hidden="1">
      <c r="B35" s="24"/>
      <c r="C35" s="24"/>
      <c r="D35" s="24"/>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23"/>
      <c r="AE35" s="23"/>
      <c r="AF35" s="39"/>
      <c r="AG35" s="40"/>
      <c r="AH35" s="40"/>
      <c r="AI35" s="23"/>
      <c r="AJ35" s="23"/>
      <c r="AK35" s="23"/>
      <c r="AL35" s="23"/>
      <c r="AM35" s="23"/>
      <c r="AN35" s="23"/>
      <c r="AO35" s="23"/>
      <c r="AP35" s="23"/>
      <c r="AQ35" s="23"/>
    </row>
    <row r="36" spans="1:43" s="22" customFormat="1" ht="15" hidden="1">
      <c r="B36" s="24"/>
      <c r="C36" s="24"/>
      <c r="D36" s="24"/>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23"/>
      <c r="AE36" s="23"/>
      <c r="AF36" s="39"/>
      <c r="AG36" s="40"/>
      <c r="AH36" s="40"/>
      <c r="AI36" s="23"/>
      <c r="AJ36" s="23"/>
      <c r="AK36" s="23"/>
      <c r="AL36" s="23"/>
      <c r="AM36" s="23"/>
      <c r="AN36" s="23"/>
      <c r="AO36" s="23"/>
      <c r="AP36" s="23"/>
      <c r="AQ36" s="23"/>
    </row>
    <row r="37" spans="1:43" s="22" customFormat="1" ht="15" hidden="1">
      <c r="B37" s="24"/>
      <c r="C37" s="24"/>
      <c r="D37" s="24"/>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23"/>
      <c r="AE37" s="23"/>
      <c r="AF37" s="39"/>
      <c r="AG37" s="40"/>
      <c r="AH37" s="40"/>
      <c r="AI37" s="23"/>
      <c r="AJ37" s="23"/>
      <c r="AK37" s="23"/>
      <c r="AL37" s="23"/>
      <c r="AM37" s="23"/>
      <c r="AN37" s="23"/>
      <c r="AO37" s="23"/>
      <c r="AP37" s="23"/>
      <c r="AQ37" s="23"/>
    </row>
    <row r="38" spans="1:43" s="22" customFormat="1" ht="15" hidden="1">
      <c r="B38" s="24"/>
      <c r="C38" s="24"/>
      <c r="D38" s="24"/>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23"/>
      <c r="AE38" s="23"/>
      <c r="AF38" s="39"/>
      <c r="AG38" s="40"/>
      <c r="AH38" s="40"/>
      <c r="AI38" s="23"/>
      <c r="AJ38" s="23"/>
      <c r="AK38" s="23"/>
      <c r="AL38" s="23"/>
      <c r="AM38" s="23"/>
      <c r="AN38" s="23"/>
      <c r="AO38" s="23"/>
      <c r="AP38" s="23"/>
      <c r="AQ38" s="23"/>
    </row>
    <row r="39" spans="1:43" s="22" customFormat="1" ht="15" hidden="1">
      <c r="B39" s="24"/>
      <c r="C39" s="24"/>
      <c r="D39" s="24"/>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23"/>
      <c r="AE39" s="23"/>
      <c r="AF39" s="39"/>
      <c r="AG39" s="40"/>
      <c r="AH39" s="40"/>
      <c r="AI39" s="23"/>
      <c r="AJ39" s="23"/>
      <c r="AK39" s="23"/>
      <c r="AL39" s="23"/>
      <c r="AM39" s="23"/>
      <c r="AN39" s="23"/>
      <c r="AO39" s="23"/>
      <c r="AP39" s="23"/>
      <c r="AQ39" s="23"/>
    </row>
    <row r="40" spans="1:43" s="22" customFormat="1" ht="15" hidden="1">
      <c r="B40" s="24"/>
      <c r="C40" s="24"/>
      <c r="D40" s="24"/>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23"/>
      <c r="AE40" s="23"/>
      <c r="AF40" s="39"/>
      <c r="AG40" s="40"/>
      <c r="AH40" s="40"/>
      <c r="AI40" s="23"/>
      <c r="AJ40" s="23"/>
      <c r="AK40" s="23"/>
      <c r="AL40" s="23"/>
      <c r="AM40" s="23"/>
      <c r="AN40" s="23"/>
      <c r="AO40" s="23"/>
      <c r="AP40" s="23"/>
      <c r="AQ40" s="23"/>
    </row>
    <row r="41" spans="1:43" s="22" customFormat="1" ht="15" hidden="1">
      <c r="B41" s="24"/>
      <c r="C41" s="24"/>
      <c r="D41" s="24"/>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23"/>
      <c r="AE41" s="23"/>
      <c r="AF41" s="39"/>
      <c r="AG41" s="40"/>
      <c r="AH41" s="40"/>
      <c r="AI41" s="23"/>
      <c r="AJ41" s="23"/>
      <c r="AK41" s="23"/>
      <c r="AL41" s="23"/>
      <c r="AM41" s="23"/>
      <c r="AN41" s="23"/>
      <c r="AO41" s="23"/>
      <c r="AP41" s="23"/>
      <c r="AQ41" s="23"/>
    </row>
    <row r="42" spans="1:43" s="22" customFormat="1" ht="15" hidden="1">
      <c r="B42" s="24"/>
      <c r="C42" s="24"/>
      <c r="D42" s="24"/>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23"/>
      <c r="AE42" s="23"/>
      <c r="AF42" s="39"/>
      <c r="AG42" s="40"/>
      <c r="AH42" s="40"/>
      <c r="AI42" s="23"/>
      <c r="AJ42" s="23"/>
      <c r="AK42" s="23"/>
      <c r="AL42" s="23"/>
      <c r="AM42" s="23"/>
      <c r="AN42" s="23"/>
      <c r="AO42" s="23"/>
      <c r="AP42" s="23"/>
      <c r="AQ42" s="23"/>
    </row>
    <row r="43" spans="1:43" s="22" customFormat="1" ht="15" hidden="1">
      <c r="B43" s="24"/>
      <c r="C43" s="24"/>
      <c r="D43" s="24"/>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23"/>
      <c r="AE43" s="23"/>
      <c r="AF43" s="39"/>
      <c r="AG43" s="40"/>
      <c r="AH43" s="40"/>
      <c r="AI43" s="23"/>
      <c r="AJ43" s="23"/>
      <c r="AK43" s="23"/>
      <c r="AL43" s="23"/>
      <c r="AM43" s="23"/>
      <c r="AN43" s="23"/>
      <c r="AO43" s="23"/>
      <c r="AP43" s="23"/>
      <c r="AQ43" s="23"/>
    </row>
    <row r="44" spans="1:43" s="22" customFormat="1" ht="15" hidden="1">
      <c r="B44" s="24"/>
      <c r="C44" s="24"/>
      <c r="D44" s="24"/>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23"/>
      <c r="AE44" s="23"/>
      <c r="AF44" s="39"/>
      <c r="AG44" s="40"/>
      <c r="AH44" s="40"/>
      <c r="AI44" s="23"/>
      <c r="AJ44" s="23"/>
      <c r="AK44" s="23"/>
      <c r="AL44" s="23"/>
      <c r="AM44" s="23"/>
      <c r="AN44" s="23"/>
      <c r="AO44" s="23"/>
      <c r="AP44" s="23"/>
      <c r="AQ44" s="23"/>
    </row>
    <row r="45" spans="1:43" s="22" customFormat="1" ht="15" hidden="1">
      <c r="B45" s="24"/>
      <c r="C45" s="24"/>
      <c r="D45" s="24"/>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23"/>
      <c r="AE45" s="23"/>
      <c r="AF45" s="39"/>
      <c r="AG45" s="40"/>
      <c r="AH45" s="40"/>
      <c r="AI45" s="23"/>
      <c r="AJ45" s="23"/>
      <c r="AK45" s="23"/>
      <c r="AL45" s="23"/>
      <c r="AM45" s="23"/>
      <c r="AN45" s="23"/>
      <c r="AO45" s="23"/>
      <c r="AP45" s="23"/>
      <c r="AQ45" s="23"/>
    </row>
    <row r="46" spans="1:43" s="22" customFormat="1" ht="15" hidden="1">
      <c r="B46" s="24"/>
      <c r="C46" s="24"/>
      <c r="D46" s="24"/>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23"/>
      <c r="AE46" s="23"/>
      <c r="AF46" s="39"/>
      <c r="AG46" s="40"/>
      <c r="AH46" s="40"/>
      <c r="AI46" s="23"/>
      <c r="AJ46" s="23"/>
      <c r="AK46" s="23"/>
      <c r="AL46" s="23"/>
      <c r="AM46" s="23"/>
      <c r="AN46" s="23"/>
      <c r="AO46" s="23"/>
      <c r="AP46" s="23"/>
      <c r="AQ46" s="23"/>
    </row>
    <row r="47" spans="1:43" ht="15">
      <c r="AF47" s="39"/>
      <c r="AG47" s="40"/>
      <c r="AH47" s="40"/>
    </row>
    <row r="48" spans="1:43" ht="15" customHeight="1">
      <c r="A48" s="214" t="s">
        <v>54</v>
      </c>
      <c r="B48" s="17" t="s">
        <v>32</v>
      </c>
      <c r="C48" s="17"/>
      <c r="D48" s="111"/>
      <c r="E48" s="111">
        <f t="shared" ref="E48:K48" ca="1" si="17">+E49+E55+E56</f>
        <v>0.95456052714299133</v>
      </c>
      <c r="F48" s="111">
        <f t="shared" ca="1" si="17"/>
        <v>1.073913063887685</v>
      </c>
      <c r="G48" s="111">
        <f t="shared" ca="1" si="17"/>
        <v>1.2105399241216674</v>
      </c>
      <c r="H48" s="111">
        <f t="shared" ca="1" si="17"/>
        <v>1.3139815131188808</v>
      </c>
      <c r="I48" s="111">
        <f t="shared" ca="1" si="17"/>
        <v>1.3584456172252684</v>
      </c>
      <c r="J48" s="111">
        <f t="shared" ca="1" si="17"/>
        <v>1.4735343574286857</v>
      </c>
      <c r="K48" s="111">
        <f t="shared" ca="1" si="17"/>
        <v>1.5049673963285239</v>
      </c>
      <c r="L48" s="111">
        <f t="shared" ref="L48:AA48" ca="1" si="18">+L49+L55+L56</f>
        <v>1.5288695858557768</v>
      </c>
      <c r="M48" s="111">
        <f t="shared" ca="1" si="18"/>
        <v>1.5796330026237584</v>
      </c>
      <c r="N48" s="111">
        <f t="shared" ca="1" si="18"/>
        <v>1.7739664599321565</v>
      </c>
      <c r="O48" s="111">
        <f t="shared" ca="1" si="18"/>
        <v>1.7961953836071867</v>
      </c>
      <c r="P48" s="111">
        <f t="shared" ca="1" si="18"/>
        <v>1.7240695875523608</v>
      </c>
      <c r="Q48" s="111">
        <f t="shared" ref="Q48" ca="1" si="19">+Q49+Q55+Q56</f>
        <v>1.8647502657163959</v>
      </c>
      <c r="R48" s="111">
        <f t="shared" ca="1" si="18"/>
        <v>1.9181868978977363</v>
      </c>
      <c r="S48" s="111">
        <f t="shared" ca="1" si="18"/>
        <v>1.9549281231959856</v>
      </c>
      <c r="T48" s="111">
        <f t="shared" ca="1" si="18"/>
        <v>2.2840160244776522</v>
      </c>
      <c r="U48" s="111">
        <f t="shared" ca="1" si="18"/>
        <v>3.1432532364707155</v>
      </c>
      <c r="V48" s="111">
        <f t="shared" ca="1" si="18"/>
        <v>3.5958668158091078</v>
      </c>
      <c r="W48" s="111">
        <f t="shared" ca="1" si="18"/>
        <v>4.2803618515024597</v>
      </c>
      <c r="X48" s="111">
        <f t="shared" ca="1" si="18"/>
        <v>4.2238930374886658</v>
      </c>
      <c r="Y48" s="111">
        <f t="shared" ca="1" si="18"/>
        <v>4.773329182320369</v>
      </c>
      <c r="Z48" s="111">
        <f t="shared" ca="1" si="18"/>
        <v>5.3933276533885746</v>
      </c>
      <c r="AA48" s="111">
        <f t="shared" ca="1" si="18"/>
        <v>6.1929091143937551</v>
      </c>
      <c r="AB48" s="111">
        <f t="shared" ref="AB48:AC48" ca="1" si="20">+AB49+AB55+AB56</f>
        <v>6.6593542072020924</v>
      </c>
      <c r="AC48" s="111">
        <f t="shared" ca="1" si="20"/>
        <v>6.7450380212627969</v>
      </c>
      <c r="AF48" s="39"/>
      <c r="AG48" s="40"/>
      <c r="AH48" s="40"/>
    </row>
    <row r="49" spans="1:34" ht="15">
      <c r="A49" s="214"/>
      <c r="B49" s="12"/>
      <c r="C49" s="12" t="s">
        <v>33</v>
      </c>
      <c r="D49" s="68"/>
      <c r="E49" s="68">
        <f t="shared" ref="E49:K49" ca="1" si="21">+SUM(E50:E54)</f>
        <v>0.65505352714299137</v>
      </c>
      <c r="F49" s="68">
        <f t="shared" ca="1" si="21"/>
        <v>0.74285306388768513</v>
      </c>
      <c r="G49" s="68">
        <f t="shared" ca="1" si="21"/>
        <v>0.8186199241216674</v>
      </c>
      <c r="H49" s="68">
        <f t="shared" ca="1" si="21"/>
        <v>0.84663251311888077</v>
      </c>
      <c r="I49" s="68">
        <f t="shared" ca="1" si="21"/>
        <v>0.90484961722526847</v>
      </c>
      <c r="J49" s="68">
        <f t="shared" ca="1" si="21"/>
        <v>0.99234535742868557</v>
      </c>
      <c r="K49" s="68">
        <f t="shared" ca="1" si="21"/>
        <v>0.9968543963285238</v>
      </c>
      <c r="L49" s="68">
        <f t="shared" ref="L49:AA49" ca="1" si="22">+SUM(L50:L54)</f>
        <v>1.0836545858557769</v>
      </c>
      <c r="M49" s="68">
        <f t="shared" ca="1" si="22"/>
        <v>1.0922500026237585</v>
      </c>
      <c r="N49" s="68">
        <f t="shared" ca="1" si="22"/>
        <v>1.1984364599321566</v>
      </c>
      <c r="O49" s="68">
        <f t="shared" ca="1" si="22"/>
        <v>1.1266663836071866</v>
      </c>
      <c r="P49" s="68">
        <f t="shared" ca="1" si="22"/>
        <v>1.0688595875523608</v>
      </c>
      <c r="Q49" s="68">
        <f t="shared" ref="Q49" ca="1" si="23">+SUM(Q50:Q54)</f>
        <v>1.111920265716396</v>
      </c>
      <c r="R49" s="68">
        <f t="shared" ca="1" si="22"/>
        <v>1.1989568978977363</v>
      </c>
      <c r="S49" s="68">
        <f t="shared" ca="1" si="22"/>
        <v>1.2792621231959855</v>
      </c>
      <c r="T49" s="68">
        <f t="shared" ca="1" si="22"/>
        <v>1.417510024477652</v>
      </c>
      <c r="U49" s="68">
        <f t="shared" ca="1" si="22"/>
        <v>1.8614732364707154</v>
      </c>
      <c r="V49" s="68">
        <f t="shared" ca="1" si="22"/>
        <v>2.1356848158091077</v>
      </c>
      <c r="W49" s="68">
        <f t="shared" ca="1" si="22"/>
        <v>2.46163685150246</v>
      </c>
      <c r="X49" s="68">
        <f t="shared" ca="1" si="22"/>
        <v>2.790160695448666</v>
      </c>
      <c r="Y49" s="68">
        <f t="shared" ca="1" si="22"/>
        <v>3.1712228489003693</v>
      </c>
      <c r="Z49" s="68">
        <f t="shared" ca="1" si="22"/>
        <v>3.5596843158985747</v>
      </c>
      <c r="AA49" s="68">
        <f t="shared" ca="1" si="22"/>
        <v>4.3887748885337556</v>
      </c>
      <c r="AB49" s="68">
        <f t="shared" ref="AB49:AC49" ca="1" si="24">+SUM(AB50:AB54)</f>
        <v>4.7961149371520921</v>
      </c>
      <c r="AC49" s="68">
        <f t="shared" ca="1" si="24"/>
        <v>4.8030473903027975</v>
      </c>
      <c r="AF49" s="39"/>
      <c r="AG49" s="40"/>
      <c r="AH49" s="40"/>
    </row>
    <row r="50" spans="1:34" ht="15">
      <c r="A50" s="214"/>
      <c r="B50" s="12"/>
      <c r="C50" s="12"/>
      <c r="D50" s="108" t="s">
        <v>34</v>
      </c>
      <c r="E50" s="108">
        <f t="shared" ref="E50:AB50" ca="1" si="25">IF(OFFSET(E31,$AE$29-1,0)=0,ERROR.TYPE(6),E6*(OFFSET(E$28,$AE$29,0)/E$27)^($AE6))</f>
        <v>0.11091287603005726</v>
      </c>
      <c r="F50" s="108">
        <f t="shared" ca="1" si="25"/>
        <v>0.1632749388245589</v>
      </c>
      <c r="G50" s="108">
        <f t="shared" ca="1" si="25"/>
        <v>0.18806120297494033</v>
      </c>
      <c r="H50" s="108">
        <f t="shared" ca="1" si="25"/>
        <v>0.19359184809011196</v>
      </c>
      <c r="I50" s="108">
        <f t="shared" ca="1" si="25"/>
        <v>0.19797090463175984</v>
      </c>
      <c r="J50" s="108">
        <f t="shared" ca="1" si="25"/>
        <v>0.23289731183637588</v>
      </c>
      <c r="K50" s="108">
        <f t="shared" ca="1" si="25"/>
        <v>0.19673792433703557</v>
      </c>
      <c r="L50" s="108">
        <f t="shared" ca="1" si="25"/>
        <v>0.25621203822875832</v>
      </c>
      <c r="M50" s="108">
        <f t="shared" ca="1" si="25"/>
        <v>0.18469423185063374</v>
      </c>
      <c r="N50" s="108">
        <f t="shared" ca="1" si="25"/>
        <v>0.26482754450896517</v>
      </c>
      <c r="O50" s="108">
        <f t="shared" ca="1" si="25"/>
        <v>0.23886213691705943</v>
      </c>
      <c r="P50" s="108">
        <f t="shared" ca="1" si="25"/>
        <v>0.21697090591831958</v>
      </c>
      <c r="Q50" s="108">
        <f t="shared" ca="1" si="25"/>
        <v>0.20557003973990798</v>
      </c>
      <c r="R50" s="108">
        <f t="shared" ca="1" si="25"/>
        <v>0.24176218220775977</v>
      </c>
      <c r="S50" s="108">
        <f t="shared" ca="1" si="25"/>
        <v>0.29614184235223168</v>
      </c>
      <c r="T50" s="108">
        <f t="shared" ca="1" si="25"/>
        <v>0.35276064681835051</v>
      </c>
      <c r="U50" s="108">
        <f t="shared" ca="1" si="25"/>
        <v>0.62114507856781231</v>
      </c>
      <c r="V50" s="108">
        <f t="shared" ca="1" si="25"/>
        <v>0.65577636314574228</v>
      </c>
      <c r="W50" s="108">
        <f t="shared" ca="1" si="25"/>
        <v>0.72311843493484207</v>
      </c>
      <c r="X50" s="108">
        <f t="shared" ca="1" si="25"/>
        <v>0.90751048867340789</v>
      </c>
      <c r="Y50" s="108">
        <f t="shared" ca="1" si="25"/>
        <v>1.0029775306104942</v>
      </c>
      <c r="Z50" s="108">
        <f t="shared" ca="1" si="25"/>
        <v>0.95068381329945595</v>
      </c>
      <c r="AA50" s="108">
        <f t="shared" ca="1" si="25"/>
        <v>1.5057562230514123</v>
      </c>
      <c r="AB50" s="108">
        <f t="shared" ca="1" si="25"/>
        <v>1.5883667161181407</v>
      </c>
      <c r="AC50" s="108">
        <f t="shared" ref="AC50" ca="1" si="26">IF(OFFSET(AC31,$AE$29-1,0)=0,ERROR.TYPE(6),AC6*(OFFSET(AC$28,$AE$29,0)/AC$27)^($AE6))</f>
        <v>1.3673361252919938</v>
      </c>
      <c r="AF50" s="39"/>
      <c r="AG50" s="40"/>
      <c r="AH50" s="40"/>
    </row>
    <row r="51" spans="1:34" ht="15">
      <c r="A51" s="214"/>
      <c r="B51" s="12"/>
      <c r="C51" s="12"/>
      <c r="D51" s="108" t="s">
        <v>35</v>
      </c>
      <c r="E51" s="108">
        <f t="shared" ref="E51:AB51" ca="1" si="27">IF(OFFSET(E31,$AE$29-1,0)=0,ERROR.TYPE(6),E7*(OFFSET(E$28,$AE$29,0)/E$27)^($AE7))</f>
        <v>0.14308486361535669</v>
      </c>
      <c r="F51" s="108">
        <f t="shared" ca="1" si="27"/>
        <v>0.14540785531560477</v>
      </c>
      <c r="G51" s="108">
        <f t="shared" ca="1" si="27"/>
        <v>0.12756143157478905</v>
      </c>
      <c r="H51" s="108">
        <f t="shared" ca="1" si="27"/>
        <v>0.12643893348912974</v>
      </c>
      <c r="I51" s="108">
        <f t="shared" ca="1" si="27"/>
        <v>0.14378744388070672</v>
      </c>
      <c r="J51" s="108">
        <f t="shared" ca="1" si="27"/>
        <v>0.174395903053151</v>
      </c>
      <c r="K51" s="108">
        <f t="shared" ca="1" si="27"/>
        <v>0.18380639703348176</v>
      </c>
      <c r="L51" s="108">
        <f t="shared" ca="1" si="27"/>
        <v>0.17773968800540299</v>
      </c>
      <c r="M51" s="108">
        <f t="shared" ca="1" si="27"/>
        <v>0.18209401165843903</v>
      </c>
      <c r="N51" s="108">
        <f t="shared" ca="1" si="27"/>
        <v>0.20574374013780442</v>
      </c>
      <c r="O51" s="108">
        <f t="shared" ca="1" si="27"/>
        <v>0.23006432524689122</v>
      </c>
      <c r="P51" s="108">
        <f t="shared" ca="1" si="27"/>
        <v>0.23833164162382894</v>
      </c>
      <c r="Q51" s="108">
        <f t="shared" ca="1" si="27"/>
        <v>0.26576371005461114</v>
      </c>
      <c r="R51" s="108">
        <f t="shared" ca="1" si="27"/>
        <v>0.22290570136669116</v>
      </c>
      <c r="S51" s="108">
        <f t="shared" ca="1" si="27"/>
        <v>0.22111454112586665</v>
      </c>
      <c r="T51" s="108">
        <f t="shared" ca="1" si="27"/>
        <v>0.26565273196567796</v>
      </c>
      <c r="U51" s="108">
        <f t="shared" ca="1" si="27"/>
        <v>0.30094343309834526</v>
      </c>
      <c r="V51" s="108">
        <f t="shared" ca="1" si="27"/>
        <v>0.33203324867402351</v>
      </c>
      <c r="W51" s="108">
        <f t="shared" ca="1" si="27"/>
        <v>0.39355822599355422</v>
      </c>
      <c r="X51" s="108">
        <f t="shared" ca="1" si="27"/>
        <v>0.44879236928392924</v>
      </c>
      <c r="Y51" s="108">
        <f t="shared" ca="1" si="27"/>
        <v>0.40558116584777537</v>
      </c>
      <c r="Z51" s="108">
        <f t="shared" ca="1" si="27"/>
        <v>0.45526458878642945</v>
      </c>
      <c r="AA51" s="108">
        <f t="shared" ca="1" si="27"/>
        <v>0.4847972742078463</v>
      </c>
      <c r="AB51" s="108">
        <f t="shared" ca="1" si="27"/>
        <v>0.60429989053697197</v>
      </c>
      <c r="AC51" s="108">
        <f t="shared" ref="AC51" ca="1" si="28">IF(OFFSET(AC31,$AE$29-1,0)=0,ERROR.TYPE(6),AC7*(OFFSET(AC$28,$AE$29,0)/AC$27)^($AE7))</f>
        <v>0.65286503822988506</v>
      </c>
      <c r="AF51" s="39"/>
      <c r="AG51" s="40"/>
      <c r="AH51" s="40"/>
    </row>
    <row r="52" spans="1:34" ht="15">
      <c r="A52" s="214"/>
      <c r="B52" s="12"/>
      <c r="C52" s="12"/>
      <c r="D52" s="108" t="s">
        <v>36</v>
      </c>
      <c r="E52" s="108">
        <f t="shared" ref="E52:AB52" ca="1" si="29">IF(OFFSET(E31,$AE$29-1,0)=0,ERROR.TYPE(6),E8*(OFFSET(E$28,$AE$29,0)/E$27)^($AE8))</f>
        <v>0.11944878749757737</v>
      </c>
      <c r="F52" s="108">
        <f t="shared" ca="1" si="29"/>
        <v>0.13159426974752145</v>
      </c>
      <c r="G52" s="108">
        <f t="shared" ca="1" si="29"/>
        <v>0.13086528957193813</v>
      </c>
      <c r="H52" s="108">
        <f t="shared" ca="1" si="29"/>
        <v>5.9984731539639138E-2</v>
      </c>
      <c r="I52" s="108">
        <f t="shared" ca="1" si="29"/>
        <v>6.4440268712801882E-2</v>
      </c>
      <c r="J52" s="108">
        <f t="shared" ca="1" si="29"/>
        <v>6.6704142539158739E-2</v>
      </c>
      <c r="K52" s="108">
        <f t="shared" ca="1" si="29"/>
        <v>5.979407495800651E-2</v>
      </c>
      <c r="L52" s="108">
        <f t="shared" ca="1" si="29"/>
        <v>8.9318859621615634E-2</v>
      </c>
      <c r="M52" s="108">
        <f t="shared" ca="1" si="29"/>
        <v>0.16017775911468565</v>
      </c>
      <c r="N52" s="108">
        <f t="shared" ca="1" si="29"/>
        <v>0.16475417528538719</v>
      </c>
      <c r="O52" s="108">
        <f t="shared" ca="1" si="29"/>
        <v>0.15337292144323608</v>
      </c>
      <c r="P52" s="108">
        <f t="shared" ca="1" si="29"/>
        <v>0.15499504001021225</v>
      </c>
      <c r="Q52" s="108">
        <f t="shared" ca="1" si="29"/>
        <v>0.16727651592187684</v>
      </c>
      <c r="R52" s="108">
        <f t="shared" ca="1" si="29"/>
        <v>0.17803201432328525</v>
      </c>
      <c r="S52" s="108">
        <f t="shared" ca="1" si="29"/>
        <v>0.16722473971788707</v>
      </c>
      <c r="T52" s="108">
        <f t="shared" ca="1" si="29"/>
        <v>0.13734264569362342</v>
      </c>
      <c r="U52" s="108">
        <f t="shared" ca="1" si="29"/>
        <v>0.15930072480455804</v>
      </c>
      <c r="V52" s="108">
        <f t="shared" ca="1" si="29"/>
        <v>0.1731612039893419</v>
      </c>
      <c r="W52" s="108">
        <f t="shared" ca="1" si="29"/>
        <v>0.19429619057406333</v>
      </c>
      <c r="X52" s="108">
        <f t="shared" ca="1" si="29"/>
        <v>0.23828401652132916</v>
      </c>
      <c r="Y52" s="108">
        <f t="shared" ca="1" si="29"/>
        <v>0.31150046220210026</v>
      </c>
      <c r="Z52" s="108">
        <f t="shared" ca="1" si="29"/>
        <v>0.39404695614268886</v>
      </c>
      <c r="AA52" s="108">
        <f t="shared" ca="1" si="29"/>
        <v>0.43752515972449613</v>
      </c>
      <c r="AB52" s="108">
        <f t="shared" ca="1" si="29"/>
        <v>0.48631384568697833</v>
      </c>
      <c r="AC52" s="108">
        <f t="shared" ref="AC52" ca="1" si="30">IF(OFFSET(AC31,$AE$29-1,0)=0,ERROR.TYPE(6),AC8*(OFFSET(AC$28,$AE$29,0)/AC$27)^($AE8))</f>
        <v>0.55802198797091807</v>
      </c>
      <c r="AF52" s="39"/>
      <c r="AG52" s="40"/>
      <c r="AH52" s="40"/>
    </row>
    <row r="53" spans="1:34" ht="15">
      <c r="A53" s="214"/>
      <c r="B53" s="12"/>
      <c r="C53" s="12"/>
      <c r="D53" s="108" t="s">
        <v>37</v>
      </c>
      <c r="E53" s="108">
        <f t="shared" ref="E53:AB53" ca="1" si="31">IF(OFFSET(E31,$AE$29-1,0)=0,ERROR.TYPE(6),E9)</f>
        <v>0.28160700000000011</v>
      </c>
      <c r="F53" s="108">
        <f t="shared" ca="1" si="31"/>
        <v>0.30257600000000001</v>
      </c>
      <c r="G53" s="108">
        <f t="shared" ca="1" si="31"/>
        <v>0.37213199999999996</v>
      </c>
      <c r="H53" s="108">
        <f t="shared" ca="1" si="31"/>
        <v>0.46661699999999995</v>
      </c>
      <c r="I53" s="108">
        <f t="shared" ca="1" si="31"/>
        <v>0.49865100000000007</v>
      </c>
      <c r="J53" s="108">
        <f t="shared" ca="1" si="31"/>
        <v>0.51834799999999992</v>
      </c>
      <c r="K53" s="108">
        <f t="shared" ca="1" si="31"/>
        <v>0.55651600000000001</v>
      </c>
      <c r="L53" s="108">
        <f t="shared" ca="1" si="31"/>
        <v>0.56038399999999999</v>
      </c>
      <c r="M53" s="108">
        <f t="shared" ca="1" si="31"/>
        <v>0.56528400000000012</v>
      </c>
      <c r="N53" s="108">
        <f t="shared" ca="1" si="31"/>
        <v>0.56311099999999992</v>
      </c>
      <c r="O53" s="108">
        <f t="shared" ca="1" si="31"/>
        <v>0.5043669999999999</v>
      </c>
      <c r="P53" s="108">
        <f t="shared" ca="1" si="31"/>
        <v>0.45856199999999991</v>
      </c>
      <c r="Q53" s="108">
        <f t="shared" ca="1" si="31"/>
        <v>0.47330999999999995</v>
      </c>
      <c r="R53" s="108">
        <f t="shared" ca="1" si="31"/>
        <v>0.55625700000000011</v>
      </c>
      <c r="S53" s="108">
        <f t="shared" ca="1" si="31"/>
        <v>0.594781</v>
      </c>
      <c r="T53" s="108">
        <f t="shared" ca="1" si="31"/>
        <v>0.66175400000000006</v>
      </c>
      <c r="U53" s="108">
        <f t="shared" ca="1" si="31"/>
        <v>0.78008399999999978</v>
      </c>
      <c r="V53" s="108">
        <f t="shared" ca="1" si="31"/>
        <v>0.97471399999999997</v>
      </c>
      <c r="W53" s="108">
        <f t="shared" ca="1" si="31"/>
        <v>1.1506640000000001</v>
      </c>
      <c r="X53" s="108">
        <f t="shared" ca="1" si="31"/>
        <v>1.19557382097</v>
      </c>
      <c r="Y53" s="108">
        <f t="shared" ca="1" si="31"/>
        <v>1.4511636902399996</v>
      </c>
      <c r="Z53" s="108">
        <f t="shared" ca="1" si="31"/>
        <v>1.7596889576700001</v>
      </c>
      <c r="AA53" s="108">
        <f t="shared" ca="1" si="31"/>
        <v>1.9606962315500007</v>
      </c>
      <c r="AB53" s="108">
        <f t="shared" ca="1" si="31"/>
        <v>2.1171344848100011</v>
      </c>
      <c r="AC53" s="108">
        <f t="shared" ref="AC53" ca="1" si="32">IF(OFFSET(AC31,$AE$29-1,0)=0,ERROR.TYPE(6),AC9)</f>
        <v>2.2248242388100001</v>
      </c>
      <c r="AF53" s="39"/>
      <c r="AG53" s="40"/>
      <c r="AH53" s="40"/>
    </row>
    <row r="54" spans="1:34" ht="15">
      <c r="A54" s="214"/>
      <c r="B54" s="12"/>
      <c r="C54" s="12"/>
      <c r="D54" s="113" t="s">
        <v>38</v>
      </c>
      <c r="E54" s="113">
        <f t="shared" ref="E54:AB54" si="33">+E10</f>
        <v>0</v>
      </c>
      <c r="F54" s="113">
        <f t="shared" si="33"/>
        <v>0</v>
      </c>
      <c r="G54" s="113">
        <f t="shared" si="33"/>
        <v>0</v>
      </c>
      <c r="H54" s="113">
        <f t="shared" si="33"/>
        <v>0</v>
      </c>
      <c r="I54" s="113">
        <f t="shared" si="33"/>
        <v>0</v>
      </c>
      <c r="J54" s="113">
        <f t="shared" si="33"/>
        <v>0</v>
      </c>
      <c r="K54" s="113">
        <f t="shared" si="33"/>
        <v>0</v>
      </c>
      <c r="L54" s="113">
        <f t="shared" si="33"/>
        <v>0</v>
      </c>
      <c r="M54" s="113">
        <f t="shared" si="33"/>
        <v>0</v>
      </c>
      <c r="N54" s="113">
        <f t="shared" si="33"/>
        <v>0</v>
      </c>
      <c r="O54" s="113">
        <f t="shared" si="33"/>
        <v>0</v>
      </c>
      <c r="P54" s="113">
        <f t="shared" si="33"/>
        <v>0</v>
      </c>
      <c r="Q54" s="113">
        <f t="shared" si="33"/>
        <v>0</v>
      </c>
      <c r="R54" s="113">
        <f t="shared" si="33"/>
        <v>0</v>
      </c>
      <c r="S54" s="113">
        <f t="shared" si="33"/>
        <v>0</v>
      </c>
      <c r="T54" s="113">
        <f t="shared" si="33"/>
        <v>0</v>
      </c>
      <c r="U54" s="113">
        <f t="shared" si="33"/>
        <v>0</v>
      </c>
      <c r="V54" s="113">
        <f t="shared" si="33"/>
        <v>0</v>
      </c>
      <c r="W54" s="113">
        <f t="shared" si="33"/>
        <v>0</v>
      </c>
      <c r="X54" s="113">
        <f t="shared" si="33"/>
        <v>0</v>
      </c>
      <c r="Y54" s="113">
        <f t="shared" si="33"/>
        <v>0</v>
      </c>
      <c r="Z54" s="113">
        <f t="shared" si="33"/>
        <v>0</v>
      </c>
      <c r="AA54" s="113">
        <f t="shared" si="33"/>
        <v>0</v>
      </c>
      <c r="AB54" s="113">
        <f t="shared" si="33"/>
        <v>0</v>
      </c>
      <c r="AC54" s="113">
        <f t="shared" ref="AC54" si="34">+AC10</f>
        <v>0</v>
      </c>
      <c r="AF54" s="39"/>
      <c r="AG54" s="40"/>
      <c r="AH54" s="40"/>
    </row>
    <row r="55" spans="1:34" ht="15">
      <c r="A55" s="214"/>
      <c r="B55" s="12"/>
      <c r="C55" s="12" t="s">
        <v>39</v>
      </c>
      <c r="D55" s="68"/>
      <c r="E55" s="108">
        <f t="shared" ref="E55:AB55" ca="1" si="35">IF(OFFSET(E31,$AE$29-1,0)=0,ERROR.TYPE(6),E11*(OFFSET(E$28,$AE$29,0)/E$27)^($AE11))</f>
        <v>0</v>
      </c>
      <c r="F55" s="108">
        <f t="shared" ca="1" si="35"/>
        <v>0</v>
      </c>
      <c r="G55" s="108">
        <f t="shared" ca="1" si="35"/>
        <v>0</v>
      </c>
      <c r="H55" s="108">
        <f t="shared" ca="1" si="35"/>
        <v>0</v>
      </c>
      <c r="I55" s="108">
        <f t="shared" ca="1" si="35"/>
        <v>0</v>
      </c>
      <c r="J55" s="108">
        <f t="shared" ca="1" si="35"/>
        <v>0</v>
      </c>
      <c r="K55" s="108">
        <f t="shared" ca="1" si="35"/>
        <v>0</v>
      </c>
      <c r="L55" s="108">
        <f t="shared" ca="1" si="35"/>
        <v>0</v>
      </c>
      <c r="M55" s="108">
        <f t="shared" ca="1" si="35"/>
        <v>0</v>
      </c>
      <c r="N55" s="108">
        <f t="shared" ca="1" si="35"/>
        <v>0</v>
      </c>
      <c r="O55" s="108">
        <f t="shared" ca="1" si="35"/>
        <v>0</v>
      </c>
      <c r="P55" s="108">
        <f t="shared" ca="1" si="35"/>
        <v>0</v>
      </c>
      <c r="Q55" s="108">
        <f t="shared" ca="1" si="35"/>
        <v>0</v>
      </c>
      <c r="R55" s="108">
        <f t="shared" ca="1" si="35"/>
        <v>0</v>
      </c>
      <c r="S55" s="108">
        <f t="shared" ca="1" si="35"/>
        <v>0</v>
      </c>
      <c r="T55" s="108">
        <f t="shared" ca="1" si="35"/>
        <v>0</v>
      </c>
      <c r="U55" s="108">
        <f t="shared" ca="1" si="35"/>
        <v>0</v>
      </c>
      <c r="V55" s="108">
        <f t="shared" ca="1" si="35"/>
        <v>0</v>
      </c>
      <c r="W55" s="108">
        <f t="shared" ca="1" si="35"/>
        <v>0</v>
      </c>
      <c r="X55" s="108">
        <f t="shared" ca="1" si="35"/>
        <v>0</v>
      </c>
      <c r="Y55" s="108">
        <f t="shared" ca="1" si="35"/>
        <v>0</v>
      </c>
      <c r="Z55" s="108">
        <f t="shared" ca="1" si="35"/>
        <v>0</v>
      </c>
      <c r="AA55" s="108">
        <f t="shared" ca="1" si="35"/>
        <v>0</v>
      </c>
      <c r="AB55" s="108">
        <f t="shared" ca="1" si="35"/>
        <v>0</v>
      </c>
      <c r="AC55" s="108">
        <f t="shared" ref="AC55" ca="1" si="36">IF(OFFSET(AC31,$AE$29-1,0)=0,ERROR.TYPE(6),AC11*(OFFSET(AC$28,$AE$29,0)/AC$27)^($AE11))</f>
        <v>0</v>
      </c>
      <c r="AF55" s="39"/>
      <c r="AG55" s="40"/>
      <c r="AH55" s="40"/>
    </row>
    <row r="56" spans="1:34" ht="15">
      <c r="A56" s="214"/>
      <c r="B56" s="12"/>
      <c r="C56" s="12" t="s">
        <v>40</v>
      </c>
      <c r="D56" s="68"/>
      <c r="E56" s="68">
        <f t="shared" ref="E56:K56" ca="1" si="37">+E57+E58</f>
        <v>0.29950700000000002</v>
      </c>
      <c r="F56" s="68">
        <f t="shared" ca="1" si="37"/>
        <v>0.33106000000000002</v>
      </c>
      <c r="G56" s="68">
        <f t="shared" ca="1" si="37"/>
        <v>0.39191999999999999</v>
      </c>
      <c r="H56" s="68">
        <f t="shared" ca="1" si="37"/>
        <v>0.46734900000000001</v>
      </c>
      <c r="I56" s="68">
        <f t="shared" ca="1" si="37"/>
        <v>0.453596</v>
      </c>
      <c r="J56" s="68">
        <f t="shared" ca="1" si="37"/>
        <v>0.48118900000000003</v>
      </c>
      <c r="K56" s="68">
        <f t="shared" ca="1" si="37"/>
        <v>0.50811300000000004</v>
      </c>
      <c r="L56" s="68">
        <f t="shared" ref="L56:AA56" ca="1" si="38">+L57+L58</f>
        <v>0.44521499999999997</v>
      </c>
      <c r="M56" s="68">
        <f t="shared" ca="1" si="38"/>
        <v>0.48738299999999996</v>
      </c>
      <c r="N56" s="68">
        <f t="shared" ca="1" si="38"/>
        <v>0.57552999999999999</v>
      </c>
      <c r="O56" s="68">
        <f t="shared" ca="1" si="38"/>
        <v>0.66952900000000004</v>
      </c>
      <c r="P56" s="68">
        <f t="shared" ca="1" si="38"/>
        <v>0.65521000000000007</v>
      </c>
      <c r="Q56" s="68">
        <f t="shared" ref="Q56" ca="1" si="39">+Q57+Q58</f>
        <v>0.75283</v>
      </c>
      <c r="R56" s="68">
        <f t="shared" ca="1" si="38"/>
        <v>0.71923000000000004</v>
      </c>
      <c r="S56" s="68">
        <f t="shared" ca="1" si="38"/>
        <v>0.6756660000000001</v>
      </c>
      <c r="T56" s="68">
        <f t="shared" ca="1" si="38"/>
        <v>0.866506</v>
      </c>
      <c r="U56" s="68">
        <f t="shared" ca="1" si="38"/>
        <v>1.2817799999999999</v>
      </c>
      <c r="V56" s="68">
        <f t="shared" ca="1" si="38"/>
        <v>1.4601820000000001</v>
      </c>
      <c r="W56" s="68">
        <f t="shared" ca="1" si="38"/>
        <v>1.8187249999999999</v>
      </c>
      <c r="X56" s="68">
        <f t="shared" ca="1" si="38"/>
        <v>1.4337323420399999</v>
      </c>
      <c r="Y56" s="68">
        <f t="shared" ca="1" si="38"/>
        <v>1.6021063334200001</v>
      </c>
      <c r="Z56" s="68">
        <f t="shared" ca="1" si="38"/>
        <v>1.8336433374900001</v>
      </c>
      <c r="AA56" s="68">
        <f t="shared" ca="1" si="38"/>
        <v>1.8041342258599999</v>
      </c>
      <c r="AB56" s="68">
        <f t="shared" ref="AB56:AC56" ca="1" si="40">+AB57+AB58</f>
        <v>1.86323927005</v>
      </c>
      <c r="AC56" s="68">
        <f t="shared" ca="1" si="40"/>
        <v>1.9419906309599999</v>
      </c>
      <c r="AF56" s="39"/>
      <c r="AG56" s="40"/>
      <c r="AH56" s="40"/>
    </row>
    <row r="57" spans="1:34">
      <c r="A57" s="214"/>
      <c r="B57" s="21"/>
      <c r="C57" s="21"/>
      <c r="D57" s="108" t="s">
        <v>55</v>
      </c>
      <c r="E57" s="108">
        <f t="shared" ref="E57:AB57" ca="1" si="41">IF(OFFSET(E31,$AE$29-1,0)=0,ERROR.TYPE(6),E13)</f>
        <v>0.29950700000000002</v>
      </c>
      <c r="F57" s="108">
        <f t="shared" ca="1" si="41"/>
        <v>0.33106000000000002</v>
      </c>
      <c r="G57" s="108">
        <f t="shared" ca="1" si="41"/>
        <v>0.39191999999999999</v>
      </c>
      <c r="H57" s="108">
        <f t="shared" ca="1" si="41"/>
        <v>0.46734900000000001</v>
      </c>
      <c r="I57" s="108">
        <f t="shared" ca="1" si="41"/>
        <v>0.453596</v>
      </c>
      <c r="J57" s="108">
        <f t="shared" ca="1" si="41"/>
        <v>0.48118900000000003</v>
      </c>
      <c r="K57" s="108">
        <f t="shared" ca="1" si="41"/>
        <v>0.50811300000000004</v>
      </c>
      <c r="L57" s="108">
        <f t="shared" ca="1" si="41"/>
        <v>0.44521499999999997</v>
      </c>
      <c r="M57" s="108">
        <f t="shared" ca="1" si="41"/>
        <v>0.48738299999999996</v>
      </c>
      <c r="N57" s="108">
        <f t="shared" ca="1" si="41"/>
        <v>0.57552999999999999</v>
      </c>
      <c r="O57" s="108">
        <f t="shared" ca="1" si="41"/>
        <v>0.66952900000000004</v>
      </c>
      <c r="P57" s="108">
        <f t="shared" ca="1" si="41"/>
        <v>0.65521000000000007</v>
      </c>
      <c r="Q57" s="108">
        <f t="shared" ca="1" si="41"/>
        <v>0.75283</v>
      </c>
      <c r="R57" s="108">
        <f t="shared" ca="1" si="41"/>
        <v>0.71923000000000004</v>
      </c>
      <c r="S57" s="108">
        <f t="shared" ca="1" si="41"/>
        <v>0.6756660000000001</v>
      </c>
      <c r="T57" s="108">
        <f t="shared" ca="1" si="41"/>
        <v>0.866506</v>
      </c>
      <c r="U57" s="108">
        <f t="shared" ca="1" si="41"/>
        <v>1.2817799999999999</v>
      </c>
      <c r="V57" s="108">
        <f t="shared" ca="1" si="41"/>
        <v>1.4601820000000001</v>
      </c>
      <c r="W57" s="108">
        <f t="shared" ca="1" si="41"/>
        <v>1.8187249999999999</v>
      </c>
      <c r="X57" s="108">
        <f t="shared" ca="1" si="41"/>
        <v>1.4337323420399999</v>
      </c>
      <c r="Y57" s="108">
        <f t="shared" ca="1" si="41"/>
        <v>1.6021063334200001</v>
      </c>
      <c r="Z57" s="108">
        <f t="shared" ca="1" si="41"/>
        <v>1.8336433374900001</v>
      </c>
      <c r="AA57" s="108">
        <f t="shared" ca="1" si="41"/>
        <v>1.8041342258599999</v>
      </c>
      <c r="AB57" s="108">
        <f t="shared" ca="1" si="41"/>
        <v>1.86323927005</v>
      </c>
      <c r="AC57" s="108">
        <f t="shared" ref="AC57" ca="1" si="42">IF(OFFSET(AC31,$AE$29-1,0)=0,ERROR.TYPE(6),AC13)</f>
        <v>1.9419906309599999</v>
      </c>
    </row>
    <row r="58" spans="1:34">
      <c r="A58" s="214"/>
      <c r="B58" s="19"/>
      <c r="C58" s="19"/>
      <c r="D58" s="113" t="s">
        <v>38</v>
      </c>
      <c r="E58" s="113">
        <f t="shared" ref="E58:AB58" si="43">+E14</f>
        <v>0</v>
      </c>
      <c r="F58" s="113">
        <f t="shared" si="43"/>
        <v>0</v>
      </c>
      <c r="G58" s="113">
        <f t="shared" si="43"/>
        <v>0</v>
      </c>
      <c r="H58" s="113">
        <f t="shared" si="43"/>
        <v>0</v>
      </c>
      <c r="I58" s="113">
        <f t="shared" si="43"/>
        <v>0</v>
      </c>
      <c r="J58" s="113">
        <f t="shared" si="43"/>
        <v>0</v>
      </c>
      <c r="K58" s="113">
        <f t="shared" si="43"/>
        <v>0</v>
      </c>
      <c r="L58" s="113">
        <f t="shared" si="43"/>
        <v>0</v>
      </c>
      <c r="M58" s="113">
        <f t="shared" si="43"/>
        <v>0</v>
      </c>
      <c r="N58" s="113">
        <f t="shared" si="43"/>
        <v>0</v>
      </c>
      <c r="O58" s="113">
        <f t="shared" si="43"/>
        <v>0</v>
      </c>
      <c r="P58" s="113">
        <f t="shared" si="43"/>
        <v>0</v>
      </c>
      <c r="Q58" s="113">
        <f t="shared" si="43"/>
        <v>0</v>
      </c>
      <c r="R58" s="113">
        <f t="shared" si="43"/>
        <v>0</v>
      </c>
      <c r="S58" s="113">
        <f t="shared" si="43"/>
        <v>0</v>
      </c>
      <c r="T58" s="113">
        <f t="shared" si="43"/>
        <v>0</v>
      </c>
      <c r="U58" s="113">
        <f t="shared" si="43"/>
        <v>0</v>
      </c>
      <c r="V58" s="113">
        <f t="shared" si="43"/>
        <v>0</v>
      </c>
      <c r="W58" s="113">
        <f t="shared" si="43"/>
        <v>0</v>
      </c>
      <c r="X58" s="113">
        <f t="shared" si="43"/>
        <v>0</v>
      </c>
      <c r="Y58" s="113">
        <f t="shared" si="43"/>
        <v>0</v>
      </c>
      <c r="Z58" s="113">
        <f t="shared" si="43"/>
        <v>0</v>
      </c>
      <c r="AA58" s="113">
        <f t="shared" si="43"/>
        <v>0</v>
      </c>
      <c r="AB58" s="113">
        <f t="shared" si="43"/>
        <v>0</v>
      </c>
      <c r="AC58" s="113">
        <f t="shared" ref="AC58" si="44">+AC14</f>
        <v>0</v>
      </c>
    </row>
    <row r="59" spans="1:34" ht="15">
      <c r="A59" s="214"/>
      <c r="B59" s="17" t="s">
        <v>42</v>
      </c>
      <c r="C59" s="17"/>
      <c r="D59" s="111"/>
      <c r="E59" s="111">
        <f t="shared" ref="E59:AB59" ca="1" si="45">IF(OFFSET(E31,$AE$29-1,0)=0,ERROR.TYPE(6),E15)</f>
        <v>8.1599999999999999E-4</v>
      </c>
      <c r="F59" s="111">
        <f t="shared" ca="1" si="45"/>
        <v>0.39517899999999995</v>
      </c>
      <c r="G59" s="111">
        <f t="shared" ca="1" si="45"/>
        <v>0.31639499999999998</v>
      </c>
      <c r="H59" s="111">
        <f t="shared" ca="1" si="45"/>
        <v>6.7054000000000002E-2</v>
      </c>
      <c r="I59" s="111">
        <f t="shared" ca="1" si="45"/>
        <v>0.13934200000000002</v>
      </c>
      <c r="J59" s="111">
        <f t="shared" ca="1" si="45"/>
        <v>0.24111399999999999</v>
      </c>
      <c r="K59" s="111">
        <f t="shared" ca="1" si="45"/>
        <v>0.52651199999999998</v>
      </c>
      <c r="L59" s="111">
        <f t="shared" ca="1" si="45"/>
        <v>1.0973889999999999</v>
      </c>
      <c r="M59" s="111">
        <f t="shared" ca="1" si="45"/>
        <v>1.0300119999999999</v>
      </c>
      <c r="N59" s="111">
        <f t="shared" ca="1" si="45"/>
        <v>0.64452900000000002</v>
      </c>
      <c r="O59" s="111">
        <f t="shared" ca="1" si="45"/>
        <v>0.72098400000000007</v>
      </c>
      <c r="P59" s="111">
        <f t="shared" ca="1" si="45"/>
        <v>0.89853700000000003</v>
      </c>
      <c r="Q59" s="111">
        <f t="shared" ca="1" si="45"/>
        <v>1.0741069999999999</v>
      </c>
      <c r="R59" s="111">
        <f t="shared" ca="1" si="45"/>
        <v>0.76867799999999997</v>
      </c>
      <c r="S59" s="111">
        <f t="shared" ca="1" si="45"/>
        <v>1.2124330000000001</v>
      </c>
      <c r="T59" s="111">
        <f t="shared" ca="1" si="45"/>
        <v>1.08771</v>
      </c>
      <c r="U59" s="111">
        <f t="shared" ca="1" si="45"/>
        <v>0.61250699999999991</v>
      </c>
      <c r="V59" s="111">
        <f t="shared" ca="1" si="45"/>
        <v>0.75063599999999997</v>
      </c>
      <c r="W59" s="111">
        <f t="shared" ca="1" si="45"/>
        <v>0.79308000000000001</v>
      </c>
      <c r="X59" s="111">
        <f t="shared" ca="1" si="45"/>
        <v>2.128089779083</v>
      </c>
      <c r="Y59" s="111">
        <f t="shared" ca="1" si="45"/>
        <v>1.1115435223000001</v>
      </c>
      <c r="Z59" s="111">
        <f t="shared" ca="1" si="45"/>
        <v>1.72522000287</v>
      </c>
      <c r="AA59" s="111">
        <f t="shared" ca="1" si="45"/>
        <v>2.8238349255599999</v>
      </c>
      <c r="AB59" s="111">
        <f t="shared" ca="1" si="45"/>
        <v>2.11129642045</v>
      </c>
      <c r="AC59" s="111">
        <f t="shared" ref="AC59" ca="1" si="46">IF(OFFSET(AC31,$AE$29-1,0)=0,ERROR.TYPE(6),AC15)</f>
        <v>2.6590922291999997</v>
      </c>
    </row>
    <row r="60" spans="1:34" ht="6" customHeight="1">
      <c r="A60" s="214"/>
      <c r="B60" s="12"/>
      <c r="C60" s="12"/>
      <c r="D60" s="68"/>
      <c r="E60" s="68"/>
      <c r="F60" s="68"/>
      <c r="G60" s="68"/>
      <c r="H60" s="68"/>
      <c r="I60" s="68"/>
      <c r="J60" s="68"/>
      <c r="K60" s="68"/>
      <c r="L60" s="68"/>
      <c r="M60" s="68"/>
      <c r="N60" s="68"/>
      <c r="O60" s="68"/>
      <c r="P60" s="68"/>
      <c r="Q60" s="68"/>
      <c r="R60" s="68"/>
      <c r="S60" s="68"/>
      <c r="T60" s="68"/>
      <c r="U60" s="68"/>
      <c r="V60" s="68"/>
      <c r="W60" s="68"/>
      <c r="X60" s="68"/>
      <c r="Y60" s="68"/>
      <c r="Z60" s="68"/>
      <c r="AA60" s="68"/>
      <c r="AB60" s="68"/>
      <c r="AC60" s="68"/>
    </row>
    <row r="61" spans="1:34" s="9" customFormat="1" ht="15">
      <c r="A61" s="214"/>
      <c r="B61" s="15" t="s">
        <v>43</v>
      </c>
      <c r="C61" s="15"/>
      <c r="D61" s="81"/>
      <c r="E61" s="81">
        <f t="shared" ref="E61:AB61" ca="1" si="47">IF(OFFSET(E31,$AE$29-1,0)=0,ERROR.TYPE(6),E17)</f>
        <v>0.8554449999999999</v>
      </c>
      <c r="F61" s="81">
        <f t="shared" ca="1" si="47"/>
        <v>0.90878400000000004</v>
      </c>
      <c r="G61" s="81">
        <f t="shared" ca="1" si="47"/>
        <v>1.1814039999999999</v>
      </c>
      <c r="H61" s="81">
        <f t="shared" ca="1" si="47"/>
        <v>1.1421860000000001</v>
      </c>
      <c r="I61" s="81">
        <f t="shared" ca="1" si="47"/>
        <v>1.2399340000000001</v>
      </c>
      <c r="J61" s="81">
        <f t="shared" ca="1" si="47"/>
        <v>1.2144999999999999</v>
      </c>
      <c r="K61" s="81">
        <f t="shared" ca="1" si="47"/>
        <v>1.4177</v>
      </c>
      <c r="L61" s="81">
        <f t="shared" ca="1" si="47"/>
        <v>1.4769000000000001</v>
      </c>
      <c r="M61" s="81">
        <f t="shared" ca="1" si="47"/>
        <v>1.8264</v>
      </c>
      <c r="N61" s="81">
        <f t="shared" ca="1" si="47"/>
        <v>1.7443000000000002</v>
      </c>
      <c r="O61" s="81">
        <f t="shared" ca="1" si="47"/>
        <v>1.9040999999999999</v>
      </c>
      <c r="P61" s="81">
        <f t="shared" ca="1" si="47"/>
        <v>1.9633000000000003</v>
      </c>
      <c r="Q61" s="81">
        <f t="shared" ca="1" si="47"/>
        <v>2.0135999999999998</v>
      </c>
      <c r="R61" s="81">
        <f t="shared" ca="1" si="47"/>
        <v>2.0038</v>
      </c>
      <c r="S61" s="81">
        <f t="shared" ca="1" si="47"/>
        <v>2.3142</v>
      </c>
      <c r="T61" s="81">
        <f t="shared" ca="1" si="47"/>
        <v>2.4276999999999997</v>
      </c>
      <c r="U61" s="81">
        <f t="shared" ca="1" si="47"/>
        <v>2.669</v>
      </c>
      <c r="V61" s="81">
        <f t="shared" ca="1" si="47"/>
        <v>2.8675999999999999</v>
      </c>
      <c r="W61" s="81">
        <f t="shared" ca="1" si="47"/>
        <v>3.2967331223399992</v>
      </c>
      <c r="X61" s="81">
        <f t="shared" ca="1" si="47"/>
        <v>3.4014137770000001</v>
      </c>
      <c r="Y61" s="81">
        <f t="shared" ca="1" si="47"/>
        <v>3.5725098218700007</v>
      </c>
      <c r="Z61" s="81">
        <f t="shared" ca="1" si="47"/>
        <v>3.9865164860099997</v>
      </c>
      <c r="AA61" s="81">
        <f t="shared" ca="1" si="47"/>
        <v>4.4718560539600007</v>
      </c>
      <c r="AB61" s="81">
        <f t="shared" ca="1" si="47"/>
        <v>4.9331346839699997</v>
      </c>
      <c r="AC61" s="81">
        <f t="shared" ref="AC61" ca="1" si="48">IF(OFFSET(AC31,$AE$29-1,0)=0,ERROR.TYPE(6),AC17)</f>
        <v>5.3326024436700017</v>
      </c>
    </row>
    <row r="62" spans="1:34" s="9" customFormat="1" ht="6" customHeight="1">
      <c r="A62" s="214"/>
      <c r="B62" s="12"/>
      <c r="C62" s="12"/>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68"/>
      <c r="AD62" s="1"/>
      <c r="AE62" s="1"/>
    </row>
    <row r="63" spans="1:34" s="9" customFormat="1" ht="15">
      <c r="A63" s="214"/>
      <c r="B63" s="51"/>
      <c r="C63" s="51" t="s">
        <v>44</v>
      </c>
      <c r="D63" s="72"/>
      <c r="E63" s="81">
        <f t="shared" ref="E63:AB63" ca="1" si="49">IF(OFFSET(E31,$AE$29-1,0)=0,ERROR.TYPE(6),E19)</f>
        <v>0.16272899999999998</v>
      </c>
      <c r="F63" s="81">
        <f t="shared" ca="1" si="49"/>
        <v>0.141289</v>
      </c>
      <c r="G63" s="81">
        <f t="shared" ca="1" si="49"/>
        <v>0.26500599999999996</v>
      </c>
      <c r="H63" s="81">
        <f t="shared" ca="1" si="49"/>
        <v>0.19666700000000001</v>
      </c>
      <c r="I63" s="81">
        <f t="shared" ca="1" si="49"/>
        <v>0.25958299999999995</v>
      </c>
      <c r="J63" s="81">
        <f t="shared" ca="1" si="49"/>
        <v>0.22080000000000002</v>
      </c>
      <c r="K63" s="81">
        <f t="shared" ca="1" si="49"/>
        <v>0.40100000000000002</v>
      </c>
      <c r="L63" s="81">
        <f t="shared" ca="1" si="49"/>
        <v>0.29170000000000001</v>
      </c>
      <c r="M63" s="81">
        <f t="shared" ca="1" si="49"/>
        <v>0.39309999999999995</v>
      </c>
      <c r="N63" s="81">
        <f t="shared" ca="1" si="49"/>
        <v>0.47399999999999998</v>
      </c>
      <c r="O63" s="81">
        <f t="shared" ca="1" si="49"/>
        <v>0.54889999999999994</v>
      </c>
      <c r="P63" s="81">
        <f t="shared" ca="1" si="49"/>
        <v>0.58179999999999998</v>
      </c>
      <c r="Q63" s="81">
        <f t="shared" ca="1" si="49"/>
        <v>0.57399999999999995</v>
      </c>
      <c r="R63" s="81">
        <f t="shared" ca="1" si="49"/>
        <v>0.59020000000000006</v>
      </c>
      <c r="S63" s="81">
        <f t="shared" ca="1" si="49"/>
        <v>0.60189999999999999</v>
      </c>
      <c r="T63" s="81">
        <f t="shared" ca="1" si="49"/>
        <v>0.74099999999999999</v>
      </c>
      <c r="U63" s="81">
        <f t="shared" ca="1" si="49"/>
        <v>0.74329999999999996</v>
      </c>
      <c r="V63" s="81">
        <f t="shared" ca="1" si="49"/>
        <v>0.76719999999999999</v>
      </c>
      <c r="W63" s="81">
        <f t="shared" ca="1" si="49"/>
        <v>0.77674493053000015</v>
      </c>
      <c r="X63" s="81">
        <f t="shared" ca="1" si="49"/>
        <v>0.76145371947999962</v>
      </c>
      <c r="Y63" s="81">
        <f t="shared" ca="1" si="49"/>
        <v>0.71056806907000025</v>
      </c>
      <c r="Z63" s="81">
        <f t="shared" ca="1" si="49"/>
        <v>0.74538447164999999</v>
      </c>
      <c r="AA63" s="81">
        <f t="shared" ca="1" si="49"/>
        <v>0.74717424478999994</v>
      </c>
      <c r="AB63" s="81">
        <f t="shared" ca="1" si="49"/>
        <v>0.93049999999999999</v>
      </c>
      <c r="AC63" s="81">
        <f t="shared" ref="AC63" ca="1" si="50">IF(OFFSET(AC31,$AE$29-1,0)=0,ERROR.TYPE(6),AC19)</f>
        <v>0.92250044672999998</v>
      </c>
    </row>
    <row r="64" spans="1:34" s="9" customFormat="1" ht="6" customHeight="1">
      <c r="A64" s="214"/>
      <c r="B64" s="12"/>
      <c r="C64" s="12"/>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1"/>
      <c r="AE64" s="1"/>
    </row>
    <row r="65" spans="1:31" s="9" customFormat="1" ht="15">
      <c r="A65" s="214"/>
      <c r="B65" s="15" t="s">
        <v>45</v>
      </c>
      <c r="C65" s="15"/>
      <c r="D65" s="81"/>
      <c r="E65" s="81">
        <f t="shared" ref="E65:AB65" ca="1" si="51">IF(OFFSET(E31,$AE$29-1,0)=0,ERROR.TYPE(6),E21)</f>
        <v>2.614200000000011E-2</v>
      </c>
      <c r="F65" s="81">
        <f t="shared" ca="1" si="51"/>
        <v>0.16421499999999992</v>
      </c>
      <c r="G65" s="81">
        <f t="shared" ca="1" si="51"/>
        <v>0.11310700000000011</v>
      </c>
      <c r="H65" s="81">
        <f t="shared" ca="1" si="51"/>
        <v>0.15205599999999972</v>
      </c>
      <c r="I65" s="81">
        <f t="shared" ca="1" si="51"/>
        <v>0.18063099999999993</v>
      </c>
      <c r="J65" s="81">
        <f t="shared" ca="1" si="51"/>
        <v>0.1623</v>
      </c>
      <c r="K65" s="81">
        <f t="shared" ca="1" si="51"/>
        <v>0.20439999999999997</v>
      </c>
      <c r="L65" s="81">
        <f t="shared" ca="1" si="51"/>
        <v>0.24429999999999974</v>
      </c>
      <c r="M65" s="81">
        <f t="shared" ca="1" si="51"/>
        <v>0.3943999999999997</v>
      </c>
      <c r="N65" s="81">
        <f t="shared" ca="1" si="51"/>
        <v>0.30850000000000044</v>
      </c>
      <c r="O65" s="81">
        <f t="shared" ca="1" si="51"/>
        <v>0.42529999999999984</v>
      </c>
      <c r="P65" s="81">
        <f t="shared" ca="1" si="51"/>
        <v>0.44869999999999993</v>
      </c>
      <c r="Q65" s="81">
        <f t="shared" ca="1" si="51"/>
        <v>0.35580000000000017</v>
      </c>
      <c r="R65" s="81">
        <f t="shared" ca="1" si="51"/>
        <v>0.27929999999999983</v>
      </c>
      <c r="S65" s="81">
        <f t="shared" ca="1" si="51"/>
        <v>0.50460000000000005</v>
      </c>
      <c r="T65" s="81">
        <f t="shared" ca="1" si="51"/>
        <v>0.38970000000000049</v>
      </c>
      <c r="U65" s="81">
        <f t="shared" ca="1" si="51"/>
        <v>0.73240000000000005</v>
      </c>
      <c r="V65" s="81">
        <f t="shared" ca="1" si="51"/>
        <v>0.97250000000000025</v>
      </c>
      <c r="W65" s="81">
        <f t="shared" ca="1" si="51"/>
        <v>1.3654801549499982</v>
      </c>
      <c r="X65" s="81">
        <f t="shared" ca="1" si="51"/>
        <v>1.548571381999998</v>
      </c>
      <c r="Y65" s="81">
        <f t="shared" ca="1" si="51"/>
        <v>2.3509351970199979</v>
      </c>
      <c r="Z65" s="81">
        <f t="shared" ca="1" si="51"/>
        <v>2.7454646519099999</v>
      </c>
      <c r="AA65" s="81">
        <f t="shared" ca="1" si="51"/>
        <v>3.4647731933200001</v>
      </c>
      <c r="AB65" s="81">
        <f t="shared" ca="1" si="51"/>
        <v>4.3688398481800004</v>
      </c>
      <c r="AC65" s="81">
        <f t="shared" ref="AC65" ca="1" si="52">IF(OFFSET(AC31,$AE$29-1,0)=0,ERROR.TYPE(6),AC21)</f>
        <v>3.8679120524700004</v>
      </c>
    </row>
    <row r="66" spans="1:31" ht="6" customHeight="1">
      <c r="A66" s="214"/>
      <c r="B66" s="12"/>
      <c r="C66" s="12"/>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row>
    <row r="67" spans="1:31" ht="15">
      <c r="A67" s="214"/>
      <c r="B67" s="10" t="s">
        <v>46</v>
      </c>
      <c r="C67" s="10"/>
      <c r="D67" s="103"/>
      <c r="E67" s="103">
        <f t="shared" ref="E67:K67" ca="1" si="53">+E48+E59-E61-E65+E63</f>
        <v>0.23651852714299135</v>
      </c>
      <c r="F67" s="103">
        <f t="shared" ca="1" si="53"/>
        <v>0.53738206388768506</v>
      </c>
      <c r="G67" s="103">
        <f t="shared" ca="1" si="53"/>
        <v>0.49742992412166737</v>
      </c>
      <c r="H67" s="103">
        <f t="shared" ca="1" si="53"/>
        <v>0.28346051311888087</v>
      </c>
      <c r="I67" s="103">
        <f t="shared" ca="1" si="53"/>
        <v>0.33680561722526836</v>
      </c>
      <c r="J67" s="103">
        <f t="shared" ca="1" si="53"/>
        <v>0.55864835742868579</v>
      </c>
      <c r="K67" s="103">
        <f t="shared" ca="1" si="53"/>
        <v>0.81037939632852396</v>
      </c>
      <c r="L67" s="103">
        <f t="shared" ref="L67:AA67" ca="1" si="54">+L48+L59-L61-L65+L63</f>
        <v>1.196758585855777</v>
      </c>
      <c r="M67" s="103">
        <f t="shared" ca="1" si="54"/>
        <v>0.78194500262375877</v>
      </c>
      <c r="N67" s="103">
        <f t="shared" ca="1" si="54"/>
        <v>0.83969545993215577</v>
      </c>
      <c r="O67" s="103">
        <f t="shared" ca="1" si="54"/>
        <v>0.73667938360718677</v>
      </c>
      <c r="P67" s="103">
        <f t="shared" ca="1" si="54"/>
        <v>0.79240658755236049</v>
      </c>
      <c r="Q67" s="103">
        <f t="shared" ref="Q67" ca="1" si="55">+Q48+Q59-Q61-Q65+Q63</f>
        <v>1.1434572657163962</v>
      </c>
      <c r="R67" s="103">
        <f t="shared" ca="1" si="54"/>
        <v>0.99396489789773668</v>
      </c>
      <c r="S67" s="103">
        <f t="shared" ca="1" si="54"/>
        <v>0.95046112319598541</v>
      </c>
      <c r="T67" s="103">
        <f t="shared" ca="1" si="54"/>
        <v>1.2953260244776519</v>
      </c>
      <c r="U67" s="103">
        <f t="shared" ca="1" si="54"/>
        <v>1.0976602364707153</v>
      </c>
      <c r="V67" s="103">
        <f t="shared" ca="1" si="54"/>
        <v>1.2736028158091073</v>
      </c>
      <c r="W67" s="103">
        <f t="shared" ca="1" si="54"/>
        <v>1.1879735047424624</v>
      </c>
      <c r="X67" s="103">
        <f t="shared" ca="1" si="54"/>
        <v>2.1634513770516675</v>
      </c>
      <c r="Y67" s="103">
        <f t="shared" ca="1" si="54"/>
        <v>0.67199575480037055</v>
      </c>
      <c r="Z67" s="103">
        <f t="shared" ca="1" si="54"/>
        <v>1.1319509899885745</v>
      </c>
      <c r="AA67" s="103">
        <f t="shared" ca="1" si="54"/>
        <v>1.8272890374637543</v>
      </c>
      <c r="AB67" s="103">
        <f t="shared" ref="AB67:AC67" ca="1" si="56">+AB48+AB59-AB61-AB65+AB63</f>
        <v>0.39917609550209188</v>
      </c>
      <c r="AC67" s="103">
        <f t="shared" ca="1" si="56"/>
        <v>1.1261162010527936</v>
      </c>
    </row>
    <row r="68" spans="1:31" ht="6" customHeight="1">
      <c r="A68" s="214"/>
      <c r="B68" s="12"/>
      <c r="C68" s="12"/>
      <c r="D68" s="68"/>
      <c r="E68" s="68"/>
      <c r="F68" s="68"/>
      <c r="G68" s="68"/>
      <c r="H68" s="68"/>
      <c r="I68" s="68"/>
      <c r="J68" s="68"/>
      <c r="K68" s="68"/>
      <c r="L68" s="68"/>
      <c r="M68" s="68"/>
      <c r="N68" s="68"/>
      <c r="O68" s="68"/>
      <c r="P68" s="68"/>
      <c r="Q68" s="68"/>
      <c r="R68" s="68"/>
      <c r="S68" s="68"/>
      <c r="T68" s="68"/>
      <c r="U68" s="68"/>
      <c r="V68" s="68"/>
      <c r="W68" s="68"/>
      <c r="X68" s="68"/>
      <c r="Y68" s="68"/>
      <c r="Z68" s="68"/>
      <c r="AA68" s="68"/>
      <c r="AB68" s="68"/>
      <c r="AC68" s="68"/>
    </row>
    <row r="69" spans="1:31" ht="15">
      <c r="A69" s="214"/>
      <c r="B69" s="10" t="s">
        <v>47</v>
      </c>
      <c r="C69" s="11"/>
      <c r="D69" s="112"/>
      <c r="E69" s="103">
        <f t="shared" ref="E69:K69" ca="1" si="57">+E67-E$19</f>
        <v>7.3789527142991362E-2</v>
      </c>
      <c r="F69" s="103">
        <f t="shared" ca="1" si="57"/>
        <v>0.39609306388768506</v>
      </c>
      <c r="G69" s="103">
        <f t="shared" ca="1" si="57"/>
        <v>0.2324239241216674</v>
      </c>
      <c r="H69" s="103">
        <f t="shared" ca="1" si="57"/>
        <v>8.6793513118880866E-2</v>
      </c>
      <c r="I69" s="103">
        <f t="shared" ca="1" si="57"/>
        <v>7.7222617225268408E-2</v>
      </c>
      <c r="J69" s="103">
        <f t="shared" ca="1" si="57"/>
        <v>0.3378483574286858</v>
      </c>
      <c r="K69" s="103">
        <f t="shared" ca="1" si="57"/>
        <v>0.40937939632852394</v>
      </c>
      <c r="L69" s="103">
        <f t="shared" ref="L69:AA69" ca="1" si="58">+L67-L$19</f>
        <v>0.90505858585577692</v>
      </c>
      <c r="M69" s="103">
        <f t="shared" ca="1" si="58"/>
        <v>0.38884500262375882</v>
      </c>
      <c r="N69" s="103">
        <f t="shared" ca="1" si="58"/>
        <v>0.3656954599321558</v>
      </c>
      <c r="O69" s="103">
        <f t="shared" ca="1" si="58"/>
        <v>0.18777938360718682</v>
      </c>
      <c r="P69" s="103">
        <f t="shared" ca="1" si="58"/>
        <v>0.2106065875523605</v>
      </c>
      <c r="Q69" s="103">
        <f t="shared" ref="Q69" ca="1" si="59">+Q67-Q$19</f>
        <v>0.56945726571639621</v>
      </c>
      <c r="R69" s="103">
        <f t="shared" ca="1" si="58"/>
        <v>0.40376489789773662</v>
      </c>
      <c r="S69" s="103">
        <f t="shared" ca="1" si="58"/>
        <v>0.34856112319598542</v>
      </c>
      <c r="T69" s="103">
        <f t="shared" ca="1" si="58"/>
        <v>0.55432602447765189</v>
      </c>
      <c r="U69" s="103">
        <f t="shared" ca="1" si="58"/>
        <v>0.35436023647071535</v>
      </c>
      <c r="V69" s="103">
        <f t="shared" ca="1" si="58"/>
        <v>0.50640281580910729</v>
      </c>
      <c r="W69" s="103">
        <f t="shared" ca="1" si="58"/>
        <v>0.41122857421246228</v>
      </c>
      <c r="X69" s="103">
        <f t="shared" ca="1" si="58"/>
        <v>1.4019976575716679</v>
      </c>
      <c r="Y69" s="103">
        <f t="shared" ca="1" si="58"/>
        <v>-3.8572314269629704E-2</v>
      </c>
      <c r="Z69" s="103">
        <f t="shared" ca="1" si="58"/>
        <v>0.38656651833857447</v>
      </c>
      <c r="AA69" s="103">
        <f t="shared" ca="1" si="58"/>
        <v>1.0801147926737542</v>
      </c>
      <c r="AB69" s="103">
        <f t="shared" ref="AB69:AC69" ca="1" si="60">+AB67-AB$19</f>
        <v>-0.53132390449790812</v>
      </c>
      <c r="AC69" s="103">
        <f t="shared" ca="1" si="60"/>
        <v>0.20361575432279366</v>
      </c>
    </row>
    <row r="71" spans="1:31" s="3" customFormat="1" ht="15">
      <c r="A71" s="8" t="s">
        <v>56</v>
      </c>
      <c r="B71" s="8"/>
      <c r="C71" s="8"/>
      <c r="D71" s="8"/>
      <c r="E71" s="7" t="s">
        <v>5</v>
      </c>
      <c r="F71" s="7" t="s">
        <v>6</v>
      </c>
      <c r="G71" s="7" t="s">
        <v>7</v>
      </c>
      <c r="H71" s="7" t="s">
        <v>8</v>
      </c>
      <c r="I71" s="7" t="s">
        <v>9</v>
      </c>
      <c r="J71" s="6" t="s">
        <v>10</v>
      </c>
      <c r="K71" s="6" t="s">
        <v>11</v>
      </c>
      <c r="L71" s="6" t="s">
        <v>12</v>
      </c>
      <c r="M71" s="5" t="s">
        <v>13</v>
      </c>
      <c r="N71" s="5" t="s">
        <v>14</v>
      </c>
      <c r="O71" s="5" t="s">
        <v>15</v>
      </c>
      <c r="P71" s="5" t="s">
        <v>16</v>
      </c>
      <c r="Q71" s="5" t="s">
        <v>17</v>
      </c>
      <c r="R71" s="5" t="s">
        <v>18</v>
      </c>
      <c r="S71" s="5" t="s">
        <v>19</v>
      </c>
      <c r="T71" s="5" t="s">
        <v>20</v>
      </c>
      <c r="U71" s="5" t="s">
        <v>21</v>
      </c>
      <c r="V71" s="5" t="s">
        <v>22</v>
      </c>
      <c r="W71" s="5" t="s">
        <v>23</v>
      </c>
      <c r="X71" s="5" t="s">
        <v>24</v>
      </c>
      <c r="Y71" s="5" t="s">
        <v>25</v>
      </c>
      <c r="Z71" s="5" t="s">
        <v>26</v>
      </c>
      <c r="AA71" s="5" t="s">
        <v>27</v>
      </c>
      <c r="AB71" s="5" t="s">
        <v>28</v>
      </c>
      <c r="AC71" s="5" t="s">
        <v>29</v>
      </c>
      <c r="AE71" s="4">
        <v>1</v>
      </c>
    </row>
    <row r="72" spans="1:31" ht="15">
      <c r="A72" s="35"/>
      <c r="B72" s="35"/>
      <c r="C72" s="35" t="s">
        <v>57</v>
      </c>
      <c r="D72" s="35"/>
      <c r="E72" s="36"/>
      <c r="F72" s="36"/>
      <c r="G72" s="36"/>
      <c r="H72" s="36"/>
      <c r="I72" s="36"/>
      <c r="J72" s="37"/>
      <c r="K72" s="37"/>
      <c r="L72" s="37"/>
      <c r="M72" s="38"/>
      <c r="N72" s="38"/>
      <c r="O72" s="38"/>
      <c r="P72" s="38"/>
      <c r="Q72" s="38"/>
      <c r="R72" s="38"/>
      <c r="S72" s="38"/>
      <c r="T72" s="38"/>
      <c r="U72" s="38"/>
      <c r="V72" s="38"/>
      <c r="W72" s="38"/>
      <c r="X72" s="38"/>
      <c r="Y72" s="38"/>
      <c r="Z72" s="38"/>
      <c r="AA72" s="38"/>
      <c r="AB72" s="38"/>
      <c r="AC72" s="38"/>
    </row>
    <row r="73" spans="1:31" ht="15">
      <c r="A73" s="31"/>
      <c r="B73" s="31"/>
      <c r="C73" s="31"/>
      <c r="D73" s="2" t="s">
        <v>58</v>
      </c>
      <c r="E73" s="32">
        <f t="shared" ref="E73:AA74" ca="1" si="61">+OFFSET(E76,1+($AE$71-1)*3,0)</f>
        <v>3.8632787502352763</v>
      </c>
      <c r="F73" s="32">
        <f t="shared" ca="1" si="61"/>
        <v>9.0019342690859325</v>
      </c>
      <c r="G73" s="32">
        <f t="shared" ca="1" si="61"/>
        <v>7.6224363800632426</v>
      </c>
      <c r="H73" s="32">
        <f t="shared" ca="1" si="61"/>
        <v>4.1054322349372692</v>
      </c>
      <c r="I73" s="32">
        <f t="shared" ca="1" si="61"/>
        <v>4.4715541763641049</v>
      </c>
      <c r="J73" s="32">
        <f t="shared" ca="1" si="61"/>
        <v>7.0239691373640305</v>
      </c>
      <c r="K73" s="32">
        <f t="shared" ca="1" si="61"/>
        <v>8.8183973396266904</v>
      </c>
      <c r="L73" s="32">
        <f t="shared" ca="1" si="61"/>
        <v>12.122580325267753</v>
      </c>
      <c r="M73" s="32">
        <f t="shared" ca="1" si="61"/>
        <v>7.5228299643281868</v>
      </c>
      <c r="N73" s="32">
        <f t="shared" ca="1" si="61"/>
        <v>7.7236208100558592</v>
      </c>
      <c r="O73" s="32">
        <f t="shared" ca="1" si="61"/>
        <v>6.5960502538507884</v>
      </c>
      <c r="P73" s="32">
        <f t="shared" ca="1" si="61"/>
        <v>6.6989329268292668</v>
      </c>
      <c r="Q73" s="32">
        <f t="shared" ca="1" si="61"/>
        <v>9.1252118644067757</v>
      </c>
      <c r="R73" s="32">
        <f t="shared" ca="1" si="61"/>
        <v>7.4082811412665279</v>
      </c>
      <c r="S73" s="32">
        <f t="shared" ca="1" si="61"/>
        <v>6.4673108117638778</v>
      </c>
      <c r="T73" s="32">
        <f t="shared" ca="1" si="61"/>
        <v>8.1247268024571628</v>
      </c>
      <c r="U73" s="32">
        <f t="shared" ca="1" si="61"/>
        <v>6.1255528972398858</v>
      </c>
      <c r="V73" s="32">
        <f t="shared" ca="1" si="61"/>
        <v>6.4197282004647844</v>
      </c>
      <c r="W73" s="32">
        <f t="shared" ca="1" si="61"/>
        <v>5.2643537659334108</v>
      </c>
      <c r="X73" s="32">
        <f t="shared" ca="1" si="61"/>
        <v>8.7435504613913881</v>
      </c>
      <c r="Y73" s="32">
        <f t="shared" ca="1" si="61"/>
        <v>2.2275292695819378</v>
      </c>
      <c r="Z73" s="32">
        <f t="shared" ca="1" si="61"/>
        <v>3.5404473652618131</v>
      </c>
      <c r="AA73" s="32">
        <f t="shared" ca="1" si="61"/>
        <v>5.1958663556402707</v>
      </c>
      <c r="AB73" s="32">
        <f t="shared" ref="AB73:AC73" ca="1" si="62">+OFFSET(AB76,1+($AE$71-1)*3,0)</f>
        <v>1.1446928852905549</v>
      </c>
      <c r="AC73" s="32">
        <f t="shared" ca="1" si="62"/>
        <v>2.6314299922105153</v>
      </c>
      <c r="AD73" s="31"/>
      <c r="AE73" s="31"/>
    </row>
    <row r="74" spans="1:31" ht="15">
      <c r="A74" s="31"/>
      <c r="B74" s="31"/>
      <c r="C74" s="31"/>
      <c r="D74" s="2" t="s">
        <v>54</v>
      </c>
      <c r="E74" s="32">
        <f t="shared" ca="1" si="61"/>
        <v>4.4516944690945106</v>
      </c>
      <c r="F74" s="32">
        <f t="shared" ca="1" si="61"/>
        <v>9.1985974646984783</v>
      </c>
      <c r="G74" s="32">
        <f t="shared" ca="1" si="61"/>
        <v>7.4902864647141607</v>
      </c>
      <c r="H74" s="32">
        <f t="shared" ca="1" si="61"/>
        <v>3.9081830017769317</v>
      </c>
      <c r="I74" s="32">
        <f t="shared" ca="1" si="61"/>
        <v>4.3548696305310113</v>
      </c>
      <c r="J74" s="32">
        <f t="shared" ca="1" si="61"/>
        <v>7.0661315131379441</v>
      </c>
      <c r="K74" s="32">
        <f t="shared" ca="1" si="61"/>
        <v>8.6931924085874712</v>
      </c>
      <c r="L74" s="32">
        <f t="shared" ca="1" si="61"/>
        <v>11.86789553605491</v>
      </c>
      <c r="M74" s="32">
        <f t="shared" ca="1" si="61"/>
        <v>7.1521540530847778</v>
      </c>
      <c r="N74" s="32">
        <f t="shared" ca="1" si="61"/>
        <v>7.3297438890725886</v>
      </c>
      <c r="O74" s="32">
        <f t="shared" ca="1" si="61"/>
        <v>6.3392081886858858</v>
      </c>
      <c r="P74" s="32">
        <f t="shared" ca="1" si="61"/>
        <v>6.7107603959380118</v>
      </c>
      <c r="Q74" s="32">
        <f t="shared" ca="1" si="61"/>
        <v>9.317611356880672</v>
      </c>
      <c r="R74" s="32">
        <f t="shared" ca="1" si="61"/>
        <v>7.685493682036161</v>
      </c>
      <c r="S74" s="32">
        <f t="shared" ca="1" si="61"/>
        <v>6.7033015247618692</v>
      </c>
      <c r="T74" s="32">
        <f t="shared" ca="1" si="61"/>
        <v>8.3758553150834256</v>
      </c>
      <c r="U74" s="32">
        <f t="shared" ca="1" si="61"/>
        <v>6.4052064916304801</v>
      </c>
      <c r="V74" s="32">
        <f t="shared" ca="1" si="61"/>
        <v>6.4342872375927413</v>
      </c>
      <c r="W74" s="32">
        <f t="shared" ca="1" si="61"/>
        <v>5.1646530942633797</v>
      </c>
      <c r="X74" s="32">
        <f t="shared" ca="1" si="61"/>
        <v>8.9535710675481823</v>
      </c>
      <c r="Y74" s="32">
        <f t="shared" ca="1" si="61"/>
        <v>2.483997171479579</v>
      </c>
      <c r="Z74" s="32">
        <f t="shared" ca="1" si="61"/>
        <v>3.6141474776135838</v>
      </c>
      <c r="AA74" s="32">
        <f t="shared" ca="1" si="61"/>
        <v>5.0845596234174248</v>
      </c>
      <c r="AB74" s="32">
        <f t="shared" ref="AB74:AC74" ca="1" si="63">+OFFSET(AB77,1+($AE$71-1)*3,0)</f>
        <v>0.98832874174179064</v>
      </c>
      <c r="AC74" s="32">
        <f t="shared" ca="1" si="63"/>
        <v>2.5723923545532896</v>
      </c>
      <c r="AD74" s="31"/>
      <c r="AE74" s="31"/>
    </row>
    <row r="75" spans="1:31" ht="15">
      <c r="A75" s="31"/>
      <c r="B75" s="31"/>
      <c r="C75" s="31"/>
      <c r="D75" s="31"/>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1"/>
      <c r="AE75" s="31"/>
    </row>
    <row r="76" spans="1:31" ht="15">
      <c r="A76" s="31"/>
      <c r="B76" s="31"/>
      <c r="C76" s="2" t="s">
        <v>46</v>
      </c>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ht="15">
      <c r="A77" s="31"/>
      <c r="B77" s="31"/>
      <c r="C77" s="31"/>
      <c r="D77" s="2" t="s">
        <v>58</v>
      </c>
      <c r="E77" s="32">
        <f t="shared" ref="E77:AB77" ca="1" si="64">IF(OFFSET(E31,$AE$29-1,0)=0,ERROR.TYPE(6),E23/E27*100)</f>
        <v>3.8632787502352763</v>
      </c>
      <c r="F77" s="32">
        <f t="shared" ca="1" si="64"/>
        <v>9.0019342690859325</v>
      </c>
      <c r="G77" s="32">
        <f t="shared" ca="1" si="64"/>
        <v>7.6224363800632426</v>
      </c>
      <c r="H77" s="32">
        <f t="shared" ca="1" si="64"/>
        <v>4.1054322349372692</v>
      </c>
      <c r="I77" s="32">
        <f t="shared" ca="1" si="64"/>
        <v>4.4715541763641049</v>
      </c>
      <c r="J77" s="32">
        <f t="shared" ca="1" si="64"/>
        <v>7.0239691373640305</v>
      </c>
      <c r="K77" s="32">
        <f t="shared" ca="1" si="64"/>
        <v>8.8183973396266904</v>
      </c>
      <c r="L77" s="32">
        <f t="shared" ca="1" si="64"/>
        <v>12.122580325267753</v>
      </c>
      <c r="M77" s="32">
        <f t="shared" ca="1" si="64"/>
        <v>7.5228299643281868</v>
      </c>
      <c r="N77" s="32">
        <f t="shared" ca="1" si="64"/>
        <v>7.7236208100558592</v>
      </c>
      <c r="O77" s="32">
        <f t="shared" ca="1" si="64"/>
        <v>6.5960502538507884</v>
      </c>
      <c r="P77" s="32">
        <f t="shared" ca="1" si="64"/>
        <v>6.6989329268292668</v>
      </c>
      <c r="Q77" s="32">
        <f t="shared" ca="1" si="64"/>
        <v>9.1252118644067757</v>
      </c>
      <c r="R77" s="32">
        <f t="shared" ca="1" si="64"/>
        <v>7.4082811412665279</v>
      </c>
      <c r="S77" s="32">
        <f t="shared" ca="1" si="64"/>
        <v>6.4673108117638778</v>
      </c>
      <c r="T77" s="32">
        <f t="shared" ca="1" si="64"/>
        <v>8.1247268024571628</v>
      </c>
      <c r="U77" s="32">
        <f t="shared" ca="1" si="64"/>
        <v>6.1255528972398858</v>
      </c>
      <c r="V77" s="32">
        <f t="shared" ca="1" si="64"/>
        <v>6.4197282004647844</v>
      </c>
      <c r="W77" s="32">
        <f t="shared" ca="1" si="64"/>
        <v>5.2643537659334108</v>
      </c>
      <c r="X77" s="32">
        <f t="shared" ca="1" si="64"/>
        <v>8.7435504613913881</v>
      </c>
      <c r="Y77" s="32">
        <f t="shared" ca="1" si="64"/>
        <v>2.2275292695819378</v>
      </c>
      <c r="Z77" s="32">
        <f t="shared" ca="1" si="64"/>
        <v>3.5404473652618131</v>
      </c>
      <c r="AA77" s="32">
        <f t="shared" ca="1" si="64"/>
        <v>5.1958663556402707</v>
      </c>
      <c r="AB77" s="32">
        <f t="shared" ca="1" si="64"/>
        <v>1.1446928852905549</v>
      </c>
      <c r="AC77" s="32">
        <f t="shared" ref="AC77" ca="1" si="65">IF(OFFSET(AC31,$AE$29-1,0)=0,ERROR.TYPE(6),AC23/AC27*100)</f>
        <v>2.6314299922105153</v>
      </c>
      <c r="AD77" s="31"/>
      <c r="AE77" s="31"/>
    </row>
    <row r="78" spans="1:31" ht="15">
      <c r="A78" s="31"/>
      <c r="B78" s="31"/>
      <c r="C78" s="31"/>
      <c r="D78" s="2" t="s">
        <v>54</v>
      </c>
      <c r="E78" s="32">
        <f t="shared" ref="E78:AB78" ca="1" si="66">IF(OFFSET(E31,$AE$29-1,0)=0,ERROR.TYPE(6),E67/E27*100)</f>
        <v>4.4516944690945106</v>
      </c>
      <c r="F78" s="32">
        <f t="shared" ca="1" si="66"/>
        <v>9.1985974646984783</v>
      </c>
      <c r="G78" s="32">
        <f t="shared" ca="1" si="66"/>
        <v>7.4902864647141607</v>
      </c>
      <c r="H78" s="32">
        <f t="shared" ca="1" si="66"/>
        <v>3.9081830017769317</v>
      </c>
      <c r="I78" s="32">
        <f t="shared" ca="1" si="66"/>
        <v>4.3548696305310113</v>
      </c>
      <c r="J78" s="32">
        <f t="shared" ca="1" si="66"/>
        <v>7.0661315131379441</v>
      </c>
      <c r="K78" s="32">
        <f t="shared" ca="1" si="66"/>
        <v>8.6931924085874712</v>
      </c>
      <c r="L78" s="32">
        <f t="shared" ca="1" si="66"/>
        <v>11.86789553605491</v>
      </c>
      <c r="M78" s="32">
        <f t="shared" ca="1" si="66"/>
        <v>7.1521540530847778</v>
      </c>
      <c r="N78" s="32">
        <f t="shared" ca="1" si="66"/>
        <v>7.3297438890725886</v>
      </c>
      <c r="O78" s="32">
        <f t="shared" ca="1" si="66"/>
        <v>6.3392081886858858</v>
      </c>
      <c r="P78" s="32">
        <f t="shared" ca="1" si="66"/>
        <v>6.7107603959380118</v>
      </c>
      <c r="Q78" s="32">
        <f t="shared" ca="1" si="66"/>
        <v>9.317611356880672</v>
      </c>
      <c r="R78" s="32">
        <f t="shared" ca="1" si="66"/>
        <v>7.685493682036161</v>
      </c>
      <c r="S78" s="32">
        <f t="shared" ca="1" si="66"/>
        <v>6.7033015247618692</v>
      </c>
      <c r="T78" s="32">
        <f t="shared" ca="1" si="66"/>
        <v>8.3758553150834256</v>
      </c>
      <c r="U78" s="32">
        <f t="shared" ca="1" si="66"/>
        <v>6.4052064916304801</v>
      </c>
      <c r="V78" s="32">
        <f t="shared" ca="1" si="66"/>
        <v>6.4342872375927413</v>
      </c>
      <c r="W78" s="32">
        <f t="shared" ca="1" si="66"/>
        <v>5.1646530942633797</v>
      </c>
      <c r="X78" s="32">
        <f t="shared" ca="1" si="66"/>
        <v>8.9535710675481823</v>
      </c>
      <c r="Y78" s="32">
        <f t="shared" ca="1" si="66"/>
        <v>2.483997171479579</v>
      </c>
      <c r="Z78" s="32">
        <f t="shared" ca="1" si="66"/>
        <v>3.6141474776135838</v>
      </c>
      <c r="AA78" s="32">
        <f t="shared" ca="1" si="66"/>
        <v>5.0845596234174248</v>
      </c>
      <c r="AB78" s="32">
        <f t="shared" ca="1" si="66"/>
        <v>0.98832874174179064</v>
      </c>
      <c r="AC78" s="32">
        <f t="shared" ref="AC78" ca="1" si="67">IF(OFFSET(AC31,$AE$29-1,0)=0,ERROR.TYPE(6),AC67/AC27*100)</f>
        <v>2.5723923545532896</v>
      </c>
      <c r="AD78" s="31"/>
      <c r="AE78" s="31"/>
    </row>
    <row r="79" spans="1:31" ht="15">
      <c r="A79" s="31"/>
      <c r="B79" s="31"/>
      <c r="C79" s="2" t="s">
        <v>47</v>
      </c>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ht="15">
      <c r="A80" s="31"/>
      <c r="B80" s="31"/>
      <c r="C80" s="31"/>
      <c r="D80" s="2" t="s">
        <v>58</v>
      </c>
      <c r="E80" s="32">
        <f t="shared" ref="E80:AB80" ca="1" si="68">IF(OFFSET(E31,$AE$29-1,0)=0,ERROR.TYPE(6),E25/E27*100)</f>
        <v>0.80043290043290483</v>
      </c>
      <c r="F80" s="32">
        <f t="shared" ca="1" si="68"/>
        <v>6.5834303320780565</v>
      </c>
      <c r="G80" s="32">
        <f t="shared" ca="1" si="68"/>
        <v>3.6319831350700187</v>
      </c>
      <c r="H80" s="32">
        <f t="shared" ca="1" si="68"/>
        <v>1.393905969943473</v>
      </c>
      <c r="I80" s="32">
        <f t="shared" ca="1" si="68"/>
        <v>1.1151667959658638</v>
      </c>
      <c r="J80" s="32">
        <f t="shared" ca="1" si="68"/>
        <v>4.2311535542625887</v>
      </c>
      <c r="K80" s="32">
        <f t="shared" ca="1" si="68"/>
        <v>4.5167453336193955</v>
      </c>
      <c r="L80" s="32">
        <f t="shared" ca="1" si="68"/>
        <v>9.2298790162633892</v>
      </c>
      <c r="M80" s="32">
        <f t="shared" ca="1" si="68"/>
        <v>3.9272935150461965</v>
      </c>
      <c r="N80" s="32">
        <f t="shared" ca="1" si="68"/>
        <v>3.5860509776536249</v>
      </c>
      <c r="O80" s="32">
        <f t="shared" ca="1" si="68"/>
        <v>1.8727045865243974</v>
      </c>
      <c r="P80" s="32">
        <f t="shared" ca="1" si="68"/>
        <v>1.7717649051490498</v>
      </c>
      <c r="Q80" s="32">
        <f t="shared" ca="1" si="68"/>
        <v>4.4478976531942616</v>
      </c>
      <c r="R80" s="32">
        <f t="shared" ca="1" si="68"/>
        <v>2.8447614629243017</v>
      </c>
      <c r="S80" s="32">
        <f t="shared" ca="1" si="68"/>
        <v>2.2223005853727362</v>
      </c>
      <c r="T80" s="32">
        <f t="shared" ca="1" si="68"/>
        <v>3.3332622049789857</v>
      </c>
      <c r="U80" s="32">
        <f t="shared" ca="1" si="68"/>
        <v>1.7881542860477293</v>
      </c>
      <c r="V80" s="32">
        <f t="shared" ca="1" si="68"/>
        <v>2.5438062039001696</v>
      </c>
      <c r="W80" s="32">
        <f t="shared" ca="1" si="68"/>
        <v>1.8874955339101072</v>
      </c>
      <c r="X80" s="32">
        <f t="shared" ca="1" si="68"/>
        <v>5.5922293527542184</v>
      </c>
      <c r="Y80" s="32">
        <f t="shared" ca="1" si="68"/>
        <v>-0.39904844479354845</v>
      </c>
      <c r="Z80" s="32">
        <f t="shared" ca="1" si="68"/>
        <v>1.1605480304916984</v>
      </c>
      <c r="AA80" s="32">
        <f t="shared" ca="1" si="68"/>
        <v>3.1168017310367868</v>
      </c>
      <c r="AB80" s="32">
        <f t="shared" ca="1" si="68"/>
        <v>-1.1591522210502803</v>
      </c>
      <c r="AC80" s="32">
        <f t="shared" ref="AC80" ca="1" si="69">IF(OFFSET(AC31,$AE$29-1,0)=0,ERROR.TYPE(6),AC25/AC27*100)</f>
        <v>0.52415803038124453</v>
      </c>
      <c r="AD80" s="31"/>
      <c r="AE80" s="31"/>
    </row>
    <row r="81" spans="1:43" ht="15">
      <c r="A81" s="31"/>
      <c r="B81" s="31"/>
      <c r="C81" s="31"/>
      <c r="D81" s="2" t="s">
        <v>54</v>
      </c>
      <c r="E81" s="32">
        <f t="shared" ref="E81:AB81" ca="1" si="70">IF(OFFSET(E31,$AE$29-1,0)=0,ERROR.TYPE(6),E69/E27*100)</f>
        <v>1.3888486192921394</v>
      </c>
      <c r="F81" s="32">
        <f t="shared" ca="1" si="70"/>
        <v>6.7800935276906049</v>
      </c>
      <c r="G81" s="32">
        <f t="shared" ca="1" si="70"/>
        <v>3.4998332197209368</v>
      </c>
      <c r="H81" s="32">
        <f t="shared" ca="1" si="70"/>
        <v>1.1966567367831362</v>
      </c>
      <c r="I81" s="32">
        <f t="shared" ca="1" si="70"/>
        <v>0.9984822501327697</v>
      </c>
      <c r="J81" s="32">
        <f t="shared" ca="1" si="70"/>
        <v>4.2733159300365013</v>
      </c>
      <c r="K81" s="32">
        <f t="shared" ca="1" si="70"/>
        <v>4.3915404025801754</v>
      </c>
      <c r="L81" s="32">
        <f t="shared" ca="1" si="70"/>
        <v>8.9751942270505456</v>
      </c>
      <c r="M81" s="32">
        <f t="shared" ca="1" si="70"/>
        <v>3.5566176038027884</v>
      </c>
      <c r="N81" s="32">
        <f t="shared" ca="1" si="70"/>
        <v>3.1921740566703543</v>
      </c>
      <c r="O81" s="32">
        <f t="shared" ca="1" si="70"/>
        <v>1.6158625213594944</v>
      </c>
      <c r="P81" s="32">
        <f t="shared" ca="1" si="70"/>
        <v>1.7835923742577957</v>
      </c>
      <c r="Q81" s="32">
        <f t="shared" ca="1" si="70"/>
        <v>4.640297145668157</v>
      </c>
      <c r="R81" s="32">
        <f t="shared" ca="1" si="70"/>
        <v>3.1219740036939352</v>
      </c>
      <c r="S81" s="32">
        <f t="shared" ca="1" si="70"/>
        <v>2.4582912983707272</v>
      </c>
      <c r="T81" s="32">
        <f t="shared" ca="1" si="70"/>
        <v>3.5843907176052499</v>
      </c>
      <c r="U81" s="32">
        <f t="shared" ca="1" si="70"/>
        <v>2.0678078804383224</v>
      </c>
      <c r="V81" s="32">
        <f t="shared" ca="1" si="70"/>
        <v>2.5583652410281261</v>
      </c>
      <c r="W81" s="32">
        <f t="shared" ca="1" si="70"/>
        <v>1.7877948622400761</v>
      </c>
      <c r="X81" s="32">
        <f t="shared" ca="1" si="70"/>
        <v>5.8022499589110126</v>
      </c>
      <c r="Y81" s="32">
        <f t="shared" ca="1" si="70"/>
        <v>-0.14258054289590694</v>
      </c>
      <c r="Z81" s="32">
        <f t="shared" ca="1" si="70"/>
        <v>1.2342481428434688</v>
      </c>
      <c r="AA81" s="32">
        <f t="shared" ca="1" si="70"/>
        <v>3.005494998813941</v>
      </c>
      <c r="AB81" s="32">
        <f t="shared" ca="1" si="70"/>
        <v>-1.3155163645990444</v>
      </c>
      <c r="AC81" s="32">
        <f t="shared" ref="AC81" ca="1" si="71">IF(OFFSET(AC31,$AE$29-1,0)=0,ERROR.TYPE(6),AC69/AC27*100)</f>
        <v>0.46512039272401873</v>
      </c>
      <c r="AD81" s="31"/>
      <c r="AE81" s="31"/>
    </row>
    <row r="82" spans="1:43" ht="15">
      <c r="A82" s="31"/>
      <c r="B82" s="31"/>
      <c r="C82" s="31"/>
      <c r="D82" s="31"/>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1"/>
      <c r="AE82" s="31"/>
    </row>
    <row r="83" spans="1:43" ht="15">
      <c r="A83" s="35"/>
      <c r="B83" s="35"/>
      <c r="C83" s="35" t="s">
        <v>59</v>
      </c>
      <c r="D83" s="35"/>
      <c r="E83" s="37"/>
      <c r="F83" s="37"/>
      <c r="G83" s="37"/>
      <c r="H83" s="37"/>
      <c r="I83" s="37"/>
      <c r="J83" s="37"/>
      <c r="K83" s="37"/>
      <c r="L83" s="37"/>
      <c r="M83" s="38"/>
      <c r="N83" s="38"/>
      <c r="O83" s="38"/>
      <c r="P83" s="38"/>
      <c r="Q83" s="38"/>
      <c r="R83" s="38"/>
      <c r="S83" s="38"/>
      <c r="T83" s="38"/>
      <c r="U83" s="38"/>
      <c r="V83" s="38"/>
      <c r="W83" s="38"/>
      <c r="X83" s="38"/>
      <c r="Y83" s="38"/>
      <c r="Z83" s="38"/>
      <c r="AA83" s="38"/>
      <c r="AB83" s="38"/>
      <c r="AC83" s="38"/>
    </row>
    <row r="84" spans="1:43" ht="15">
      <c r="A84" s="31"/>
      <c r="B84" s="31"/>
      <c r="C84" s="31"/>
      <c r="D84" s="2" t="s">
        <v>60</v>
      </c>
      <c r="E84" s="32"/>
      <c r="F84" s="32">
        <f t="shared" ref="E84:AC84" ca="1" si="72">IF(OFFSET(E31,$AE$29-1,0)=0,ERROR.TYPE(6),OFFSET(F31,$AE$29-1,0)-OFFSET(E31,$AE$29-1,0))</f>
        <v>5.41913</v>
      </c>
      <c r="G84" s="32">
        <f t="shared" ca="1" si="72"/>
        <v>4.1941600000000001</v>
      </c>
      <c r="H84" s="32">
        <f t="shared" ca="1" si="72"/>
        <v>1.41479</v>
      </c>
      <c r="I84" s="32">
        <f t="shared" ca="1" si="72"/>
        <v>-1.3115600000000001</v>
      </c>
      <c r="J84" s="32">
        <f t="shared" ca="1" si="72"/>
        <v>-2.4952800000000002</v>
      </c>
      <c r="K84" s="32">
        <f t="shared" ca="1" si="72"/>
        <v>2.8384300000000002</v>
      </c>
      <c r="L84" s="32">
        <f t="shared" ca="1" si="72"/>
        <v>1.9660099999999994</v>
      </c>
      <c r="M84" s="32">
        <f t="shared" ca="1" si="72"/>
        <v>2.8361200000000002</v>
      </c>
      <c r="N84" s="32">
        <f t="shared" ca="1" si="72"/>
        <v>-0.68937999999999988</v>
      </c>
      <c r="O84" s="32">
        <f t="shared" ca="1" si="72"/>
        <v>-2.0804999999999998</v>
      </c>
      <c r="P84" s="32">
        <f t="shared" ca="1" si="72"/>
        <v>-4.4789000000000003</v>
      </c>
      <c r="Q84" s="32">
        <f t="shared" ca="1" si="72"/>
        <v>-3.1384699999999999</v>
      </c>
      <c r="R84" s="32">
        <f t="shared" ca="1" si="72"/>
        <v>-1.74065</v>
      </c>
      <c r="S84" s="32">
        <f t="shared" ca="1" si="72"/>
        <v>0.70522999999999936</v>
      </c>
      <c r="T84" s="32">
        <f t="shared" ca="1" si="72"/>
        <v>-8.8350000000000151E-2</v>
      </c>
      <c r="U84" s="32">
        <f t="shared" ca="1" si="72"/>
        <v>0.68480000000000052</v>
      </c>
      <c r="V84" s="32">
        <f t="shared" ca="1" si="72"/>
        <v>3.57165</v>
      </c>
      <c r="W84" s="32">
        <f t="shared" ca="1" si="72"/>
        <v>1.6974600000000002</v>
      </c>
      <c r="X84" s="32">
        <f t="shared" ca="1" si="72"/>
        <v>-4.2025300000000003</v>
      </c>
      <c r="Y84" s="32">
        <f t="shared" ca="1" si="72"/>
        <v>-0.77928000000000042</v>
      </c>
      <c r="Z84" s="32">
        <f t="shared" ca="1" si="72"/>
        <v>2.3658700000000001</v>
      </c>
      <c r="AA84" s="32">
        <f t="shared" ca="1" si="72"/>
        <v>2.5489800000000002</v>
      </c>
      <c r="AB84" s="32">
        <f t="shared" ca="1" si="72"/>
        <v>0.61260000000000003</v>
      </c>
      <c r="AC84" s="32">
        <f t="shared" ca="1" si="72"/>
        <v>-1.15137</v>
      </c>
      <c r="AD84" s="31"/>
      <c r="AE84" s="31"/>
    </row>
    <row r="85" spans="1:43" ht="15">
      <c r="A85" s="31"/>
      <c r="B85" s="31"/>
      <c r="C85" s="31"/>
      <c r="D85" s="2" t="s">
        <v>61</v>
      </c>
      <c r="E85" s="32"/>
      <c r="F85" s="32">
        <f t="shared" ref="E85:AC85" ca="1" si="73">IF(OFFSET(E31,$AE$29-1,0)=0,ERROR.TYPE(6),E74-F74)</f>
        <v>-4.7469029956039677</v>
      </c>
      <c r="G85" s="32">
        <f t="shared" ca="1" si="73"/>
        <v>1.7083109999843176</v>
      </c>
      <c r="H85" s="32">
        <f t="shared" ca="1" si="73"/>
        <v>3.582103462937229</v>
      </c>
      <c r="I85" s="32">
        <f t="shared" ca="1" si="73"/>
        <v>-0.44668662875407961</v>
      </c>
      <c r="J85" s="32">
        <f t="shared" ca="1" si="73"/>
        <v>-2.7112618826069328</v>
      </c>
      <c r="K85" s="32">
        <f t="shared" ca="1" si="73"/>
        <v>-1.6270608954495271</v>
      </c>
      <c r="L85" s="32">
        <f t="shared" ca="1" si="73"/>
        <v>-3.1747031274674384</v>
      </c>
      <c r="M85" s="32">
        <f t="shared" ca="1" si="73"/>
        <v>4.7157414829701318</v>
      </c>
      <c r="N85" s="32">
        <f t="shared" ca="1" si="73"/>
        <v>-0.17758983598781075</v>
      </c>
      <c r="O85" s="32">
        <f t="shared" ca="1" si="73"/>
        <v>0.9905357003867028</v>
      </c>
      <c r="P85" s="32">
        <f t="shared" ca="1" si="73"/>
        <v>-0.37155220725212601</v>
      </c>
      <c r="Q85" s="32">
        <f t="shared" ca="1" si="73"/>
        <v>-2.6068509609426602</v>
      </c>
      <c r="R85" s="32">
        <f t="shared" ca="1" si="73"/>
        <v>1.632117674844511</v>
      </c>
      <c r="S85" s="32">
        <f t="shared" ca="1" si="73"/>
        <v>0.98219215727429177</v>
      </c>
      <c r="T85" s="32">
        <f t="shared" ca="1" si="73"/>
        <v>-1.6725537903215564</v>
      </c>
      <c r="U85" s="32">
        <f t="shared" ca="1" si="73"/>
        <v>1.9706488234529456</v>
      </c>
      <c r="V85" s="32">
        <f t="shared" ca="1" si="73"/>
        <v>-2.908074596226129E-2</v>
      </c>
      <c r="W85" s="32">
        <f t="shared" ca="1" si="73"/>
        <v>1.2696341433293616</v>
      </c>
      <c r="X85" s="32">
        <f t="shared" ca="1" si="73"/>
        <v>-3.7889179732848026</v>
      </c>
      <c r="Y85" s="32">
        <f t="shared" ca="1" si="73"/>
        <v>6.4695738960686029</v>
      </c>
      <c r="Z85" s="32">
        <f t="shared" ca="1" si="73"/>
        <v>-1.1301503061340048</v>
      </c>
      <c r="AA85" s="32">
        <f t="shared" ca="1" si="73"/>
        <v>-1.4704121458038411</v>
      </c>
      <c r="AB85" s="32">
        <f t="shared" ca="1" si="73"/>
        <v>4.0962308816756341</v>
      </c>
      <c r="AC85" s="32">
        <f t="shared" ca="1" si="73"/>
        <v>-1.5840636128114989</v>
      </c>
      <c r="AD85" s="31"/>
      <c r="AE85" s="31"/>
    </row>
    <row r="86" spans="1:43" s="45" customFormat="1">
      <c r="A86" s="47"/>
      <c r="B86" s="47"/>
      <c r="C86" s="47"/>
      <c r="D86" s="47"/>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7"/>
      <c r="AE86" s="47"/>
      <c r="AF86" s="48"/>
      <c r="AG86" s="48"/>
      <c r="AH86" s="48"/>
      <c r="AI86" s="48"/>
      <c r="AJ86" s="48"/>
      <c r="AK86" s="48"/>
      <c r="AL86" s="48"/>
      <c r="AM86" s="48"/>
      <c r="AN86" s="48"/>
      <c r="AO86" s="48"/>
      <c r="AP86" s="48"/>
      <c r="AQ86" s="48"/>
    </row>
    <row r="87" spans="1:43" s="45" customFormat="1">
      <c r="A87" s="47"/>
      <c r="B87" s="47"/>
      <c r="C87" s="47"/>
      <c r="D87" s="47"/>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7"/>
      <c r="AE87" s="47"/>
      <c r="AF87" s="48"/>
      <c r="AG87" s="48"/>
      <c r="AH87" s="48"/>
      <c r="AI87" s="48"/>
      <c r="AJ87" s="48"/>
      <c r="AK87" s="48"/>
      <c r="AL87" s="48"/>
      <c r="AM87" s="48"/>
      <c r="AN87" s="48"/>
      <c r="AO87" s="48"/>
      <c r="AP87" s="48"/>
      <c r="AQ87" s="48"/>
    </row>
    <row r="88" spans="1:43" s="45" customFormat="1">
      <c r="E88" s="202"/>
      <c r="F88" s="202"/>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row>
    <row r="89" spans="1:43" s="45" customFormat="1">
      <c r="E89" s="202"/>
      <c r="F89" s="202"/>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row>
    <row r="90" spans="1:43" s="45" customFormat="1">
      <c r="E90" s="202"/>
      <c r="F90" s="202"/>
      <c r="G90" s="202"/>
      <c r="H90" s="202"/>
      <c r="I90" s="202"/>
      <c r="J90" s="202"/>
      <c r="K90" s="202"/>
      <c r="L90" s="202"/>
      <c r="M90" s="202"/>
      <c r="N90" s="202"/>
      <c r="O90" s="202"/>
      <c r="P90" s="202"/>
      <c r="Q90" s="202"/>
      <c r="R90" s="202"/>
      <c r="S90" s="202"/>
      <c r="T90" s="202"/>
      <c r="U90" s="202"/>
      <c r="V90" s="202"/>
      <c r="W90" s="202"/>
      <c r="X90" s="202"/>
      <c r="Y90" s="202"/>
      <c r="Z90" s="202"/>
      <c r="AA90" s="202"/>
      <c r="AB90" s="202"/>
      <c r="AC90" s="202"/>
    </row>
    <row r="91" spans="1:43" s="45" customFormat="1">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row>
    <row r="92" spans="1:43" s="45" customFormat="1">
      <c r="E92" s="202"/>
      <c r="F92" s="202"/>
      <c r="G92" s="202"/>
      <c r="H92" s="202"/>
      <c r="I92" s="202"/>
      <c r="J92" s="202"/>
      <c r="K92" s="202"/>
      <c r="L92" s="202"/>
      <c r="M92" s="202"/>
      <c r="N92" s="202"/>
      <c r="O92" s="202"/>
      <c r="P92" s="202"/>
      <c r="Q92" s="202"/>
      <c r="R92" s="202"/>
      <c r="S92" s="202"/>
      <c r="T92" s="202"/>
      <c r="U92" s="202"/>
      <c r="V92" s="202"/>
      <c r="W92" s="202"/>
      <c r="X92" s="202"/>
      <c r="Y92" s="202"/>
      <c r="Z92" s="202"/>
      <c r="AA92" s="202"/>
      <c r="AB92" s="202"/>
      <c r="AC92" s="202"/>
    </row>
    <row r="93" spans="1:43" s="45" customFormat="1">
      <c r="D93" s="12"/>
      <c r="E93" s="202"/>
      <c r="F93" s="202"/>
      <c r="G93" s="202"/>
      <c r="H93" s="202"/>
      <c r="I93" s="202"/>
      <c r="J93" s="202"/>
      <c r="K93" s="202"/>
      <c r="L93" s="202"/>
      <c r="M93" s="202"/>
      <c r="N93" s="202"/>
      <c r="O93" s="202"/>
      <c r="P93" s="202"/>
      <c r="Q93" s="202"/>
      <c r="R93" s="202"/>
      <c r="S93" s="202"/>
      <c r="T93" s="202"/>
      <c r="U93" s="202"/>
      <c r="V93" s="202"/>
      <c r="W93" s="202"/>
      <c r="X93" s="202"/>
      <c r="Y93" s="202"/>
      <c r="Z93" s="202"/>
      <c r="AA93" s="202"/>
      <c r="AB93" s="202"/>
      <c r="AC93" s="202"/>
    </row>
    <row r="94" spans="1:43" s="45" customFormat="1">
      <c r="D94" s="12"/>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c r="AC94" s="202"/>
    </row>
    <row r="95" spans="1:43" s="45" customFormat="1"/>
    <row r="96" spans="1:43" s="45" customFormat="1"/>
    <row r="97" s="45" customFormat="1"/>
    <row r="98" s="45" customFormat="1"/>
    <row r="99" s="45" customFormat="1"/>
    <row r="100" s="45" customFormat="1"/>
    <row r="101" s="45" customFormat="1"/>
    <row r="102" s="45" customFormat="1"/>
    <row r="103" s="45" customFormat="1"/>
    <row r="104" s="45" customFormat="1"/>
    <row r="105" s="45" customFormat="1"/>
    <row r="106" s="45" customFormat="1"/>
    <row r="107" s="45" customFormat="1"/>
    <row r="108" s="45" customFormat="1"/>
    <row r="109" s="45" customFormat="1"/>
    <row r="110" s="45" customFormat="1"/>
    <row r="111" s="45" customFormat="1"/>
    <row r="112" s="45" customFormat="1"/>
    <row r="113" s="45" customFormat="1"/>
    <row r="114" s="45" customFormat="1"/>
    <row r="115" s="45" customFormat="1"/>
    <row r="116" s="45" customFormat="1"/>
    <row r="117" s="45" customFormat="1"/>
    <row r="118" s="45" customFormat="1"/>
    <row r="119" s="45" customFormat="1"/>
    <row r="120" s="45" customFormat="1"/>
    <row r="121" s="45" customFormat="1"/>
    <row r="122" s="45" customFormat="1"/>
    <row r="123" s="45" customFormat="1"/>
    <row r="124" s="45" customFormat="1"/>
    <row r="125" s="45" customFormat="1"/>
    <row r="126" s="45" customFormat="1"/>
    <row r="127" s="45" customFormat="1"/>
    <row r="128" s="45" customFormat="1"/>
    <row r="129" s="45" customFormat="1"/>
    <row r="130" s="45" customFormat="1"/>
    <row r="131" s="45" customFormat="1"/>
    <row r="132" s="45" customFormat="1"/>
    <row r="133" s="45" customFormat="1"/>
    <row r="134" s="45" customFormat="1"/>
    <row r="135" s="45" customFormat="1"/>
    <row r="136" s="45" customFormat="1"/>
    <row r="137" s="45" customFormat="1"/>
    <row r="138" s="45" customFormat="1"/>
    <row r="139" s="45" customFormat="1"/>
    <row r="140" s="45" customFormat="1"/>
    <row r="141" s="45" customFormat="1"/>
    <row r="142" s="45" customFormat="1"/>
    <row r="143" s="45" customFormat="1"/>
    <row r="144" s="45" customFormat="1"/>
    <row r="145" s="45" customFormat="1"/>
    <row r="146" s="45" customFormat="1"/>
    <row r="147" s="45" customFormat="1"/>
    <row r="148" s="45" customFormat="1"/>
    <row r="149" s="45" customFormat="1"/>
    <row r="150" s="45" customFormat="1"/>
    <row r="151" s="45" customFormat="1"/>
    <row r="152" s="45" customFormat="1"/>
    <row r="153" s="45" customFormat="1"/>
    <row r="154" s="45" customFormat="1"/>
    <row r="155" s="45" customFormat="1"/>
    <row r="156" s="45" customFormat="1"/>
    <row r="157" s="45" customFormat="1"/>
    <row r="158" s="45" customFormat="1"/>
    <row r="159" s="45" customFormat="1"/>
    <row r="160" s="45" customFormat="1"/>
    <row r="161" s="45" customFormat="1"/>
    <row r="162" s="45" customFormat="1"/>
    <row r="163" s="45" customFormat="1"/>
    <row r="164" s="45" customFormat="1"/>
    <row r="165" s="45" customFormat="1"/>
    <row r="166" s="45" customFormat="1"/>
    <row r="167" s="45" customFormat="1"/>
    <row r="168" s="45" customFormat="1"/>
    <row r="169" s="45" customFormat="1"/>
    <row r="170" s="45" customFormat="1"/>
    <row r="171" s="45" customFormat="1"/>
    <row r="172" s="45" customFormat="1"/>
    <row r="173" s="45" customFormat="1"/>
    <row r="174" s="45" customFormat="1"/>
    <row r="175" s="45" customFormat="1"/>
    <row r="176" s="45" customFormat="1"/>
    <row r="177" s="45" customFormat="1"/>
    <row r="178" s="45" customFormat="1"/>
    <row r="179" s="45" customFormat="1"/>
    <row r="180" s="45" customFormat="1"/>
    <row r="181" s="45" customFormat="1"/>
    <row r="182" s="45" customFormat="1"/>
    <row r="183" s="45" customFormat="1"/>
    <row r="184" s="45" customFormat="1"/>
    <row r="185" s="45" customFormat="1"/>
    <row r="186" s="45" customFormat="1"/>
    <row r="187" s="45" customFormat="1"/>
    <row r="188" s="45" customFormat="1"/>
    <row r="189" s="45" customFormat="1"/>
    <row r="190" s="45" customFormat="1"/>
    <row r="191" s="45" customFormat="1"/>
    <row r="192" s="45" customFormat="1"/>
    <row r="193" s="45" customFormat="1"/>
    <row r="194" s="45" customFormat="1"/>
    <row r="195" s="45" customFormat="1"/>
    <row r="196" s="45" customFormat="1"/>
    <row r="197" s="45" customFormat="1"/>
    <row r="198" s="45" customFormat="1"/>
    <row r="199" s="45" customFormat="1"/>
    <row r="200" s="45" customFormat="1"/>
    <row r="201" s="45" customFormat="1"/>
    <row r="202" s="45" customFormat="1"/>
    <row r="203" s="45" customFormat="1"/>
    <row r="204" s="45" customFormat="1"/>
    <row r="205" s="45" customFormat="1"/>
    <row r="206" s="45" customFormat="1"/>
    <row r="207" s="45" customFormat="1"/>
    <row r="208" s="45" customFormat="1"/>
    <row r="209" s="45" customFormat="1"/>
    <row r="210" s="45" customFormat="1"/>
    <row r="211" s="45" customFormat="1"/>
    <row r="212" s="45" customFormat="1"/>
    <row r="213" s="45" customFormat="1"/>
    <row r="214" s="45" customFormat="1"/>
    <row r="215" s="45" customFormat="1"/>
    <row r="216" s="45" customFormat="1"/>
    <row r="217" s="45" customFormat="1"/>
    <row r="218" s="45" customFormat="1"/>
    <row r="219" s="45" customFormat="1"/>
    <row r="220" s="45" customFormat="1"/>
    <row r="221" s="45" customFormat="1"/>
    <row r="222" s="45" customFormat="1"/>
    <row r="223" s="45" customFormat="1"/>
    <row r="224" s="45" customFormat="1"/>
    <row r="225" s="45" customFormat="1"/>
    <row r="226" s="45" customFormat="1"/>
    <row r="227" s="45" customFormat="1"/>
    <row r="228" s="45" customFormat="1"/>
    <row r="229" s="45" customFormat="1"/>
    <row r="230" s="45" customFormat="1"/>
    <row r="231" s="45" customFormat="1"/>
    <row r="232" s="45" customFormat="1"/>
    <row r="233" s="45" customFormat="1"/>
    <row r="234" s="45" customFormat="1"/>
    <row r="235" s="45" customFormat="1"/>
    <row r="236" s="45" customFormat="1"/>
    <row r="237" s="45" customFormat="1"/>
    <row r="238" s="45" customFormat="1"/>
    <row r="239" s="45" customFormat="1"/>
    <row r="240" s="45" customFormat="1"/>
    <row r="241" s="45" customFormat="1"/>
    <row r="242" s="45" customFormat="1"/>
    <row r="243" s="45" customFormat="1"/>
    <row r="244" s="45" customFormat="1"/>
    <row r="245" s="45" customFormat="1"/>
    <row r="246" s="45" customFormat="1"/>
    <row r="247" s="45" customFormat="1"/>
    <row r="248" s="45" customFormat="1"/>
    <row r="249" s="45" customFormat="1"/>
    <row r="250" s="45" customFormat="1"/>
    <row r="251" s="45" customFormat="1"/>
    <row r="252" s="45" customFormat="1"/>
    <row r="253" s="45" customFormat="1"/>
    <row r="254" s="45" customFormat="1"/>
    <row r="255" s="45" customFormat="1"/>
    <row r="256" s="45" customFormat="1"/>
    <row r="257" s="45" customFormat="1"/>
    <row r="258" s="45" customFormat="1"/>
    <row r="259" s="45" customFormat="1"/>
    <row r="260" s="45" customFormat="1"/>
    <row r="261" s="45" customFormat="1"/>
    <row r="262" s="45" customFormat="1"/>
    <row r="263" s="45" customFormat="1"/>
    <row r="264" s="45" customFormat="1"/>
    <row r="265" s="45" customFormat="1"/>
    <row r="266" s="45" customFormat="1"/>
    <row r="267" s="45" customFormat="1"/>
    <row r="268" s="45" customFormat="1"/>
    <row r="269" s="45" customFormat="1"/>
    <row r="270" s="45" customFormat="1"/>
    <row r="271" s="45" customFormat="1"/>
    <row r="272" s="45" customFormat="1"/>
    <row r="273" s="45" customFormat="1"/>
    <row r="274" s="45" customFormat="1"/>
    <row r="275" s="45" customFormat="1"/>
    <row r="276" s="45" customFormat="1"/>
    <row r="277" s="45" customFormat="1"/>
    <row r="278" s="45" customFormat="1"/>
    <row r="279" s="45" customFormat="1"/>
    <row r="280" s="45" customFormat="1"/>
    <row r="281" s="45" customFormat="1"/>
    <row r="282" s="45" customFormat="1"/>
    <row r="283" s="45" customFormat="1"/>
    <row r="284" s="45" customFormat="1"/>
    <row r="285" s="45" customFormat="1"/>
    <row r="286" s="45" customFormat="1"/>
    <row r="287" s="45" customFormat="1"/>
    <row r="288" s="45" customFormat="1"/>
    <row r="289" s="45" customFormat="1"/>
    <row r="290" s="45" customFormat="1"/>
    <row r="291" s="45" customFormat="1"/>
    <row r="292" s="45" customFormat="1"/>
    <row r="293" s="45" customFormat="1"/>
    <row r="294" s="45" customFormat="1"/>
    <row r="295" s="45" customFormat="1"/>
    <row r="296" s="45" customFormat="1"/>
    <row r="297" s="45" customFormat="1"/>
    <row r="298" s="45" customFormat="1"/>
    <row r="299" s="45" customFormat="1"/>
    <row r="300" s="45" customFormat="1"/>
    <row r="301" s="45" customFormat="1"/>
    <row r="302" s="45" customFormat="1"/>
    <row r="303" s="45" customFormat="1"/>
    <row r="304" s="45" customFormat="1"/>
    <row r="305" s="45" customFormat="1"/>
    <row r="306" s="45" customFormat="1"/>
    <row r="307" s="45" customFormat="1"/>
    <row r="308" s="45" customFormat="1"/>
    <row r="309" s="45" customFormat="1"/>
    <row r="310" s="45" customFormat="1"/>
    <row r="311" s="45" customFormat="1"/>
    <row r="312" s="45" customFormat="1"/>
    <row r="313" s="45" customFormat="1"/>
    <row r="314" s="45" customFormat="1"/>
    <row r="315" s="45" customFormat="1"/>
    <row r="316" s="45" customFormat="1"/>
    <row r="317" s="45" customFormat="1"/>
    <row r="318" s="45" customFormat="1"/>
    <row r="319" s="45" customFormat="1"/>
    <row r="320" s="45" customFormat="1"/>
    <row r="321" s="45" customFormat="1"/>
    <row r="322" s="45" customFormat="1"/>
    <row r="323" s="45" customFormat="1"/>
    <row r="324" s="45" customFormat="1"/>
    <row r="325" s="45" customFormat="1"/>
    <row r="326" s="45" customFormat="1"/>
    <row r="327" s="45" customFormat="1"/>
    <row r="328" s="45" customFormat="1"/>
    <row r="329" s="45" customFormat="1"/>
    <row r="330" s="45" customFormat="1"/>
    <row r="331" s="45" customFormat="1"/>
    <row r="332" s="45" customFormat="1"/>
    <row r="333" s="45" customFormat="1"/>
    <row r="334" s="45" customFormat="1"/>
    <row r="335" s="45" customFormat="1"/>
    <row r="336" s="45" customFormat="1"/>
    <row r="337" s="45" customFormat="1"/>
    <row r="338" s="45" customFormat="1"/>
    <row r="339" s="45" customFormat="1"/>
    <row r="340" s="45" customFormat="1"/>
    <row r="341" s="45" customFormat="1"/>
    <row r="342" s="45" customFormat="1"/>
    <row r="343" s="45" customFormat="1"/>
    <row r="344" s="45" customFormat="1"/>
    <row r="345" s="45" customFormat="1"/>
    <row r="346" s="45" customFormat="1"/>
    <row r="347" s="45" customFormat="1"/>
    <row r="348" s="45" customFormat="1"/>
    <row r="349" s="45" customFormat="1"/>
    <row r="350" s="45" customFormat="1"/>
    <row r="351" s="45" customFormat="1"/>
    <row r="352" s="45" customFormat="1"/>
    <row r="353" s="45" customFormat="1"/>
    <row r="354" s="45" customFormat="1"/>
    <row r="355" s="45" customFormat="1"/>
    <row r="356" s="45" customFormat="1"/>
    <row r="357" s="45" customFormat="1"/>
    <row r="358" s="45" customFormat="1"/>
    <row r="359" s="45" customFormat="1"/>
    <row r="360" s="45" customFormat="1"/>
    <row r="361" s="45" customFormat="1"/>
    <row r="362" s="45" customFormat="1"/>
    <row r="363" s="45" customFormat="1"/>
    <row r="364" s="45" customFormat="1"/>
    <row r="365" s="45" customFormat="1"/>
    <row r="366" s="45" customFormat="1"/>
    <row r="367" s="45" customFormat="1"/>
    <row r="368" s="45" customFormat="1"/>
    <row r="369" s="45" customFormat="1"/>
    <row r="370" s="45" customFormat="1"/>
    <row r="371" s="45" customFormat="1"/>
    <row r="372" s="45" customFormat="1"/>
    <row r="373" s="45" customFormat="1"/>
    <row r="374" s="45" customFormat="1"/>
    <row r="375" s="45" customFormat="1"/>
    <row r="376" s="45" customFormat="1"/>
    <row r="377" s="45" customFormat="1"/>
    <row r="378" s="45" customFormat="1"/>
    <row r="379" s="45" customFormat="1"/>
    <row r="380" s="45" customFormat="1"/>
    <row r="381" s="45" customFormat="1"/>
    <row r="382" s="45" customFormat="1"/>
    <row r="383" s="45" customFormat="1"/>
    <row r="384" s="45" customFormat="1"/>
    <row r="385" s="45" customFormat="1"/>
    <row r="386" s="45" customFormat="1"/>
    <row r="387" s="45" customFormat="1"/>
    <row r="388" s="45" customFormat="1"/>
    <row r="389" s="45" customFormat="1"/>
    <row r="390" s="45" customFormat="1"/>
    <row r="391" s="45" customFormat="1"/>
    <row r="392" s="45" customFormat="1"/>
    <row r="393" s="45" customFormat="1"/>
    <row r="394" s="45" customFormat="1"/>
    <row r="395" s="45" customFormat="1"/>
    <row r="396" s="45" customFormat="1"/>
    <row r="397" s="45" customFormat="1"/>
    <row r="398" s="45" customFormat="1"/>
    <row r="399" s="45" customFormat="1"/>
    <row r="400" s="45" customFormat="1"/>
    <row r="401" s="45" customFormat="1"/>
    <row r="402" s="45" customFormat="1"/>
    <row r="403" s="45" customFormat="1"/>
    <row r="404" s="45" customFormat="1"/>
    <row r="405" s="45" customFormat="1"/>
    <row r="406" s="45" customFormat="1"/>
    <row r="407" s="45" customFormat="1"/>
    <row r="408" s="45" customFormat="1"/>
    <row r="409" s="45" customFormat="1"/>
    <row r="410" s="45" customFormat="1"/>
    <row r="411" s="45" customFormat="1"/>
    <row r="412" s="45" customFormat="1"/>
    <row r="413" s="45" customFormat="1"/>
    <row r="414" s="45" customFormat="1"/>
    <row r="415" s="45" customFormat="1"/>
    <row r="416" s="45" customFormat="1"/>
    <row r="417" s="45" customFormat="1"/>
    <row r="418" s="45" customFormat="1"/>
    <row r="419" s="45" customFormat="1"/>
    <row r="420" s="45" customFormat="1"/>
    <row r="421" s="45" customFormat="1"/>
    <row r="422" s="45" customFormat="1"/>
    <row r="423" s="45" customFormat="1"/>
    <row r="424" s="45" customFormat="1"/>
    <row r="425" s="45" customFormat="1"/>
    <row r="426" s="45" customFormat="1"/>
    <row r="427" s="45" customFormat="1"/>
    <row r="428" s="45" customFormat="1"/>
    <row r="429" s="45" customFormat="1"/>
    <row r="430" s="45" customFormat="1"/>
    <row r="431" s="45" customFormat="1"/>
    <row r="432" s="45" customFormat="1"/>
    <row r="433" s="45" customFormat="1"/>
    <row r="434" s="45" customFormat="1"/>
    <row r="435" s="45" customFormat="1"/>
    <row r="436" s="45" customFormat="1"/>
    <row r="437" s="45" customFormat="1"/>
    <row r="438" s="45" customFormat="1"/>
    <row r="439" s="45" customFormat="1"/>
    <row r="440" s="45" customFormat="1"/>
    <row r="441" s="45" customFormat="1"/>
    <row r="442" s="45" customFormat="1"/>
    <row r="443" s="45" customFormat="1"/>
    <row r="444" s="45" customFormat="1"/>
    <row r="445" s="45" customFormat="1"/>
    <row r="446" s="45" customFormat="1"/>
    <row r="447" s="45" customFormat="1"/>
    <row r="448" s="45" customFormat="1"/>
    <row r="449" s="45" customFormat="1"/>
    <row r="450" s="45" customFormat="1"/>
    <row r="451" s="45" customFormat="1"/>
    <row r="452" s="45" customFormat="1"/>
    <row r="453" s="45" customFormat="1"/>
    <row r="454" s="45" customFormat="1"/>
    <row r="455" s="45" customFormat="1"/>
    <row r="456" s="45" customFormat="1"/>
    <row r="457" s="45" customFormat="1"/>
    <row r="458" s="45" customFormat="1"/>
    <row r="459" s="45" customFormat="1"/>
    <row r="460" s="45" customFormat="1"/>
    <row r="461" s="45" customFormat="1"/>
    <row r="462" s="45" customFormat="1"/>
    <row r="463" s="45" customFormat="1"/>
    <row r="464" s="45" customFormat="1"/>
    <row r="465" s="45" customFormat="1"/>
    <row r="466" s="45" customFormat="1"/>
    <row r="467" s="45" customFormat="1"/>
    <row r="468" s="45" customFormat="1"/>
    <row r="469" s="45" customFormat="1"/>
    <row r="470" s="45" customFormat="1"/>
    <row r="471" s="45" customFormat="1"/>
    <row r="472" s="45" customFormat="1"/>
    <row r="473" s="45" customFormat="1"/>
    <row r="474" s="45" customFormat="1"/>
    <row r="475" s="45" customFormat="1"/>
    <row r="476" s="45" customFormat="1"/>
    <row r="477" s="45" customFormat="1"/>
    <row r="478" s="45" customFormat="1"/>
    <row r="479" s="45" customFormat="1"/>
    <row r="480" s="45" customFormat="1"/>
    <row r="481" s="45" customFormat="1"/>
    <row r="482" s="45" customFormat="1"/>
    <row r="483" s="45" customFormat="1"/>
    <row r="484" s="45" customFormat="1"/>
    <row r="485" s="45" customFormat="1"/>
    <row r="486" s="45" customFormat="1"/>
    <row r="487" s="45" customFormat="1"/>
    <row r="488" s="45" customFormat="1"/>
    <row r="489" s="45" customFormat="1"/>
    <row r="490" s="45" customFormat="1"/>
    <row r="491" s="45" customFormat="1"/>
    <row r="492" s="45" customFormat="1"/>
    <row r="493" s="45" customFormat="1"/>
    <row r="494" s="45" customFormat="1"/>
    <row r="495" s="45" customFormat="1"/>
    <row r="496" s="45" customFormat="1"/>
    <row r="497" s="45" customFormat="1"/>
    <row r="498" s="45" customFormat="1"/>
    <row r="499" s="45" customFormat="1"/>
    <row r="500" s="45" customFormat="1"/>
    <row r="501" s="45" customFormat="1"/>
    <row r="502" s="45" customFormat="1"/>
    <row r="503" s="45" customFormat="1"/>
    <row r="504" s="45" customFormat="1"/>
    <row r="505" s="45" customFormat="1"/>
    <row r="506" s="45" customFormat="1"/>
    <row r="507" s="45" customFormat="1"/>
    <row r="508" s="45" customFormat="1"/>
    <row r="509" s="45" customFormat="1"/>
    <row r="510" s="45" customFormat="1"/>
    <row r="511" s="45" customFormat="1"/>
    <row r="512" s="45" customFormat="1"/>
    <row r="513" s="45" customFormat="1"/>
    <row r="514" s="45" customFormat="1"/>
    <row r="515" s="45" customFormat="1"/>
    <row r="516" s="45" customFormat="1"/>
    <row r="517" s="45" customFormat="1"/>
    <row r="518" s="45" customFormat="1"/>
    <row r="519" s="45" customFormat="1"/>
    <row r="520" s="45" customFormat="1"/>
    <row r="521" s="45" customFormat="1"/>
    <row r="522" s="45" customFormat="1"/>
    <row r="523" s="45" customFormat="1"/>
    <row r="524" s="45" customFormat="1"/>
    <row r="525" s="45" customFormat="1"/>
    <row r="526" s="45" customFormat="1"/>
    <row r="527" s="45" customFormat="1"/>
    <row r="528" s="45" customFormat="1"/>
    <row r="529" s="45" customFormat="1"/>
    <row r="530" s="45" customFormat="1"/>
    <row r="531" s="45" customFormat="1"/>
    <row r="532" s="45" customFormat="1"/>
    <row r="533" s="45" customFormat="1"/>
    <row r="534" s="45" customFormat="1"/>
    <row r="535" s="45" customFormat="1"/>
    <row r="536" s="45" customFormat="1"/>
    <row r="537" s="45" customFormat="1"/>
    <row r="538" s="45" customFormat="1"/>
    <row r="539" s="45" customFormat="1"/>
    <row r="540" s="45" customFormat="1"/>
    <row r="541" s="45" customFormat="1"/>
    <row r="542" s="45" customFormat="1"/>
    <row r="543" s="45" customFormat="1"/>
    <row r="544" s="45" customFormat="1"/>
    <row r="545" s="45" customFormat="1"/>
    <row r="546" s="45" customFormat="1"/>
    <row r="547" s="45" customFormat="1"/>
    <row r="548" s="45" customFormat="1"/>
    <row r="549" s="45" customFormat="1"/>
    <row r="550" s="45" customFormat="1"/>
    <row r="551" s="45" customFormat="1"/>
    <row r="552" s="45" customFormat="1"/>
    <row r="553" s="45" customFormat="1"/>
    <row r="554" s="45" customFormat="1"/>
    <row r="555" s="45" customFormat="1"/>
    <row r="556" s="45" customFormat="1"/>
    <row r="557" s="45" customFormat="1"/>
    <row r="558" s="45" customFormat="1"/>
    <row r="559" s="45" customFormat="1"/>
    <row r="560" s="45" customFormat="1"/>
    <row r="561" s="45" customFormat="1"/>
    <row r="562" s="45" customFormat="1"/>
    <row r="563" s="45" customFormat="1"/>
    <row r="564" s="45" customFormat="1"/>
    <row r="565" s="45" customFormat="1"/>
    <row r="566" s="45" customFormat="1"/>
    <row r="567" s="45" customFormat="1"/>
    <row r="568" s="45" customFormat="1"/>
    <row r="569" s="45" customFormat="1"/>
    <row r="570" s="45" customFormat="1"/>
    <row r="571" s="45" customFormat="1"/>
    <row r="572" s="45" customFormat="1"/>
    <row r="573" s="45" customFormat="1"/>
    <row r="574" s="45" customFormat="1"/>
    <row r="575" s="45" customFormat="1"/>
    <row r="576" s="45" customFormat="1"/>
    <row r="577" s="45" customFormat="1"/>
    <row r="578" s="45" customFormat="1"/>
    <row r="579" s="45" customFormat="1"/>
    <row r="580" s="45" customFormat="1"/>
    <row r="581" s="45" customFormat="1"/>
    <row r="582" s="45" customFormat="1"/>
    <row r="583" s="45" customFormat="1"/>
    <row r="584" s="45" customFormat="1"/>
    <row r="585" s="45" customFormat="1"/>
    <row r="586" s="45" customFormat="1"/>
    <row r="587" s="45" customFormat="1"/>
    <row r="588" s="45" customFormat="1"/>
    <row r="589" s="45" customFormat="1"/>
    <row r="590" s="45" customFormat="1"/>
    <row r="591" s="45" customFormat="1"/>
    <row r="592" s="45" customFormat="1"/>
    <row r="593" s="45" customFormat="1"/>
    <row r="594" s="45" customFormat="1"/>
    <row r="595" s="45" customFormat="1"/>
    <row r="596" s="45" customFormat="1"/>
    <row r="597" s="45" customFormat="1"/>
    <row r="598" s="45" customFormat="1"/>
    <row r="599" s="45" customFormat="1"/>
    <row r="600" s="45" customFormat="1"/>
    <row r="601" s="45" customFormat="1"/>
    <row r="602" s="45" customFormat="1"/>
    <row r="603" s="45" customFormat="1"/>
    <row r="604" s="45" customFormat="1"/>
    <row r="605" s="45" customFormat="1"/>
    <row r="606" s="45" customFormat="1"/>
    <row r="607" s="45" customFormat="1"/>
    <row r="608" s="45" customFormat="1"/>
    <row r="609" s="45" customFormat="1"/>
    <row r="610" s="45" customFormat="1"/>
    <row r="611" s="45" customFormat="1"/>
    <row r="612" s="45" customFormat="1"/>
    <row r="613" s="45" customFormat="1"/>
    <row r="614" s="45" customFormat="1"/>
    <row r="615" s="45" customFormat="1"/>
    <row r="616" s="45" customFormat="1"/>
    <row r="617" s="45" customFormat="1"/>
    <row r="618" s="45" customFormat="1"/>
    <row r="619" s="45" customFormat="1"/>
    <row r="620" s="45" customFormat="1"/>
    <row r="621" s="45" customFormat="1"/>
    <row r="622" s="45" customFormat="1"/>
    <row r="623" s="45" customFormat="1"/>
    <row r="624" s="45" customFormat="1"/>
    <row r="625" s="45" customFormat="1"/>
    <row r="626" s="45" customFormat="1"/>
    <row r="627" s="45" customFormat="1"/>
    <row r="628" s="45" customFormat="1"/>
    <row r="629" s="45" customFormat="1"/>
    <row r="630" s="45" customFormat="1"/>
    <row r="631" s="45" customFormat="1"/>
    <row r="632" s="45" customFormat="1"/>
    <row r="633" s="45" customFormat="1"/>
    <row r="634" s="45" customFormat="1"/>
    <row r="635" s="45" customFormat="1"/>
    <row r="636" s="45" customFormat="1"/>
    <row r="637" s="45" customFormat="1"/>
    <row r="638" s="45" customFormat="1"/>
    <row r="639" s="45" customFormat="1"/>
    <row r="640" s="45" customFormat="1"/>
    <row r="641" s="45" customFormat="1"/>
    <row r="642" s="45" customFormat="1"/>
    <row r="643" s="45" customFormat="1"/>
    <row r="644" s="45" customFormat="1"/>
    <row r="645" s="45" customFormat="1"/>
    <row r="646" s="45" customFormat="1"/>
    <row r="647" s="45" customFormat="1"/>
    <row r="648" s="45" customFormat="1"/>
    <row r="649" s="45" customFormat="1"/>
    <row r="650" s="45" customFormat="1"/>
    <row r="651" s="45" customFormat="1"/>
    <row r="652" s="45" customFormat="1"/>
    <row r="653" s="45" customFormat="1"/>
    <row r="654" s="45" customFormat="1"/>
    <row r="655" s="45" customFormat="1"/>
    <row r="656" s="45" customFormat="1"/>
    <row r="657" s="45" customFormat="1"/>
    <row r="658" s="45" customFormat="1"/>
    <row r="659" s="45" customFormat="1"/>
    <row r="660" s="45" customFormat="1"/>
    <row r="661" s="45" customFormat="1"/>
    <row r="662" s="45" customFormat="1"/>
    <row r="663" s="45" customFormat="1"/>
    <row r="664" s="45" customFormat="1"/>
    <row r="665" s="45" customFormat="1"/>
    <row r="666" s="45" customFormat="1"/>
    <row r="667" s="45" customFormat="1"/>
    <row r="668" s="45" customFormat="1"/>
    <row r="669" s="45" customFormat="1"/>
    <row r="670" s="45" customFormat="1"/>
    <row r="671" s="45" customFormat="1"/>
    <row r="672" s="45" customFormat="1"/>
    <row r="673" s="45" customFormat="1"/>
    <row r="674" s="45" customFormat="1"/>
    <row r="675" s="45" customFormat="1"/>
    <row r="676" s="45" customFormat="1"/>
    <row r="677" s="45" customFormat="1"/>
    <row r="678" s="45" customFormat="1"/>
    <row r="679" s="45" customFormat="1"/>
    <row r="680" s="45" customFormat="1"/>
    <row r="681" s="45" customFormat="1"/>
    <row r="682" s="45" customFormat="1"/>
    <row r="683" s="45" customFormat="1"/>
    <row r="684" s="45" customFormat="1"/>
    <row r="685" s="45" customFormat="1"/>
    <row r="686" s="45" customFormat="1"/>
    <row r="687" s="45" customFormat="1"/>
    <row r="688" s="45" customFormat="1"/>
    <row r="689" s="45" customFormat="1"/>
    <row r="690" s="45" customFormat="1"/>
    <row r="691" s="45" customFormat="1"/>
    <row r="692" s="45" customFormat="1"/>
    <row r="693" s="45" customFormat="1"/>
    <row r="694" s="45" customFormat="1"/>
    <row r="695" s="45" customFormat="1"/>
    <row r="696" s="45" customFormat="1"/>
    <row r="697" s="45" customFormat="1"/>
    <row r="698" s="45" customFormat="1"/>
    <row r="699" s="45" customFormat="1"/>
    <row r="700" s="45" customFormat="1"/>
    <row r="701" s="45" customFormat="1"/>
    <row r="702" s="45" customFormat="1"/>
    <row r="703" s="45" customFormat="1"/>
    <row r="704" s="45" customFormat="1"/>
    <row r="705" s="45" customFormat="1"/>
    <row r="706" s="45" customFormat="1"/>
    <row r="707" s="45" customFormat="1"/>
    <row r="708" s="45" customFormat="1"/>
    <row r="709" s="45" customFormat="1"/>
    <row r="710" s="45" customFormat="1"/>
    <row r="711" s="45" customFormat="1"/>
    <row r="712" s="45" customFormat="1"/>
    <row r="713" s="45" customFormat="1"/>
    <row r="714" s="45" customFormat="1"/>
    <row r="715" s="45" customFormat="1"/>
    <row r="716" s="45" customFormat="1"/>
    <row r="717" s="45" customFormat="1"/>
    <row r="718" s="45" customFormat="1"/>
    <row r="719" s="45" customFormat="1"/>
    <row r="720" s="45" customFormat="1"/>
    <row r="721" s="45" customFormat="1"/>
    <row r="722" s="45" customFormat="1"/>
    <row r="723" s="45" customFormat="1"/>
    <row r="724" s="45" customFormat="1"/>
    <row r="725" s="45" customFormat="1"/>
    <row r="726" s="45" customFormat="1"/>
    <row r="727" s="45" customFormat="1"/>
    <row r="728" s="45" customFormat="1"/>
    <row r="729" s="45" customFormat="1"/>
    <row r="730" s="45" customFormat="1"/>
    <row r="731" s="45" customFormat="1"/>
    <row r="732" s="45" customFormat="1"/>
    <row r="733" s="45" customFormat="1"/>
    <row r="734" s="45" customFormat="1"/>
    <row r="735" s="45" customFormat="1"/>
    <row r="736" s="45" customFormat="1"/>
    <row r="737" s="45" customFormat="1"/>
    <row r="738" s="45" customFormat="1"/>
    <row r="739" s="45" customFormat="1"/>
    <row r="740" s="45" customFormat="1"/>
    <row r="741" s="45" customFormat="1"/>
    <row r="742" s="45" customFormat="1"/>
    <row r="743" s="45" customFormat="1"/>
    <row r="744" s="45" customFormat="1"/>
    <row r="745" s="45" customFormat="1"/>
    <row r="746" s="45" customFormat="1"/>
    <row r="747" s="45" customFormat="1"/>
    <row r="748" s="45" customFormat="1"/>
    <row r="749" s="45" customFormat="1"/>
    <row r="750" s="45" customFormat="1"/>
    <row r="751" s="45" customFormat="1"/>
    <row r="752" s="45" customFormat="1"/>
    <row r="753" s="45" customFormat="1"/>
    <row r="754" s="45" customFormat="1"/>
    <row r="755" s="45" customFormat="1"/>
    <row r="756" s="45" customFormat="1"/>
    <row r="757" s="45" customFormat="1"/>
    <row r="758" s="45" customFormat="1"/>
    <row r="759" s="45" customFormat="1"/>
    <row r="760" s="45" customFormat="1"/>
    <row r="761" s="45" customFormat="1"/>
    <row r="762" s="45" customFormat="1"/>
    <row r="763" s="45" customFormat="1"/>
    <row r="764" s="45" customFormat="1"/>
    <row r="765" s="45" customFormat="1"/>
    <row r="766" s="45" customFormat="1"/>
    <row r="767" s="45" customFormat="1"/>
    <row r="768" s="45" customFormat="1"/>
    <row r="769" s="45" customFormat="1"/>
    <row r="770" s="45" customFormat="1"/>
    <row r="771" s="45" customFormat="1"/>
    <row r="772" s="45" customFormat="1"/>
    <row r="773" s="45" customFormat="1"/>
    <row r="774" s="45" customFormat="1"/>
    <row r="775" s="45" customFormat="1"/>
    <row r="776" s="45" customFormat="1"/>
    <row r="777" s="45" customFormat="1"/>
    <row r="778" s="45" customFormat="1"/>
    <row r="779" s="45" customFormat="1"/>
    <row r="780" s="45" customFormat="1"/>
    <row r="781" s="45" customFormat="1"/>
    <row r="782" s="45" customFormat="1"/>
    <row r="783" s="45" customFormat="1"/>
    <row r="784" s="45" customFormat="1"/>
    <row r="785" s="45" customFormat="1"/>
    <row r="786" s="45" customFormat="1"/>
    <row r="787" s="45" customFormat="1"/>
    <row r="788" s="45" customFormat="1"/>
    <row r="789" s="45" customFormat="1"/>
    <row r="790" s="45" customFormat="1"/>
    <row r="791" s="45" customFormat="1"/>
    <row r="792" s="45" customFormat="1"/>
    <row r="793" s="45" customFormat="1"/>
    <row r="794" s="45" customFormat="1"/>
    <row r="795" s="45" customFormat="1"/>
    <row r="796" s="45" customFormat="1"/>
    <row r="797" s="45" customFormat="1"/>
    <row r="798" s="45" customFormat="1"/>
    <row r="799" s="45" customFormat="1"/>
    <row r="800" s="45" customFormat="1"/>
    <row r="801" s="45" customFormat="1"/>
    <row r="802" s="45" customFormat="1"/>
    <row r="803" s="45" customFormat="1"/>
    <row r="804" s="45" customFormat="1"/>
    <row r="805" s="45" customFormat="1"/>
    <row r="806" s="45" customFormat="1"/>
    <row r="807" s="45" customFormat="1"/>
    <row r="808" s="45" customFormat="1"/>
    <row r="809" s="45" customFormat="1"/>
    <row r="810" s="45" customFormat="1"/>
    <row r="811" s="45" customFormat="1"/>
    <row r="812" s="45" customFormat="1"/>
    <row r="813" s="45" customFormat="1"/>
    <row r="814" s="45" customFormat="1"/>
    <row r="815" s="45" customFormat="1"/>
    <row r="816" s="45" customFormat="1"/>
    <row r="817" s="45" customFormat="1"/>
    <row r="818" s="45" customFormat="1"/>
    <row r="819" s="45" customFormat="1"/>
    <row r="820" s="45" customFormat="1"/>
    <row r="821" s="45" customFormat="1"/>
    <row r="822" s="45" customFormat="1"/>
    <row r="823" s="45" customFormat="1"/>
    <row r="824" s="45" customFormat="1"/>
    <row r="825" s="45" customFormat="1"/>
    <row r="826" s="45" customFormat="1"/>
    <row r="827" s="45" customFormat="1"/>
    <row r="828" s="45" customFormat="1"/>
    <row r="829" s="45" customFormat="1"/>
    <row r="830" s="45" customFormat="1"/>
    <row r="831" s="45" customFormat="1"/>
    <row r="832" s="45" customFormat="1"/>
    <row r="833" s="45" customFormat="1"/>
    <row r="834" s="45" customFormat="1"/>
    <row r="835" s="45" customFormat="1"/>
    <row r="836" s="45" customFormat="1"/>
    <row r="837" s="45" customFormat="1"/>
    <row r="838" s="45" customFormat="1"/>
    <row r="839" s="45" customFormat="1"/>
    <row r="840" s="45" customFormat="1"/>
    <row r="841" s="45" customFormat="1"/>
    <row r="842" s="45" customFormat="1"/>
    <row r="843" s="45" customFormat="1"/>
    <row r="844" s="45" customFormat="1"/>
    <row r="845" s="45" customFormat="1"/>
    <row r="846" s="45" customFormat="1"/>
    <row r="847" s="45" customFormat="1"/>
    <row r="848" s="45" customFormat="1"/>
    <row r="849" s="45" customFormat="1"/>
    <row r="850" s="45" customFormat="1"/>
    <row r="851" s="45" customFormat="1"/>
    <row r="852" s="45" customFormat="1"/>
    <row r="853" s="45" customFormat="1"/>
    <row r="854" s="45" customFormat="1"/>
    <row r="855" s="45" customFormat="1"/>
    <row r="856" s="45" customFormat="1"/>
    <row r="857" s="45" customFormat="1"/>
    <row r="858" s="45" customFormat="1"/>
    <row r="859" s="45" customFormat="1"/>
    <row r="860" s="45" customFormat="1"/>
    <row r="861" s="45" customFormat="1"/>
    <row r="862" s="45" customFormat="1"/>
    <row r="863" s="45" customFormat="1"/>
    <row r="864" s="45" customFormat="1"/>
    <row r="865" s="45" customFormat="1"/>
    <row r="866" s="45" customFormat="1"/>
    <row r="867" s="45" customFormat="1"/>
    <row r="868" s="45" customFormat="1"/>
    <row r="869" s="45" customFormat="1"/>
    <row r="870" s="45" customFormat="1"/>
    <row r="871" s="45" customFormat="1"/>
    <row r="872" s="45" customFormat="1"/>
    <row r="873" s="45" customFormat="1"/>
    <row r="874" s="45" customFormat="1"/>
    <row r="875" s="45" customFormat="1"/>
    <row r="876" s="45" customFormat="1"/>
    <row r="877" s="45" customFormat="1"/>
    <row r="878" s="45" customFormat="1"/>
    <row r="879" s="45" customFormat="1"/>
    <row r="880" s="45" customFormat="1"/>
    <row r="881" s="45" customFormat="1"/>
    <row r="882" s="45" customFormat="1"/>
    <row r="883" s="45" customFormat="1"/>
    <row r="884" s="45" customFormat="1"/>
    <row r="885" s="45" customFormat="1"/>
    <row r="886" s="45" customFormat="1"/>
    <row r="887" s="45" customFormat="1"/>
    <row r="888" s="45" customFormat="1"/>
    <row r="889" s="45" customFormat="1"/>
    <row r="890" s="45" customFormat="1"/>
    <row r="891" s="45" customFormat="1"/>
    <row r="892" s="45" customFormat="1"/>
    <row r="893" s="45" customFormat="1"/>
    <row r="894" s="45" customFormat="1"/>
    <row r="895" s="45" customFormat="1"/>
    <row r="896" s="45" customFormat="1"/>
    <row r="897" s="45" customFormat="1"/>
    <row r="898" s="45" customFormat="1"/>
    <row r="899" s="45" customFormat="1"/>
    <row r="900" s="45" customFormat="1"/>
    <row r="901" s="45" customFormat="1"/>
    <row r="902" s="45" customFormat="1"/>
    <row r="903" s="45" customFormat="1"/>
    <row r="904" s="45" customFormat="1"/>
    <row r="905" s="45" customFormat="1"/>
    <row r="906" s="45" customFormat="1"/>
    <row r="907" s="45" customFormat="1"/>
    <row r="908" s="45" customFormat="1"/>
    <row r="909" s="45" customFormat="1"/>
    <row r="910" s="45" customFormat="1"/>
    <row r="911" s="45" customFormat="1"/>
    <row r="912" s="45" customFormat="1"/>
    <row r="913" s="45" customFormat="1"/>
    <row r="914" s="45" customFormat="1"/>
    <row r="915" s="45" customFormat="1"/>
    <row r="916" s="45" customFormat="1"/>
    <row r="917" s="45" customFormat="1"/>
    <row r="918" s="45" customFormat="1"/>
    <row r="919" s="45" customFormat="1"/>
    <row r="920" s="45" customFormat="1"/>
    <row r="921" s="45" customFormat="1"/>
    <row r="922" s="45" customFormat="1"/>
    <row r="923" s="45" customFormat="1"/>
    <row r="924" s="45" customFormat="1"/>
    <row r="925" s="45" customFormat="1"/>
    <row r="926" s="45" customFormat="1"/>
    <row r="927" s="45" customFormat="1"/>
    <row r="928" s="45" customFormat="1"/>
    <row r="929" s="45" customFormat="1"/>
    <row r="930" s="45" customFormat="1"/>
    <row r="931" s="45" customFormat="1"/>
    <row r="932" s="45" customFormat="1"/>
    <row r="933" s="45" customFormat="1"/>
    <row r="934" s="45" customFormat="1"/>
    <row r="935" s="45" customFormat="1"/>
    <row r="936" s="45" customFormat="1"/>
    <row r="937" s="45" customFormat="1"/>
    <row r="938" s="45" customFormat="1"/>
    <row r="939" s="45" customFormat="1"/>
    <row r="940" s="45" customFormat="1"/>
    <row r="941" s="45" customFormat="1"/>
    <row r="942" s="45" customFormat="1"/>
    <row r="943" s="45" customFormat="1"/>
    <row r="944" s="45" customFormat="1"/>
    <row r="945" s="45" customFormat="1"/>
    <row r="946" s="45" customFormat="1"/>
    <row r="947" s="45" customFormat="1"/>
    <row r="948" s="45" customFormat="1"/>
    <row r="949" s="45" customFormat="1"/>
    <row r="950" s="45" customFormat="1"/>
    <row r="951" s="45" customFormat="1"/>
    <row r="952" s="45" customFormat="1"/>
    <row r="953" s="45" customFormat="1"/>
    <row r="954" s="45" customFormat="1"/>
    <row r="955" s="45" customFormat="1"/>
    <row r="956" s="45" customFormat="1"/>
    <row r="957" s="45" customFormat="1"/>
    <row r="958" s="45" customFormat="1"/>
    <row r="959" s="45" customFormat="1"/>
    <row r="960" s="45" customFormat="1"/>
    <row r="961" s="45" customFormat="1"/>
    <row r="962" s="45" customFormat="1"/>
    <row r="963" s="45" customFormat="1"/>
    <row r="964" s="45" customFormat="1"/>
    <row r="965" s="45" customFormat="1"/>
    <row r="966" s="45" customFormat="1"/>
    <row r="967" s="45" customFormat="1"/>
    <row r="968" s="45" customFormat="1"/>
    <row r="969" s="45" customFormat="1"/>
    <row r="970" s="45" customFormat="1"/>
    <row r="971" s="45" customFormat="1"/>
    <row r="972" s="45" customFormat="1"/>
    <row r="973" s="45" customFormat="1"/>
    <row r="974" s="45" customFormat="1"/>
    <row r="975" s="45" customFormat="1"/>
    <row r="976" s="45" customFormat="1"/>
    <row r="977" s="45" customFormat="1"/>
    <row r="978" s="45" customFormat="1"/>
    <row r="979" s="45" customFormat="1"/>
    <row r="980" s="45" customFormat="1"/>
    <row r="981" s="45" customFormat="1"/>
    <row r="982" s="45" customFormat="1"/>
    <row r="983" s="45" customFormat="1"/>
    <row r="984" s="45" customFormat="1"/>
    <row r="985" s="45" customFormat="1"/>
    <row r="986" s="45" customFormat="1"/>
    <row r="987" s="45" customFormat="1"/>
    <row r="988" s="45" customFormat="1"/>
    <row r="989" s="45" customFormat="1"/>
    <row r="990" s="45" customFormat="1"/>
    <row r="991" s="45" customFormat="1"/>
    <row r="992" s="45" customFormat="1"/>
    <row r="993" s="45" customFormat="1"/>
    <row r="994" s="45" customFormat="1"/>
    <row r="995" s="45" customFormat="1"/>
    <row r="996" s="45" customFormat="1"/>
    <row r="997" s="45" customFormat="1"/>
    <row r="998" s="45" customFormat="1"/>
    <row r="999" s="45" customFormat="1"/>
    <row r="1000" s="45" customFormat="1"/>
    <row r="1001" s="45" customFormat="1"/>
    <row r="1002" s="45" customFormat="1"/>
    <row r="1003" s="45" customFormat="1"/>
    <row r="1004" s="45" customFormat="1"/>
    <row r="1005" s="45" customFormat="1"/>
    <row r="1006" s="45" customFormat="1"/>
    <row r="1007" s="45" customFormat="1"/>
    <row r="1008" s="45" customFormat="1"/>
    <row r="1009" s="45" customFormat="1"/>
    <row r="1010" s="45" customFormat="1"/>
    <row r="1011" s="45" customFormat="1"/>
    <row r="1012" s="45" customFormat="1"/>
    <row r="1013" s="45" customFormat="1"/>
    <row r="1014" s="45" customFormat="1"/>
    <row r="1015" s="45" customFormat="1"/>
    <row r="1016" s="45" customFormat="1"/>
    <row r="1017" s="45" customFormat="1"/>
    <row r="1018" s="45" customFormat="1"/>
    <row r="1019" s="45" customFormat="1"/>
    <row r="1020" s="45" customFormat="1"/>
    <row r="1021" s="45" customFormat="1"/>
    <row r="1022" s="45" customFormat="1"/>
    <row r="1023" s="45" customFormat="1"/>
    <row r="1024" s="45" customFormat="1"/>
    <row r="1025" s="45" customFormat="1"/>
    <row r="1026" s="45" customFormat="1"/>
    <row r="1027" s="45" customFormat="1"/>
    <row r="1028" s="45" customFormat="1"/>
    <row r="1029" s="45" customFormat="1"/>
    <row r="1030" s="45" customFormat="1"/>
    <row r="1031" s="45" customFormat="1"/>
    <row r="1032" s="45" customFormat="1"/>
    <row r="1033" s="45" customFormat="1"/>
    <row r="1034" s="45" customFormat="1"/>
    <row r="1035" s="45" customFormat="1"/>
    <row r="1036" s="45" customFormat="1"/>
    <row r="1037" s="45" customFormat="1"/>
    <row r="1038" s="45" customFormat="1"/>
    <row r="1039" s="45" customFormat="1"/>
    <row r="1040" s="45" customFormat="1"/>
    <row r="1041" s="45" customFormat="1"/>
    <row r="1042" s="45" customFormat="1"/>
    <row r="1043" s="45" customFormat="1"/>
    <row r="1044" s="45" customFormat="1"/>
    <row r="1045" s="45" customFormat="1"/>
    <row r="1046" s="45" customFormat="1"/>
    <row r="1047" s="45" customFormat="1"/>
    <row r="1048" s="45" customFormat="1"/>
    <row r="1049" s="45" customFormat="1"/>
    <row r="1050" s="45" customFormat="1"/>
    <row r="1051" s="45" customFormat="1"/>
    <row r="1052" s="45" customFormat="1"/>
    <row r="1053" s="45" customFormat="1"/>
    <row r="1054" s="45" customFormat="1"/>
    <row r="1055" s="45" customFormat="1"/>
    <row r="1056" s="45" customFormat="1"/>
    <row r="1057" s="45" customFormat="1"/>
    <row r="1058" s="45" customFormat="1"/>
    <row r="1059" s="45" customFormat="1"/>
    <row r="1060" s="45" customFormat="1"/>
    <row r="1061" s="45" customFormat="1"/>
    <row r="1062" s="45" customFormat="1"/>
    <row r="1063" s="45" customFormat="1"/>
    <row r="1064" s="45" customFormat="1"/>
    <row r="1065" s="45" customFormat="1"/>
    <row r="1066" s="45" customFormat="1"/>
    <row r="1067" s="45" customFormat="1"/>
    <row r="1068" s="45" customFormat="1"/>
    <row r="1069" s="45" customFormat="1"/>
    <row r="1070" s="45" customFormat="1"/>
    <row r="1071" s="45" customFormat="1"/>
    <row r="1072" s="45" customFormat="1"/>
    <row r="1073" s="45" customFormat="1"/>
    <row r="1074" s="45" customFormat="1"/>
    <row r="1075" s="45" customFormat="1"/>
    <row r="1076" s="45" customFormat="1"/>
    <row r="1077" s="45" customFormat="1"/>
    <row r="1078" s="45" customFormat="1"/>
    <row r="1079" s="45" customFormat="1"/>
    <row r="1080" s="45" customFormat="1"/>
    <row r="1081" s="45" customFormat="1"/>
    <row r="1082" s="45" customFormat="1"/>
    <row r="1083" s="45" customFormat="1"/>
    <row r="1084" s="45" customFormat="1"/>
    <row r="1085" s="45" customFormat="1"/>
    <row r="1086" s="45" customFormat="1"/>
    <row r="1087" s="45" customFormat="1"/>
    <row r="1088" s="45" customFormat="1"/>
    <row r="1089" s="45" customFormat="1"/>
    <row r="1090" s="45" customFormat="1"/>
    <row r="1091" s="45" customFormat="1"/>
    <row r="1092" s="45" customFormat="1"/>
    <row r="1093" s="45" customFormat="1"/>
    <row r="1094" s="45" customFormat="1"/>
    <row r="1095" s="45" customFormat="1"/>
    <row r="1096" s="45" customFormat="1"/>
    <row r="1097" s="45" customFormat="1"/>
    <row r="1098" s="45" customFormat="1"/>
    <row r="1099" s="45" customFormat="1"/>
    <row r="1100" s="45" customFormat="1"/>
    <row r="1101" s="45" customFormat="1"/>
    <row r="1102" s="45" customFormat="1"/>
    <row r="1103" s="45" customFormat="1"/>
    <row r="1104" s="45" customFormat="1"/>
    <row r="1105" s="45" customFormat="1"/>
    <row r="1106" s="45" customFormat="1"/>
    <row r="1107" s="45" customFormat="1"/>
    <row r="1108" s="45" customFormat="1"/>
    <row r="1109" s="45" customFormat="1"/>
    <row r="1110" s="45" customFormat="1"/>
    <row r="1111" s="45" customFormat="1"/>
    <row r="1112" s="45" customFormat="1"/>
    <row r="1113" s="45" customFormat="1"/>
    <row r="1114" s="45" customFormat="1"/>
    <row r="1115" s="45" customFormat="1"/>
    <row r="1116" s="45" customFormat="1"/>
    <row r="1117" s="45" customFormat="1"/>
    <row r="1118" s="45" customFormat="1"/>
    <row r="1119" s="45" customFormat="1"/>
    <row r="1120" s="45" customFormat="1"/>
    <row r="1121" s="45" customFormat="1"/>
    <row r="1122" s="45" customFormat="1"/>
    <row r="1123" s="45" customFormat="1"/>
    <row r="1124" s="45" customFormat="1"/>
    <row r="1125" s="45" customFormat="1"/>
    <row r="1126" s="45" customFormat="1"/>
    <row r="1127" s="45" customFormat="1"/>
    <row r="1128" s="45" customFormat="1"/>
    <row r="1129" s="45" customFormat="1"/>
    <row r="1130" s="45" customFormat="1"/>
    <row r="1131" s="45" customFormat="1"/>
    <row r="1132" s="45" customFormat="1"/>
    <row r="1133" s="45" customFormat="1"/>
    <row r="1134" s="45" customFormat="1"/>
    <row r="1135" s="45" customFormat="1"/>
    <row r="1136" s="45" customFormat="1"/>
    <row r="1137" s="45" customFormat="1"/>
    <row r="1138" s="45" customFormat="1"/>
    <row r="1139" s="45" customFormat="1"/>
    <row r="1140" s="45" customFormat="1"/>
    <row r="1141" s="45" customFormat="1"/>
    <row r="1142" s="45" customFormat="1"/>
    <row r="1143" s="45" customFormat="1"/>
    <row r="1144" s="45" customFormat="1"/>
    <row r="1145" s="45" customFormat="1"/>
    <row r="1146" s="45" customFormat="1"/>
    <row r="1147" s="45" customFormat="1"/>
    <row r="1148" s="45" customFormat="1"/>
    <row r="1149" s="45" customFormat="1"/>
    <row r="1150" s="45" customFormat="1"/>
    <row r="1151" s="45" customFormat="1"/>
    <row r="1152" s="45" customFormat="1"/>
    <row r="1153" s="45" customFormat="1"/>
    <row r="1154" s="45" customFormat="1"/>
    <row r="1155" s="45" customFormat="1"/>
    <row r="1156" s="45" customFormat="1"/>
    <row r="1157" s="45" customFormat="1"/>
    <row r="1158" s="45" customFormat="1"/>
    <row r="1159" s="45" customFormat="1"/>
    <row r="1160" s="45" customFormat="1"/>
    <row r="1161" s="45" customFormat="1"/>
    <row r="1162" s="45" customFormat="1"/>
    <row r="1163" s="45" customFormat="1"/>
  </sheetData>
  <mergeCells count="2">
    <mergeCell ref="A4:A25"/>
    <mergeCell ref="A48:A69"/>
  </mergeCells>
  <pageMargins left="0.25" right="0.25" top="0.75" bottom="0.75" header="0.3" footer="0.3"/>
  <pageSetup scale="41"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2532" r:id="rId4" name="Drop Down 4">
              <controlPr defaultSize="0" autoLine="0" autoPict="0">
                <anchor moveWithCells="1">
                  <from>
                    <xdr:col>12</xdr:col>
                    <xdr:colOff>504825</xdr:colOff>
                    <xdr:row>0</xdr:row>
                    <xdr:rowOff>0</xdr:rowOff>
                  </from>
                  <to>
                    <xdr:col>14</xdr:col>
                    <xdr:colOff>514350</xdr:colOff>
                    <xdr:row>1</xdr:row>
                    <xdr:rowOff>0</xdr:rowOff>
                  </to>
                </anchor>
              </controlPr>
            </control>
          </mc:Choice>
        </mc:AlternateContent>
        <mc:AlternateContent xmlns:mc="http://schemas.openxmlformats.org/markup-compatibility/2006">
          <mc:Choice Requires="x14">
            <control shapeId="22533" r:id="rId5" name="Drop Down 5">
              <controlPr defaultSize="0" autoLine="0" autoPict="0">
                <anchor moveWithCells="1">
                  <from>
                    <xdr:col>17</xdr:col>
                    <xdr:colOff>561975</xdr:colOff>
                    <xdr:row>0</xdr:row>
                    <xdr:rowOff>0</xdr:rowOff>
                  </from>
                  <to>
                    <xdr:col>19</xdr:col>
                    <xdr:colOff>571500</xdr:colOff>
                    <xdr:row>1</xdr:row>
                    <xdr:rowOff>0</xdr:rowOff>
                  </to>
                </anchor>
              </controlPr>
            </control>
          </mc:Choice>
        </mc:AlternateContent>
        <mc:AlternateContent xmlns:mc="http://schemas.openxmlformats.org/markup-compatibility/2006">
          <mc:Choice Requires="x14">
            <control shapeId="22534" r:id="rId6" name="Drop Down 6">
              <controlPr defaultSize="0" autoLine="0" autoPict="0">
                <anchor moveWithCells="1">
                  <from>
                    <xdr:col>23</xdr:col>
                    <xdr:colOff>190500</xdr:colOff>
                    <xdr:row>0</xdr:row>
                    <xdr:rowOff>0</xdr:rowOff>
                  </from>
                  <to>
                    <xdr:col>25</xdr:col>
                    <xdr:colOff>200025</xdr:colOff>
                    <xdr:row>1</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5">
    <tabColor theme="7" tint="-0.499984740745262"/>
    <pageSetUpPr fitToPage="1"/>
  </sheetPr>
  <dimension ref="A1:XFC1240"/>
  <sheetViews>
    <sheetView showGridLines="0" zoomScale="85" zoomScaleNormal="85" workbookViewId="0">
      <pane xSplit="4" ySplit="3" topLeftCell="H4" activePane="bottomRight" state="frozenSplit"/>
      <selection pane="bottomRight" activeCell="K53" sqref="K53"/>
      <selection pane="bottomLeft" activeCell="V145" sqref="V145"/>
      <selection pane="topRight" activeCell="V145" sqref="V145"/>
    </sheetView>
  </sheetViews>
  <sheetFormatPr defaultRowHeight="14.25"/>
  <cols>
    <col min="1" max="1" width="4" style="1" customWidth="1"/>
    <col min="2" max="3" width="3.85546875" style="2" customWidth="1"/>
    <col min="4" max="4" width="23" style="2" customWidth="1"/>
    <col min="5" max="5" width="10.28515625" style="2" hidden="1" customWidth="1"/>
    <col min="6" max="7" width="9.140625" style="2" hidden="1" customWidth="1"/>
    <col min="8" max="11" width="9.140625" style="2" customWidth="1"/>
    <col min="12" max="12" width="9.28515625" style="2" customWidth="1"/>
    <col min="13" max="15" width="9.140625" style="2"/>
    <col min="16" max="16" width="10.140625" style="2" bestFit="1" customWidth="1"/>
    <col min="17" max="25" width="9.140625" style="2"/>
    <col min="26" max="26" width="9.42578125" style="2" bestFit="1" customWidth="1"/>
    <col min="27" max="29" width="9.42578125" style="2" customWidth="1"/>
    <col min="30" max="30" width="2.42578125" style="1" customWidth="1"/>
    <col min="31" max="31" width="8" style="1" customWidth="1"/>
    <col min="32" max="32" width="9.140625" style="1"/>
    <col min="33" max="33" width="9.42578125" style="1" bestFit="1" customWidth="1"/>
    <col min="34" max="16384" width="9.140625" style="1"/>
  </cols>
  <sheetData>
    <row r="1" spans="1:31" ht="15.75">
      <c r="A1" s="26"/>
      <c r="B1" s="8"/>
      <c r="C1" s="8"/>
      <c r="D1" s="8"/>
      <c r="E1" s="8"/>
      <c r="F1" s="8"/>
      <c r="G1" s="8"/>
      <c r="H1" s="8"/>
      <c r="I1" s="8"/>
      <c r="J1" s="8"/>
      <c r="K1" s="8"/>
      <c r="L1" s="8" t="s">
        <v>0</v>
      </c>
      <c r="M1" s="8"/>
      <c r="N1" s="8"/>
      <c r="O1" s="8"/>
      <c r="P1" s="8"/>
      <c r="Q1" s="8" t="s">
        <v>1</v>
      </c>
      <c r="R1" s="8"/>
      <c r="S1" s="8"/>
      <c r="T1" s="8"/>
      <c r="U1" s="8"/>
      <c r="V1" s="8"/>
      <c r="W1" s="8" t="s">
        <v>2</v>
      </c>
      <c r="X1" s="8"/>
      <c r="Y1" s="8"/>
      <c r="Z1" s="8"/>
      <c r="AA1" s="8"/>
      <c r="AB1" s="8"/>
      <c r="AC1" s="8"/>
    </row>
    <row r="2" spans="1:31" ht="15.75">
      <c r="A2" s="26" t="s">
        <v>3</v>
      </c>
      <c r="B2" s="8"/>
      <c r="C2" s="8"/>
      <c r="D2" s="8"/>
      <c r="E2" s="8"/>
      <c r="F2" s="8"/>
      <c r="G2" s="8"/>
      <c r="H2" s="8"/>
      <c r="I2" s="8"/>
      <c r="J2" s="8"/>
      <c r="K2" s="8"/>
      <c r="L2" s="8"/>
      <c r="M2" s="8"/>
      <c r="N2" s="8"/>
      <c r="O2" s="8"/>
      <c r="P2" s="8"/>
      <c r="Q2" s="8"/>
      <c r="R2" s="8"/>
      <c r="S2" s="8"/>
      <c r="T2" s="8"/>
      <c r="U2" s="8"/>
      <c r="V2" s="8"/>
      <c r="W2" s="8"/>
      <c r="X2" s="8"/>
      <c r="Y2" s="8"/>
      <c r="Z2" s="8"/>
      <c r="AA2" s="8"/>
      <c r="AB2" s="8"/>
      <c r="AC2" s="8"/>
    </row>
    <row r="3" spans="1:31" s="3" customFormat="1" ht="15">
      <c r="A3" s="27" t="s">
        <v>4</v>
      </c>
      <c r="B3" s="8"/>
      <c r="C3" s="8"/>
      <c r="D3" s="8"/>
      <c r="E3" s="7" t="s">
        <v>5</v>
      </c>
      <c r="F3" s="7" t="s">
        <v>6</v>
      </c>
      <c r="G3" s="7" t="s">
        <v>7</v>
      </c>
      <c r="H3" s="7" t="s">
        <v>8</v>
      </c>
      <c r="I3" s="7" t="s">
        <v>9</v>
      </c>
      <c r="J3" s="6" t="s">
        <v>10</v>
      </c>
      <c r="K3" s="6" t="s">
        <v>11</v>
      </c>
      <c r="L3" s="6" t="s">
        <v>12</v>
      </c>
      <c r="M3" s="5" t="s">
        <v>13</v>
      </c>
      <c r="N3" s="5" t="s">
        <v>14</v>
      </c>
      <c r="O3" s="5" t="s">
        <v>15</v>
      </c>
      <c r="P3" s="5" t="s">
        <v>16</v>
      </c>
      <c r="Q3" s="5" t="s">
        <v>17</v>
      </c>
      <c r="R3" s="5" t="s">
        <v>18</v>
      </c>
      <c r="S3" s="5" t="s">
        <v>19</v>
      </c>
      <c r="T3" s="5" t="s">
        <v>20</v>
      </c>
      <c r="U3" s="5" t="s">
        <v>21</v>
      </c>
      <c r="V3" s="5" t="s">
        <v>22</v>
      </c>
      <c r="W3" s="5" t="s">
        <v>23</v>
      </c>
      <c r="X3" s="5" t="s">
        <v>24</v>
      </c>
      <c r="Y3" s="5" t="s">
        <v>25</v>
      </c>
      <c r="Z3" s="5" t="s">
        <v>26</v>
      </c>
      <c r="AA3" s="5" t="s">
        <v>27</v>
      </c>
      <c r="AB3" s="5" t="s">
        <v>28</v>
      </c>
      <c r="AC3" s="5" t="s">
        <v>29</v>
      </c>
      <c r="AE3" s="4" t="s">
        <v>30</v>
      </c>
    </row>
    <row r="4" spans="1:31" ht="15" customHeight="1">
      <c r="A4" s="213" t="s">
        <v>31</v>
      </c>
      <c r="B4" s="17" t="s">
        <v>32</v>
      </c>
      <c r="C4" s="17"/>
      <c r="D4" s="17"/>
      <c r="E4" s="90"/>
      <c r="F4" s="90"/>
      <c r="G4" s="90"/>
      <c r="H4" s="90">
        <f t="shared" ref="H4:K4" si="0">+H5+H11+H12</f>
        <v>35.669199999999996</v>
      </c>
      <c r="I4" s="90">
        <f t="shared" si="0"/>
        <v>38.264500000000005</v>
      </c>
      <c r="J4" s="90">
        <f t="shared" si="0"/>
        <v>36.187600000000003</v>
      </c>
      <c r="K4" s="90">
        <f t="shared" si="0"/>
        <v>35.481999999999999</v>
      </c>
      <c r="L4" s="90">
        <f t="shared" ref="L4:AA4" si="1">+L5+L11+L12</f>
        <v>39.525100000000002</v>
      </c>
      <c r="M4" s="90">
        <f t="shared" si="1"/>
        <v>40.904700000000005</v>
      </c>
      <c r="N4" s="90">
        <f t="shared" si="1"/>
        <v>40.169700000000006</v>
      </c>
      <c r="O4" s="90">
        <f t="shared" si="1"/>
        <v>42.768000000000001</v>
      </c>
      <c r="P4" s="90">
        <f t="shared" si="1"/>
        <v>37.019599999999997</v>
      </c>
      <c r="Q4" s="90">
        <f t="shared" si="1"/>
        <v>43.107300000000002</v>
      </c>
      <c r="R4" s="90">
        <f t="shared" si="1"/>
        <v>57.537300000000002</v>
      </c>
      <c r="S4" s="90">
        <f t="shared" si="1"/>
        <v>72.428700000000006</v>
      </c>
      <c r="T4" s="90">
        <f t="shared" si="1"/>
        <v>87.771600000000007</v>
      </c>
      <c r="U4" s="90">
        <f t="shared" si="1"/>
        <v>111.37099999999998</v>
      </c>
      <c r="V4" s="90">
        <f t="shared" si="1"/>
        <v>146.72327037582002</v>
      </c>
      <c r="W4" s="90">
        <f t="shared" si="1"/>
        <v>199.17092695533995</v>
      </c>
      <c r="X4" s="90">
        <f t="shared" si="1"/>
        <v>238.21004559555996</v>
      </c>
      <c r="Y4" s="90">
        <f t="shared" si="1"/>
        <v>325.14790949894001</v>
      </c>
      <c r="Z4" s="90">
        <f t="shared" si="1"/>
        <v>404.72046812747004</v>
      </c>
      <c r="AA4" s="90">
        <f t="shared" si="1"/>
        <v>511.35010996333</v>
      </c>
      <c r="AB4" s="90">
        <f t="shared" ref="AB4:AC4" si="2">+AB5+AB11+AB12</f>
        <v>664.52756763908008</v>
      </c>
      <c r="AC4" s="90">
        <f t="shared" si="2"/>
        <v>942.60818777994996</v>
      </c>
    </row>
    <row r="5" spans="1:31">
      <c r="A5" s="213"/>
      <c r="B5" s="12"/>
      <c r="C5" s="12" t="s">
        <v>33</v>
      </c>
      <c r="D5" s="12"/>
      <c r="E5" s="63"/>
      <c r="F5" s="63"/>
      <c r="G5" s="63"/>
      <c r="H5" s="63">
        <f t="shared" ref="H5:K5" si="3">+SUM(H6:H10)</f>
        <v>19.0124</v>
      </c>
      <c r="I5" s="63">
        <f t="shared" si="3"/>
        <v>20.9923</v>
      </c>
      <c r="J5" s="63">
        <f t="shared" si="3"/>
        <v>20.849400000000003</v>
      </c>
      <c r="K5" s="63">
        <f t="shared" si="3"/>
        <v>22.2395</v>
      </c>
      <c r="L5" s="63">
        <f t="shared" ref="L5:AA5" si="4">+SUM(L6:L10)</f>
        <v>25.846400000000003</v>
      </c>
      <c r="M5" s="63">
        <f t="shared" si="4"/>
        <v>26.866600000000002</v>
      </c>
      <c r="N5" s="63">
        <f t="shared" si="4"/>
        <v>25.732800000000001</v>
      </c>
      <c r="O5" s="63">
        <f t="shared" si="4"/>
        <v>27.347799999999999</v>
      </c>
      <c r="P5" s="63">
        <f t="shared" si="4"/>
        <v>25.055700000000002</v>
      </c>
      <c r="Q5" s="63">
        <f t="shared" si="4"/>
        <v>28.0459</v>
      </c>
      <c r="R5" s="63">
        <f t="shared" si="4"/>
        <v>42.709900000000005</v>
      </c>
      <c r="S5" s="63">
        <f t="shared" si="4"/>
        <v>57.894300000000001</v>
      </c>
      <c r="T5" s="63">
        <f t="shared" si="4"/>
        <v>70.4435</v>
      </c>
      <c r="U5" s="63">
        <f t="shared" si="4"/>
        <v>85.361799999999988</v>
      </c>
      <c r="V5" s="63">
        <f t="shared" si="4"/>
        <v>103.43310574270004</v>
      </c>
      <c r="W5" s="63">
        <f t="shared" si="4"/>
        <v>142.80307096576996</v>
      </c>
      <c r="X5" s="63">
        <f t="shared" si="4"/>
        <v>142.36592284064</v>
      </c>
      <c r="Y5" s="63">
        <f t="shared" si="4"/>
        <v>198.13913044036002</v>
      </c>
      <c r="Z5" s="63">
        <f t="shared" si="4"/>
        <v>256.39129817541004</v>
      </c>
      <c r="AA5" s="63">
        <f t="shared" si="4"/>
        <v>316.54507499533003</v>
      </c>
      <c r="AB5" s="63">
        <f t="shared" ref="AB5:AC5" si="5">+SUM(AB6:AB10)</f>
        <v>385.18176203749005</v>
      </c>
      <c r="AC5" s="63">
        <f t="shared" si="5"/>
        <v>530.82607451066997</v>
      </c>
    </row>
    <row r="6" spans="1:31">
      <c r="A6" s="213"/>
      <c r="B6" s="12"/>
      <c r="C6" s="12"/>
      <c r="D6" s="21" t="s">
        <v>34</v>
      </c>
      <c r="E6" s="87"/>
      <c r="F6" s="87"/>
      <c r="G6" s="87"/>
      <c r="H6" s="87">
        <v>1.907661174621061</v>
      </c>
      <c r="I6" s="87">
        <v>2.5165264648537051</v>
      </c>
      <c r="J6" s="87">
        <v>2.3938881488222781</v>
      </c>
      <c r="K6" s="87">
        <v>2.3544747198088176</v>
      </c>
      <c r="L6" s="87">
        <v>3.0526124318605841</v>
      </c>
      <c r="M6" s="87">
        <v>3.5464847079043955</v>
      </c>
      <c r="N6" s="87">
        <v>3.3117532006277548</v>
      </c>
      <c r="O6" s="87">
        <v>4.3774735463040573</v>
      </c>
      <c r="P6" s="87">
        <v>3.9273620343239855</v>
      </c>
      <c r="Q6" s="87">
        <v>3.1655139895875477</v>
      </c>
      <c r="R6" s="87">
        <v>6.7495512311325063</v>
      </c>
      <c r="S6" s="87">
        <v>10.894487198222414</v>
      </c>
      <c r="T6" s="87">
        <v>13.363338801489105</v>
      </c>
      <c r="U6" s="87">
        <v>15.837339975938228</v>
      </c>
      <c r="V6" s="87">
        <v>15.740677482548822</v>
      </c>
      <c r="W6" s="87">
        <v>18.647066084716567</v>
      </c>
      <c r="X6" s="87">
        <v>18.56866551356914</v>
      </c>
      <c r="Y6" s="87">
        <v>27.491288093905897</v>
      </c>
      <c r="Z6" s="87">
        <v>36.94864246359937</v>
      </c>
      <c r="AA6" s="87">
        <v>43.721391111738242</v>
      </c>
      <c r="AB6" s="87">
        <v>53.596518002391505</v>
      </c>
      <c r="AC6" s="191">
        <v>87.490171683231139</v>
      </c>
      <c r="AE6" s="150">
        <v>2.52</v>
      </c>
    </row>
    <row r="7" spans="1:31">
      <c r="A7" s="213"/>
      <c r="B7" s="12"/>
      <c r="C7" s="12"/>
      <c r="D7" s="21" t="s">
        <v>35</v>
      </c>
      <c r="E7" s="87"/>
      <c r="F7" s="87"/>
      <c r="G7" s="87"/>
      <c r="H7" s="87">
        <v>0.88423882537893883</v>
      </c>
      <c r="I7" s="87">
        <v>1.2697735351462951</v>
      </c>
      <c r="J7" s="87">
        <v>1.1772118511777219</v>
      </c>
      <c r="K7" s="87">
        <v>1.5088252801911826</v>
      </c>
      <c r="L7" s="87">
        <v>1.5389875681394158</v>
      </c>
      <c r="M7" s="87">
        <v>1.713915292095604</v>
      </c>
      <c r="N7" s="87">
        <v>1.8084467993722455</v>
      </c>
      <c r="O7" s="87">
        <v>2.7252264536959419</v>
      </c>
      <c r="P7" s="87">
        <v>2.5115379656760148</v>
      </c>
      <c r="Q7" s="87">
        <v>2.5484860104124527</v>
      </c>
      <c r="R7" s="87">
        <v>3.8988487688674915</v>
      </c>
      <c r="S7" s="87">
        <v>4.4702128017775866</v>
      </c>
      <c r="T7" s="87">
        <v>5.8830611985108954</v>
      </c>
      <c r="U7" s="87">
        <v>7.2077600240617672</v>
      </c>
      <c r="V7" s="87">
        <v>7.1890222906611791</v>
      </c>
      <c r="W7" s="87">
        <v>9.8979711353934334</v>
      </c>
      <c r="X7" s="87">
        <v>11.04827497762086</v>
      </c>
      <c r="Y7" s="87">
        <v>13.381337517984102</v>
      </c>
      <c r="Z7" s="87">
        <v>20.31584580019063</v>
      </c>
      <c r="AA7" s="87">
        <v>29.484447847551763</v>
      </c>
      <c r="AB7" s="87">
        <v>43.443704583168504</v>
      </c>
      <c r="AC7" s="191">
        <v>53.880707448908858</v>
      </c>
      <c r="AE7" s="150">
        <v>3.37</v>
      </c>
    </row>
    <row r="8" spans="1:31">
      <c r="A8" s="213"/>
      <c r="B8" s="12"/>
      <c r="C8" s="12"/>
      <c r="D8" s="21" t="s">
        <v>36</v>
      </c>
      <c r="E8" s="87"/>
      <c r="F8" s="87"/>
      <c r="G8" s="87"/>
      <c r="H8" s="87">
        <v>8.4686000000000003</v>
      </c>
      <c r="I8" s="87">
        <v>8.5027000000000008</v>
      </c>
      <c r="J8" s="87">
        <v>7.3372000000000002</v>
      </c>
      <c r="K8" s="87">
        <v>7.8022999999999998</v>
      </c>
      <c r="L8" s="87">
        <v>7.8953999999999995</v>
      </c>
      <c r="M8" s="87">
        <v>7.7696000000000005</v>
      </c>
      <c r="N8" s="87">
        <v>6.9156000000000004</v>
      </c>
      <c r="O8" s="87">
        <v>9.5248999999999988</v>
      </c>
      <c r="P8" s="87">
        <v>7.4726000000000008</v>
      </c>
      <c r="Q8" s="87">
        <v>6.46</v>
      </c>
      <c r="R8" s="87">
        <v>9.844100000000001</v>
      </c>
      <c r="S8" s="87">
        <v>14.877799999999999</v>
      </c>
      <c r="T8" s="87">
        <v>18.236099999999997</v>
      </c>
      <c r="U8" s="87">
        <v>23.364699999999999</v>
      </c>
      <c r="V8" s="87">
        <v>30.747398578590001</v>
      </c>
      <c r="W8" s="87">
        <v>38.898834938919997</v>
      </c>
      <c r="X8" s="87">
        <v>42.7517574548</v>
      </c>
      <c r="Y8" s="87">
        <v>57.119664787319998</v>
      </c>
      <c r="Z8" s="87">
        <v>74.420177787580002</v>
      </c>
      <c r="AA8" s="87">
        <v>94.565292840110004</v>
      </c>
      <c r="AB8" s="87">
        <v>122.15450689706</v>
      </c>
      <c r="AC8" s="191">
        <v>160.07620330540999</v>
      </c>
      <c r="AE8" s="150">
        <v>1.1200000000000001</v>
      </c>
    </row>
    <row r="9" spans="1:31">
      <c r="A9" s="213"/>
      <c r="B9" s="12"/>
      <c r="C9" s="12"/>
      <c r="D9" s="21" t="s">
        <v>37</v>
      </c>
      <c r="E9" s="87"/>
      <c r="F9" s="87"/>
      <c r="G9" s="87"/>
      <c r="H9" s="87">
        <v>7.7519000000000009</v>
      </c>
      <c r="I9" s="87">
        <v>8.7032999999999987</v>
      </c>
      <c r="J9" s="87">
        <v>9.9411000000000023</v>
      </c>
      <c r="K9" s="87">
        <v>10.573900000000002</v>
      </c>
      <c r="L9" s="87">
        <v>13.359400000000004</v>
      </c>
      <c r="M9" s="87">
        <v>13.836600000000001</v>
      </c>
      <c r="N9" s="87">
        <v>13.696999999999999</v>
      </c>
      <c r="O9" s="87">
        <v>10.720200000000002</v>
      </c>
      <c r="P9" s="87">
        <v>11.144200000000001</v>
      </c>
      <c r="Q9" s="87">
        <v>15.8719</v>
      </c>
      <c r="R9" s="87">
        <v>22.217400000000008</v>
      </c>
      <c r="S9" s="87">
        <v>27.651800000000001</v>
      </c>
      <c r="T9" s="87">
        <v>32.960999999999999</v>
      </c>
      <c r="U9" s="87">
        <v>38.951999999999998</v>
      </c>
      <c r="V9" s="87">
        <v>49.756007390900031</v>
      </c>
      <c r="W9" s="87">
        <v>75.359198806739983</v>
      </c>
      <c r="X9" s="87">
        <v>69.997224894649989</v>
      </c>
      <c r="Y9" s="87">
        <v>100.14684004115003</v>
      </c>
      <c r="Z9" s="87">
        <v>124.70663212404</v>
      </c>
      <c r="AA9" s="87">
        <v>148.77394319593003</v>
      </c>
      <c r="AB9" s="87">
        <v>165.98703255487004</v>
      </c>
      <c r="AC9" s="87">
        <v>229.37899207312006</v>
      </c>
      <c r="AE9" s="151"/>
    </row>
    <row r="10" spans="1:31">
      <c r="A10" s="213"/>
      <c r="B10" s="12"/>
      <c r="C10" s="12"/>
      <c r="D10" s="19" t="s">
        <v>38</v>
      </c>
      <c r="E10" s="87"/>
      <c r="F10" s="87"/>
      <c r="G10" s="87"/>
      <c r="H10" s="87"/>
      <c r="I10" s="87"/>
      <c r="J10" s="87"/>
      <c r="K10" s="87"/>
      <c r="L10" s="87"/>
      <c r="M10" s="87"/>
      <c r="N10" s="89"/>
      <c r="O10" s="89"/>
      <c r="P10" s="89"/>
      <c r="Q10" s="89"/>
      <c r="R10" s="89"/>
      <c r="S10" s="89"/>
      <c r="T10" s="89"/>
      <c r="U10" s="89"/>
      <c r="V10" s="89"/>
      <c r="W10" s="89"/>
      <c r="X10" s="89"/>
      <c r="Y10" s="89"/>
      <c r="Z10" s="89"/>
      <c r="AA10" s="89"/>
      <c r="AB10" s="89"/>
      <c r="AC10" s="89"/>
      <c r="AE10" s="151"/>
    </row>
    <row r="11" spans="1:31">
      <c r="A11" s="213"/>
      <c r="B11" s="12"/>
      <c r="C11" s="12" t="s">
        <v>39</v>
      </c>
      <c r="D11" s="12"/>
      <c r="E11" s="87"/>
      <c r="F11" s="87"/>
      <c r="G11" s="87"/>
      <c r="H11" s="87">
        <v>13.254899999999999</v>
      </c>
      <c r="I11" s="87">
        <v>14.0151</v>
      </c>
      <c r="J11" s="87">
        <v>12.5326</v>
      </c>
      <c r="K11" s="87">
        <v>10.629700000000001</v>
      </c>
      <c r="L11" s="87">
        <v>10.220799999999999</v>
      </c>
      <c r="M11" s="87">
        <v>10.5655</v>
      </c>
      <c r="N11" s="87">
        <v>9.6548999999999996</v>
      </c>
      <c r="O11" s="87">
        <v>9.4375</v>
      </c>
      <c r="P11" s="87">
        <v>8.4553999999999991</v>
      </c>
      <c r="Q11" s="87">
        <v>8.6615000000000002</v>
      </c>
      <c r="R11" s="87">
        <v>8.8010999999999999</v>
      </c>
      <c r="S11" s="87">
        <v>10.8344</v>
      </c>
      <c r="T11" s="87">
        <v>13.736700000000001</v>
      </c>
      <c r="U11" s="87">
        <v>19.520299999999999</v>
      </c>
      <c r="V11" s="87">
        <v>36.287229793239995</v>
      </c>
      <c r="W11" s="87">
        <v>44.239494783710001</v>
      </c>
      <c r="X11" s="87">
        <v>65.715998972409992</v>
      </c>
      <c r="Y11" s="87">
        <v>87.404726769929994</v>
      </c>
      <c r="Z11" s="87">
        <v>116.69089971048999</v>
      </c>
      <c r="AA11" s="87">
        <v>152.29476888021998</v>
      </c>
      <c r="AB11" s="87">
        <v>201.15353077682002</v>
      </c>
      <c r="AC11" s="87">
        <v>261.23220221999998</v>
      </c>
      <c r="AE11" s="150">
        <v>2.25</v>
      </c>
    </row>
    <row r="12" spans="1:31">
      <c r="A12" s="213"/>
      <c r="B12" s="12"/>
      <c r="C12" s="12" t="s">
        <v>40</v>
      </c>
      <c r="D12" s="12"/>
      <c r="E12" s="87"/>
      <c r="F12" s="87"/>
      <c r="G12" s="87"/>
      <c r="H12" s="87">
        <f t="shared" ref="H12:I12" si="6">+SUM(H13:H14)</f>
        <v>3.4018999999999999</v>
      </c>
      <c r="I12" s="87">
        <f t="shared" si="6"/>
        <v>3.2571000000000003</v>
      </c>
      <c r="J12" s="87">
        <f t="shared" ref="J12:AC12" si="7">+SUM(J13:J14)</f>
        <v>2.8056000000000001</v>
      </c>
      <c r="K12" s="87">
        <f t="shared" si="7"/>
        <v>2.6128</v>
      </c>
      <c r="L12" s="87">
        <f t="shared" si="7"/>
        <v>3.4579</v>
      </c>
      <c r="M12" s="87">
        <f t="shared" si="7"/>
        <v>3.4725999999999999</v>
      </c>
      <c r="N12" s="87">
        <f t="shared" si="7"/>
        <v>4.782</v>
      </c>
      <c r="O12" s="87">
        <f t="shared" si="7"/>
        <v>5.9827000000000004</v>
      </c>
      <c r="P12" s="87">
        <f t="shared" si="7"/>
        <v>3.5085000000000002</v>
      </c>
      <c r="Q12" s="87">
        <f t="shared" si="7"/>
        <v>6.3998999999999997</v>
      </c>
      <c r="R12" s="87">
        <f t="shared" si="7"/>
        <v>6.0263</v>
      </c>
      <c r="S12" s="87">
        <f t="shared" si="7"/>
        <v>3.7000000000000006</v>
      </c>
      <c r="T12" s="87">
        <f t="shared" si="7"/>
        <v>3.5914000000000001</v>
      </c>
      <c r="U12" s="87">
        <f t="shared" si="7"/>
        <v>6.4888999999999992</v>
      </c>
      <c r="V12" s="87">
        <f t="shared" si="7"/>
        <v>7.0029348398799991</v>
      </c>
      <c r="W12" s="87">
        <f t="shared" si="7"/>
        <v>12.128361205860001</v>
      </c>
      <c r="X12" s="87">
        <f t="shared" si="7"/>
        <v>30.128123782510002</v>
      </c>
      <c r="Y12" s="87">
        <f t="shared" si="7"/>
        <v>39.604052288650003</v>
      </c>
      <c r="Z12" s="87">
        <f t="shared" si="7"/>
        <v>31.638270241569998</v>
      </c>
      <c r="AA12" s="87">
        <f t="shared" si="7"/>
        <v>42.510266087780003</v>
      </c>
      <c r="AB12" s="87">
        <f t="shared" si="7"/>
        <v>78.19227482477001</v>
      </c>
      <c r="AC12" s="87">
        <f t="shared" si="7"/>
        <v>150.54991104928001</v>
      </c>
    </row>
    <row r="13" spans="1:31">
      <c r="A13" s="213"/>
      <c r="B13" s="21"/>
      <c r="C13" s="21"/>
      <c r="D13" s="21" t="s">
        <v>41</v>
      </c>
      <c r="E13" s="87"/>
      <c r="F13" s="87"/>
      <c r="G13" s="87"/>
      <c r="H13" s="87">
        <v>3.4018999999999999</v>
      </c>
      <c r="I13" s="87">
        <v>3.2571000000000003</v>
      </c>
      <c r="J13" s="87">
        <v>2.8056000000000001</v>
      </c>
      <c r="K13" s="87">
        <v>2.6128</v>
      </c>
      <c r="L13" s="87">
        <v>3.4579</v>
      </c>
      <c r="M13" s="87">
        <v>3.4725999999999999</v>
      </c>
      <c r="N13" s="87">
        <v>4.782</v>
      </c>
      <c r="O13" s="87">
        <v>5.9827000000000004</v>
      </c>
      <c r="P13" s="87">
        <v>3.5085000000000002</v>
      </c>
      <c r="Q13" s="87">
        <v>6.3998999999999997</v>
      </c>
      <c r="R13" s="87">
        <v>6.0263</v>
      </c>
      <c r="S13" s="87">
        <v>3.7000000000000006</v>
      </c>
      <c r="T13" s="87">
        <v>3.5914000000000001</v>
      </c>
      <c r="U13" s="87">
        <v>6.4888999999999992</v>
      </c>
      <c r="V13" s="87">
        <v>7.0029348398799991</v>
      </c>
      <c r="W13" s="87">
        <v>12.128361205860001</v>
      </c>
      <c r="X13" s="87">
        <v>30.128123782510002</v>
      </c>
      <c r="Y13" s="87">
        <v>39.604052288650003</v>
      </c>
      <c r="Z13" s="87">
        <v>31.638270241569998</v>
      </c>
      <c r="AA13" s="87">
        <v>42.510266087780003</v>
      </c>
      <c r="AB13" s="87">
        <v>78.19227482477001</v>
      </c>
      <c r="AC13" s="87">
        <v>150.54991104928001</v>
      </c>
    </row>
    <row r="14" spans="1:31" ht="12.75" customHeight="1">
      <c r="A14" s="213"/>
      <c r="B14" s="19"/>
      <c r="C14" s="19"/>
      <c r="D14" s="19" t="s">
        <v>38</v>
      </c>
      <c r="E14" s="87"/>
      <c r="F14" s="87"/>
      <c r="G14" s="87"/>
      <c r="H14" s="87"/>
      <c r="I14" s="87"/>
      <c r="J14" s="87"/>
      <c r="K14" s="87"/>
      <c r="L14" s="87"/>
      <c r="M14" s="87"/>
      <c r="N14" s="87"/>
      <c r="O14" s="87"/>
      <c r="P14" s="87"/>
      <c r="Q14" s="87"/>
      <c r="R14" s="87"/>
      <c r="S14" s="87"/>
      <c r="T14" s="87"/>
      <c r="U14" s="87"/>
      <c r="V14" s="87"/>
      <c r="W14" s="87"/>
      <c r="X14" s="87"/>
      <c r="Y14" s="87"/>
      <c r="Z14" s="87"/>
      <c r="AA14" s="87"/>
      <c r="AB14" s="87"/>
      <c r="AC14" s="87"/>
    </row>
    <row r="15" spans="1:31" ht="15">
      <c r="A15" s="213"/>
      <c r="B15" s="17" t="s">
        <v>42</v>
      </c>
      <c r="C15" s="17"/>
      <c r="D15" s="17"/>
      <c r="E15" s="90"/>
      <c r="F15" s="90"/>
      <c r="G15" s="90"/>
      <c r="H15" s="90">
        <v>2.8694999999999999</v>
      </c>
      <c r="I15" s="90">
        <v>0.74209999999999998</v>
      </c>
      <c r="J15" s="90">
        <v>1.6272</v>
      </c>
      <c r="K15" s="90">
        <v>0.4</v>
      </c>
      <c r="L15" s="90">
        <v>0.7387999999999999</v>
      </c>
      <c r="M15" s="90">
        <v>0.31110000000000004</v>
      </c>
      <c r="N15" s="90">
        <v>0.21880000000000002</v>
      </c>
      <c r="O15" s="90">
        <v>0.42099999999999999</v>
      </c>
      <c r="P15" s="90">
        <v>0.15630000000000002</v>
      </c>
      <c r="Q15" s="90">
        <v>0.10340000000000001</v>
      </c>
      <c r="R15" s="90">
        <v>0.19600000000000001</v>
      </c>
      <c r="S15" s="90">
        <v>0.6603</v>
      </c>
      <c r="T15" s="90">
        <v>1.107</v>
      </c>
      <c r="U15" s="90">
        <v>1.1965999999999999</v>
      </c>
      <c r="V15" s="90">
        <v>0.74167033443999997</v>
      </c>
      <c r="W15" s="90">
        <v>0.92783070464000017</v>
      </c>
      <c r="X15" s="90">
        <v>2.2754041148100002</v>
      </c>
      <c r="Y15" s="90">
        <v>2.0060717603499998</v>
      </c>
      <c r="Z15" s="90">
        <v>2.6140909371199998</v>
      </c>
      <c r="AA15" s="90">
        <v>1.4105161595099998</v>
      </c>
      <c r="AB15" s="90">
        <v>1.3492047356200001</v>
      </c>
      <c r="AC15" s="90">
        <v>1.5698453386500002</v>
      </c>
    </row>
    <row r="16" spans="1:31" ht="6" customHeight="1">
      <c r="A16" s="213"/>
      <c r="B16" s="12"/>
      <c r="C16" s="12"/>
      <c r="D16" s="12"/>
      <c r="E16" s="63"/>
      <c r="F16" s="63"/>
      <c r="G16" s="63"/>
      <c r="H16" s="63"/>
      <c r="I16" s="63"/>
      <c r="J16" s="63"/>
      <c r="K16" s="63"/>
      <c r="L16" s="63"/>
      <c r="M16" s="63"/>
      <c r="N16" s="63"/>
      <c r="O16" s="63"/>
      <c r="P16" s="63"/>
      <c r="Q16" s="63"/>
      <c r="R16" s="63"/>
      <c r="S16" s="63"/>
      <c r="T16" s="63"/>
      <c r="U16" s="85"/>
      <c r="V16" s="85"/>
      <c r="W16" s="85"/>
      <c r="X16" s="85"/>
      <c r="Y16" s="85"/>
      <c r="Z16" s="63"/>
      <c r="AA16" s="85"/>
      <c r="AB16" s="85"/>
      <c r="AC16" s="85"/>
    </row>
    <row r="17" spans="1:16383" s="9" customFormat="1" ht="15">
      <c r="A17" s="213"/>
      <c r="B17" s="15" t="s">
        <v>43</v>
      </c>
      <c r="C17" s="15"/>
      <c r="D17" s="15"/>
      <c r="E17" s="84"/>
      <c r="F17" s="84"/>
      <c r="G17" s="84"/>
      <c r="H17" s="84">
        <v>34.131</v>
      </c>
      <c r="I17" s="84">
        <v>37.903300000000002</v>
      </c>
      <c r="J17" s="84">
        <v>39.1736</v>
      </c>
      <c r="K17" s="84">
        <v>39.724499999999999</v>
      </c>
      <c r="L17" s="84">
        <v>39.264900000000004</v>
      </c>
      <c r="M17" s="84">
        <v>42.520199999999996</v>
      </c>
      <c r="N17" s="84">
        <v>45.0276</v>
      </c>
      <c r="O17" s="84">
        <v>46.25</v>
      </c>
      <c r="P17" s="84">
        <v>45.455599999999997</v>
      </c>
      <c r="Q17" s="84">
        <v>42.861499999999999</v>
      </c>
      <c r="R17" s="84">
        <v>53.736499999999999</v>
      </c>
      <c r="S17" s="84">
        <v>57.671199999999999</v>
      </c>
      <c r="T17" s="84">
        <v>76.040999999999997</v>
      </c>
      <c r="U17" s="84">
        <v>88.690600000000003</v>
      </c>
      <c r="V17" s="84">
        <v>124.39418603882999</v>
      </c>
      <c r="W17" s="84">
        <v>169.74774127840999</v>
      </c>
      <c r="X17" s="84">
        <v>218.94082725653999</v>
      </c>
      <c r="Y17" s="84">
        <v>284.78173573932997</v>
      </c>
      <c r="Z17" s="84">
        <v>395.36942566533003</v>
      </c>
      <c r="AA17" s="84">
        <v>502.60039423497005</v>
      </c>
      <c r="AB17" s="84">
        <v>655.67329760626001</v>
      </c>
      <c r="AC17" s="84">
        <v>943.37963688035006</v>
      </c>
    </row>
    <row r="18" spans="1:16383" s="9" customFormat="1" ht="6" customHeight="1">
      <c r="A18" s="213"/>
      <c r="B18" s="12"/>
      <c r="C18" s="12"/>
      <c r="D18" s="12"/>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1"/>
      <c r="AE18" s="1"/>
    </row>
    <row r="19" spans="1:16383" s="52" customFormat="1" ht="15">
      <c r="A19" s="213"/>
      <c r="B19" s="51"/>
      <c r="C19" s="51" t="s">
        <v>44</v>
      </c>
      <c r="D19" s="51"/>
      <c r="E19" s="84"/>
      <c r="F19" s="84"/>
      <c r="G19" s="84"/>
      <c r="H19" s="84">
        <v>2.5698000000000003</v>
      </c>
      <c r="I19" s="84">
        <v>3.1920000000000002</v>
      </c>
      <c r="J19" s="84">
        <v>4.2244999999999999</v>
      </c>
      <c r="K19" s="84">
        <v>4.1581000000000001</v>
      </c>
      <c r="L19" s="84">
        <v>5.6529999999999996</v>
      </c>
      <c r="M19" s="84">
        <v>6.6296999999999997</v>
      </c>
      <c r="N19" s="84">
        <v>8.1758000000000006</v>
      </c>
      <c r="O19" s="84">
        <v>9.6452000000000009</v>
      </c>
      <c r="P19" s="84">
        <v>10.786299999999999</v>
      </c>
      <c r="Q19" s="84">
        <v>6.5750000000000002</v>
      </c>
      <c r="R19" s="84">
        <v>6.9806000000000008</v>
      </c>
      <c r="S19" s="84">
        <v>5.7021999999999995</v>
      </c>
      <c r="T19" s="84">
        <v>10.2074</v>
      </c>
      <c r="U19" s="84">
        <v>11.2738</v>
      </c>
      <c r="V19" s="84">
        <v>17.176397554289998</v>
      </c>
      <c r="W19" s="84">
        <v>21.582713190480003</v>
      </c>
      <c r="X19" s="84">
        <v>25.936319602910004</v>
      </c>
      <c r="Y19" s="84">
        <v>23.551664881780003</v>
      </c>
      <c r="Z19" s="84">
        <v>41.187948153530002</v>
      </c>
      <c r="AA19" s="84">
        <v>47.889647131419999</v>
      </c>
      <c r="AB19" s="84">
        <v>41.579049555089995</v>
      </c>
      <c r="AC19" s="84">
        <v>84.819304672630011</v>
      </c>
    </row>
    <row r="20" spans="1:16383" s="52" customFormat="1" ht="6" customHeight="1">
      <c r="A20" s="213"/>
      <c r="B20" s="12"/>
      <c r="C20" s="12"/>
      <c r="D20" s="12"/>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row>
    <row r="21" spans="1:16383" s="9" customFormat="1" ht="15">
      <c r="A21" s="213"/>
      <c r="B21" s="15" t="s">
        <v>45</v>
      </c>
      <c r="C21" s="15"/>
      <c r="D21" s="15"/>
      <c r="E21" s="84"/>
      <c r="F21" s="84"/>
      <c r="G21" s="84"/>
      <c r="H21" s="84">
        <v>3.5522</v>
      </c>
      <c r="I21" s="84">
        <v>3.3170000000000002</v>
      </c>
      <c r="J21" s="84">
        <v>3.5033000000000003</v>
      </c>
      <c r="K21" s="84">
        <v>3.8921999999999999</v>
      </c>
      <c r="L21" s="84">
        <v>3.9174000000000002</v>
      </c>
      <c r="M21" s="84">
        <v>3.9424000000000001</v>
      </c>
      <c r="N21" s="84">
        <v>3.8464999999999998</v>
      </c>
      <c r="O21" s="84">
        <v>2.9880999999999998</v>
      </c>
      <c r="P21" s="84">
        <v>2.4489999999999998</v>
      </c>
      <c r="Q21" s="84">
        <v>2.2033</v>
      </c>
      <c r="R21" s="84">
        <v>3.0680999999999998</v>
      </c>
      <c r="S21" s="84">
        <v>6.6041999999999996</v>
      </c>
      <c r="T21" s="84">
        <v>10.798299999999999</v>
      </c>
      <c r="U21" s="84">
        <v>17.202300000000001</v>
      </c>
      <c r="V21" s="84">
        <v>18.02689869543001</v>
      </c>
      <c r="W21" s="84">
        <v>23.226403603270001</v>
      </c>
      <c r="X21" s="84">
        <v>30.973264852619991</v>
      </c>
      <c r="Y21" s="84">
        <v>44.252423859400011</v>
      </c>
      <c r="Z21" s="84">
        <v>55.178810688249982</v>
      </c>
      <c r="AA21" s="84">
        <v>59.232556771150016</v>
      </c>
      <c r="AB21" s="84">
        <v>95.261615327189986</v>
      </c>
      <c r="AC21" s="84">
        <v>190.98457837070001</v>
      </c>
    </row>
    <row r="22" spans="1:16383" ht="6" customHeight="1">
      <c r="A22" s="213"/>
      <c r="B22" s="12"/>
      <c r="C22" s="12"/>
      <c r="D22" s="12"/>
      <c r="E22" s="63"/>
      <c r="F22" s="63"/>
      <c r="G22" s="63"/>
      <c r="H22" s="63"/>
      <c r="I22" s="63"/>
      <c r="J22" s="63"/>
      <c r="K22" s="63"/>
      <c r="L22" s="63"/>
      <c r="M22" s="63"/>
      <c r="N22" s="63"/>
      <c r="O22" s="63"/>
      <c r="P22" s="63"/>
      <c r="Q22" s="63"/>
      <c r="R22" s="63"/>
      <c r="S22" s="63"/>
      <c r="T22" s="63"/>
      <c r="U22" s="85"/>
      <c r="V22" s="85"/>
      <c r="W22" s="85"/>
      <c r="X22" s="85"/>
      <c r="Y22" s="85"/>
      <c r="Z22" s="63"/>
      <c r="AA22" s="85"/>
      <c r="AB22" s="85"/>
      <c r="AC22" s="85"/>
    </row>
    <row r="23" spans="1:16383" ht="15">
      <c r="A23" s="213"/>
      <c r="B23" s="10" t="s">
        <v>46</v>
      </c>
      <c r="C23" s="10"/>
      <c r="D23" s="10"/>
      <c r="E23" s="65"/>
      <c r="F23" s="65"/>
      <c r="G23" s="65"/>
      <c r="H23" s="65">
        <f t="shared" ref="H23:K23" si="8">+H4+H15-(H17-H19+H21)</f>
        <v>3.4253</v>
      </c>
      <c r="I23" s="65">
        <f t="shared" si="8"/>
        <v>0.97830000000000439</v>
      </c>
      <c r="J23" s="65">
        <f t="shared" si="8"/>
        <v>-0.63759999999999906</v>
      </c>
      <c r="K23" s="65">
        <f t="shared" si="8"/>
        <v>-3.5766000000000062</v>
      </c>
      <c r="L23" s="65">
        <f t="shared" ref="L23:AA23" si="9">+L4+L15-(L17-L19+L21)</f>
        <v>2.7345999999999933</v>
      </c>
      <c r="M23" s="65">
        <f t="shared" si="9"/>
        <v>1.3829000000000136</v>
      </c>
      <c r="N23" s="65">
        <f t="shared" si="9"/>
        <v>-0.30979999999998853</v>
      </c>
      <c r="O23" s="65">
        <f t="shared" si="9"/>
        <v>3.5960999999999999</v>
      </c>
      <c r="P23" s="65">
        <f t="shared" si="9"/>
        <v>5.7600000000000762E-2</v>
      </c>
      <c r="Q23" s="65">
        <f t="shared" si="9"/>
        <v>4.7209000000000074</v>
      </c>
      <c r="R23" s="65">
        <f t="shared" si="9"/>
        <v>7.9093000000000018</v>
      </c>
      <c r="S23" s="65">
        <f t="shared" si="9"/>
        <v>14.515800000000013</v>
      </c>
      <c r="T23" s="65">
        <f t="shared" si="9"/>
        <v>12.246700000000018</v>
      </c>
      <c r="U23" s="65">
        <f t="shared" si="9"/>
        <v>17.948499999999981</v>
      </c>
      <c r="V23" s="65">
        <f t="shared" si="9"/>
        <v>22.220253530290009</v>
      </c>
      <c r="W23" s="65">
        <f t="shared" si="9"/>
        <v>28.707325968779969</v>
      </c>
      <c r="X23" s="65">
        <f t="shared" si="9"/>
        <v>16.507677204119972</v>
      </c>
      <c r="Y23" s="65">
        <f t="shared" si="9"/>
        <v>21.671486542340006</v>
      </c>
      <c r="Z23" s="65">
        <f t="shared" si="9"/>
        <v>-2.0257291354599829</v>
      </c>
      <c r="AA23" s="65">
        <f t="shared" si="9"/>
        <v>-1.1826777518600693</v>
      </c>
      <c r="AB23" s="65">
        <f t="shared" ref="AB23:AC23" si="10">+AB4+AB15-(AB17-AB19+AB21)</f>
        <v>-43.47909100365996</v>
      </c>
      <c r="AC23" s="65">
        <f t="shared" si="10"/>
        <v>-105.3668774598201</v>
      </c>
    </row>
    <row r="24" spans="1:16383" ht="6" customHeight="1">
      <c r="A24" s="213"/>
      <c r="B24" s="12"/>
      <c r="C24" s="12"/>
      <c r="D24" s="12"/>
      <c r="E24" s="63"/>
      <c r="F24" s="63"/>
      <c r="G24" s="63"/>
      <c r="H24" s="63"/>
      <c r="I24" s="63"/>
      <c r="J24" s="63"/>
      <c r="K24" s="63"/>
      <c r="L24" s="63"/>
      <c r="M24" s="63"/>
      <c r="N24" s="63"/>
      <c r="O24" s="63"/>
      <c r="P24" s="63"/>
      <c r="Q24" s="63"/>
      <c r="R24" s="63"/>
      <c r="S24" s="63"/>
      <c r="T24" s="63"/>
      <c r="U24" s="85"/>
      <c r="V24" s="85"/>
      <c r="W24" s="85"/>
      <c r="X24" s="85"/>
      <c r="Y24" s="85"/>
      <c r="Z24" s="63"/>
      <c r="AA24" s="85"/>
      <c r="AB24" s="85"/>
      <c r="AC24" s="85"/>
      <c r="AF24" s="39"/>
      <c r="AG24" s="40"/>
      <c r="AH24" s="40"/>
    </row>
    <row r="25" spans="1:16383" ht="15">
      <c r="A25" s="213"/>
      <c r="B25" s="10" t="s">
        <v>47</v>
      </c>
      <c r="C25" s="11"/>
      <c r="D25" s="11"/>
      <c r="E25" s="65"/>
      <c r="F25" s="65"/>
      <c r="G25" s="65"/>
      <c r="H25" s="65">
        <f t="shared" ref="H25:K25" si="11">+H23-H$19</f>
        <v>0.85549999999999971</v>
      </c>
      <c r="I25" s="65">
        <f t="shared" si="11"/>
        <v>-2.2136999999999958</v>
      </c>
      <c r="J25" s="65">
        <f t="shared" si="11"/>
        <v>-4.862099999999999</v>
      </c>
      <c r="K25" s="65">
        <f t="shared" si="11"/>
        <v>-7.7347000000000063</v>
      </c>
      <c r="L25" s="65">
        <f t="shared" ref="L25:AA25" si="12">+L23-L$19</f>
        <v>-2.9184000000000063</v>
      </c>
      <c r="M25" s="65">
        <f t="shared" si="12"/>
        <v>-5.2467999999999861</v>
      </c>
      <c r="N25" s="65">
        <f t="shared" si="12"/>
        <v>-8.4855999999999892</v>
      </c>
      <c r="O25" s="65">
        <f t="shared" si="12"/>
        <v>-6.049100000000001</v>
      </c>
      <c r="P25" s="65">
        <f t="shared" si="12"/>
        <v>-10.728699999999998</v>
      </c>
      <c r="Q25" s="65">
        <f t="shared" si="12"/>
        <v>-1.8540999999999928</v>
      </c>
      <c r="R25" s="65">
        <f t="shared" si="12"/>
        <v>0.92870000000000097</v>
      </c>
      <c r="S25" s="65">
        <f t="shared" si="12"/>
        <v>8.8136000000000134</v>
      </c>
      <c r="T25" s="65">
        <f t="shared" si="12"/>
        <v>2.0393000000000185</v>
      </c>
      <c r="U25" s="65">
        <f t="shared" si="12"/>
        <v>6.6746999999999819</v>
      </c>
      <c r="V25" s="65">
        <f t="shared" si="12"/>
        <v>5.0438559760000103</v>
      </c>
      <c r="W25" s="65">
        <f t="shared" si="12"/>
        <v>7.1246127782999658</v>
      </c>
      <c r="X25" s="65">
        <f t="shared" si="12"/>
        <v>-9.4286423987900321</v>
      </c>
      <c r="Y25" s="65">
        <f t="shared" si="12"/>
        <v>-1.8801783394399969</v>
      </c>
      <c r="Z25" s="65">
        <f t="shared" si="12"/>
        <v>-43.213677288989985</v>
      </c>
      <c r="AA25" s="65">
        <f t="shared" si="12"/>
        <v>-49.072324883280068</v>
      </c>
      <c r="AB25" s="65">
        <f t="shared" ref="AB25:AC25" si="13">+AB23-AB$19</f>
        <v>-85.058140558749955</v>
      </c>
      <c r="AC25" s="65">
        <f t="shared" si="13"/>
        <v>-190.18618213245011</v>
      </c>
      <c r="AF25" s="39"/>
      <c r="AG25" s="40"/>
      <c r="AH25" s="40"/>
    </row>
    <row r="26" spans="1:16383" ht="15">
      <c r="E26" s="25"/>
      <c r="F26" s="25"/>
      <c r="G26" s="25"/>
      <c r="AF26" s="39"/>
      <c r="AG26" s="40"/>
      <c r="AH26" s="40"/>
    </row>
    <row r="27" spans="1:16383" s="22" customFormat="1" ht="15">
      <c r="B27" s="24" t="s">
        <v>48</v>
      </c>
      <c r="C27" s="24"/>
      <c r="D27" s="24"/>
      <c r="E27" s="24">
        <v>82.52</v>
      </c>
      <c r="F27" s="24">
        <v>216.58699999999999</v>
      </c>
      <c r="G27" s="24">
        <v>271.35000000000002</v>
      </c>
      <c r="H27" s="24">
        <v>283.16500000000002</v>
      </c>
      <c r="I27" s="24">
        <v>308.33199999999999</v>
      </c>
      <c r="J27" s="24">
        <v>309.35899999999998</v>
      </c>
      <c r="K27" s="24">
        <v>325.97199999999998</v>
      </c>
      <c r="L27" s="24">
        <v>350.745</v>
      </c>
      <c r="M27" s="24">
        <v>358.13799999999998</v>
      </c>
      <c r="N27" s="24">
        <v>339.83600000000001</v>
      </c>
      <c r="O27" s="24">
        <v>340.74</v>
      </c>
      <c r="P27" s="24">
        <v>322.23500000000001</v>
      </c>
      <c r="Q27" s="24">
        <v>373.22899999999998</v>
      </c>
      <c r="R27" s="24">
        <v>450.017</v>
      </c>
      <c r="S27" s="24">
        <v>535.82799999999997</v>
      </c>
      <c r="T27" s="24">
        <v>647.25699999999995</v>
      </c>
      <c r="U27" s="24">
        <v>808.59299999999996</v>
      </c>
      <c r="V27" s="24">
        <v>1027.3389999999999</v>
      </c>
      <c r="W27" s="24">
        <v>1283.9059999999999</v>
      </c>
      <c r="X27" s="24">
        <v>1411.5260000000001</v>
      </c>
      <c r="Y27" s="24">
        <v>1810.83</v>
      </c>
      <c r="Z27" s="24">
        <v>2312.009</v>
      </c>
      <c r="AA27" s="24">
        <v>2765.5749999999998</v>
      </c>
      <c r="AB27" s="24">
        <v>3406.2649999999999</v>
      </c>
      <c r="AC27" s="24">
        <v>4412.3739999999998</v>
      </c>
      <c r="AF27" s="39"/>
      <c r="AG27" s="40"/>
      <c r="AH27" s="40"/>
    </row>
    <row r="28" spans="1:16383" s="22" customFormat="1" ht="15">
      <c r="B28" s="24" t="s">
        <v>49</v>
      </c>
      <c r="C28" s="24"/>
      <c r="D28" s="24"/>
      <c r="E28" s="24">
        <v>350.57499999999999</v>
      </c>
      <c r="F28" s="24">
        <v>387.37900000000002</v>
      </c>
      <c r="G28" s="24">
        <v>427.27699999999999</v>
      </c>
      <c r="H28" s="24">
        <v>453.98599999999999</v>
      </c>
      <c r="I28" s="24">
        <v>480.48099999999999</v>
      </c>
      <c r="J28" s="24">
        <v>466.81099999999998</v>
      </c>
      <c r="K28" s="24">
        <v>492.60899999999998</v>
      </c>
      <c r="L28" s="24">
        <v>532.56500000000005</v>
      </c>
      <c r="M28" s="24">
        <v>553.07000000000005</v>
      </c>
      <c r="N28" s="24">
        <v>534.346</v>
      </c>
      <c r="O28" s="24">
        <v>530.13</v>
      </c>
      <c r="P28" s="24">
        <v>506.75799999999998</v>
      </c>
      <c r="Q28" s="24">
        <v>451.54899999999998</v>
      </c>
      <c r="R28" s="24">
        <v>491.452</v>
      </c>
      <c r="S28" s="24">
        <v>535.82799999999997</v>
      </c>
      <c r="T28" s="24">
        <v>585.26599999999996</v>
      </c>
      <c r="U28" s="24">
        <v>634.28300000000002</v>
      </c>
      <c r="V28" s="24">
        <v>684.80700000000002</v>
      </c>
      <c r="W28" s="24">
        <v>705.86500000000001</v>
      </c>
      <c r="X28" s="24">
        <v>706.21799999999996</v>
      </c>
      <c r="Y28" s="24">
        <v>772.96699999999998</v>
      </c>
      <c r="Z28" s="24">
        <v>837.79100000000005</v>
      </c>
      <c r="AA28" s="24">
        <v>844.50800000000004</v>
      </c>
      <c r="AB28" s="24">
        <v>868.875</v>
      </c>
      <c r="AC28" s="24">
        <v>872.91099999999994</v>
      </c>
      <c r="AF28" s="39"/>
      <c r="AG28" s="40"/>
      <c r="AH28" s="40"/>
    </row>
    <row r="29" spans="1:16383" s="22" customFormat="1" ht="15">
      <c r="B29" s="24" t="s">
        <v>50</v>
      </c>
      <c r="C29" s="24"/>
      <c r="D29" s="24"/>
      <c r="E29" s="24">
        <f>+E$27*100/(E31+100)</f>
        <v>94.134395900613598</v>
      </c>
      <c r="F29" s="24">
        <f t="shared" ref="F29:AA29" si="14">+F27*100/(F31+100)</f>
        <v>229.77217771430429</v>
      </c>
      <c r="G29" s="24">
        <f t="shared" si="14"/>
        <v>269.0138300966745</v>
      </c>
      <c r="H29" s="24">
        <f t="shared" si="14"/>
        <v>272.6014222850327</v>
      </c>
      <c r="I29" s="24">
        <f t="shared" si="14"/>
        <v>289.14069140496349</v>
      </c>
      <c r="J29" s="24">
        <f t="shared" si="14"/>
        <v>307.23178854248948</v>
      </c>
      <c r="K29" s="24">
        <f t="shared" si="14"/>
        <v>314.88621053767378</v>
      </c>
      <c r="L29" s="24">
        <f t="shared" si="14"/>
        <v>320.80139755245392</v>
      </c>
      <c r="M29" s="24">
        <f t="shared" si="14"/>
        <v>321.99647199080772</v>
      </c>
      <c r="N29" s="24">
        <f t="shared" si="14"/>
        <v>322.26046223261875</v>
      </c>
      <c r="O29" s="24">
        <f t="shared" si="14"/>
        <v>331.91549548766761</v>
      </c>
      <c r="P29" s="24">
        <f t="shared" si="14"/>
        <v>335.45117237964786</v>
      </c>
      <c r="Q29" s="24">
        <f t="shared" si="14"/>
        <v>447.56900295442142</v>
      </c>
      <c r="R29" s="24">
        <f t="shared" si="14"/>
        <v>512.22329177993481</v>
      </c>
      <c r="S29" s="24">
        <f t="shared" si="14"/>
        <v>581.47930023415313</v>
      </c>
      <c r="T29" s="24">
        <f t="shared" si="14"/>
        <v>671.66441155206712</v>
      </c>
      <c r="U29" s="24">
        <f t="shared" si="14"/>
        <v>810.86536911039502</v>
      </c>
      <c r="V29" s="24">
        <f t="shared" si="14"/>
        <v>999.96194195690953</v>
      </c>
      <c r="W29" s="24">
        <f t="shared" si="14"/>
        <v>1269.0267878155414</v>
      </c>
      <c r="X29" s="24">
        <f t="shared" si="14"/>
        <v>1456.0609341250556</v>
      </c>
      <c r="Y29" s="24">
        <f t="shared" si="14"/>
        <v>1776.0931697853384</v>
      </c>
      <c r="Z29" s="24">
        <f t="shared" si="14"/>
        <v>2167.7489898957224</v>
      </c>
      <c r="AA29" s="24">
        <f t="shared" si="14"/>
        <v>2651.5605479966903</v>
      </c>
      <c r="AB29" s="24">
        <f t="shared" ref="AB29:AC29" si="15">+AB27*100/(AB31+100)</f>
        <v>3254.8459844717895</v>
      </c>
      <c r="AC29" s="24">
        <f t="shared" si="15"/>
        <v>4282.0302828006334</v>
      </c>
      <c r="AE29" s="49">
        <v>1</v>
      </c>
      <c r="AF29" s="39"/>
      <c r="AG29" s="40"/>
      <c r="AH29" s="40"/>
    </row>
    <row r="30" spans="1:16383" s="22" customFormat="1" ht="15">
      <c r="B30" s="24" t="s">
        <v>51</v>
      </c>
      <c r="C30" s="24"/>
      <c r="D30" s="24"/>
      <c r="E30" s="24">
        <f t="shared" ref="E30:O30" si="16">+E27*100/(E32+100)</f>
        <v>82.52</v>
      </c>
      <c r="F30" s="24">
        <f t="shared" si="16"/>
        <v>216.58699999999996</v>
      </c>
      <c r="G30" s="24">
        <f t="shared" si="16"/>
        <v>271.35000000000002</v>
      </c>
      <c r="H30" s="24"/>
      <c r="I30" s="24"/>
      <c r="J30" s="24"/>
      <c r="K30" s="24"/>
      <c r="L30" s="24"/>
      <c r="M30" s="24"/>
      <c r="N30" s="24">
        <f t="shared" si="16"/>
        <v>343.97687820458674</v>
      </c>
      <c r="O30" s="24">
        <f t="shared" si="16"/>
        <v>350.186948402518</v>
      </c>
      <c r="P30" s="24">
        <f t="shared" ref="P30:AA30" si="17">+P27*100/(P32+100)</f>
        <v>335.91677125390078</v>
      </c>
      <c r="Q30" s="24">
        <f t="shared" si="17"/>
        <v>428.74891477679034</v>
      </c>
      <c r="R30" s="24">
        <f t="shared" si="17"/>
        <v>487.86136166936666</v>
      </c>
      <c r="S30" s="24">
        <f t="shared" si="17"/>
        <v>552.98186595935613</v>
      </c>
      <c r="T30" s="24">
        <f t="shared" si="17"/>
        <v>644.2493134896265</v>
      </c>
      <c r="U30" s="24">
        <f t="shared" si="17"/>
        <v>803.55689557476671</v>
      </c>
      <c r="V30" s="24">
        <f t="shared" si="17"/>
        <v>995.15001722856891</v>
      </c>
      <c r="W30" s="24">
        <f t="shared" si="17"/>
        <v>1223.5412470929834</v>
      </c>
      <c r="X30" s="24">
        <f t="shared" si="17"/>
        <v>1379.8207188021379</v>
      </c>
      <c r="Y30" s="24">
        <f t="shared" si="17"/>
        <v>1756.6641449554361</v>
      </c>
      <c r="Z30" s="24">
        <f t="shared" si="17"/>
        <v>2243.5326402149103</v>
      </c>
      <c r="AA30" s="24">
        <f t="shared" si="17"/>
        <v>2700.928981681096</v>
      </c>
      <c r="AB30" s="24">
        <f t="shared" ref="AB30:AC30" si="18">+AB27*100/(AB32+100)</f>
        <v>3333.8683811687306</v>
      </c>
      <c r="AC30" s="24">
        <f t="shared" si="18"/>
        <v>4327.8255990960597</v>
      </c>
      <c r="AF30" s="39"/>
      <c r="AG30" s="40"/>
      <c r="AH30" s="40"/>
    </row>
    <row r="31" spans="1:16383" s="22" customFormat="1" ht="15">
      <c r="B31" s="24" t="s">
        <v>52</v>
      </c>
      <c r="C31" s="24"/>
      <c r="D31" s="24"/>
      <c r="E31" s="50">
        <v>-12.338100000000001</v>
      </c>
      <c r="F31" s="50">
        <v>-5.7383700000000006</v>
      </c>
      <c r="G31" s="50">
        <v>0.86841999999999997</v>
      </c>
      <c r="H31" s="50">
        <v>3.8751000000000002</v>
      </c>
      <c r="I31" s="50">
        <v>6.6373600000000001</v>
      </c>
      <c r="J31" s="50">
        <v>0.69238</v>
      </c>
      <c r="K31" s="50">
        <v>3.5205699999999998</v>
      </c>
      <c r="L31" s="50">
        <v>9.3340000000000014</v>
      </c>
      <c r="M31" s="50">
        <v>11.2242</v>
      </c>
      <c r="N31" s="50">
        <v>5.45383</v>
      </c>
      <c r="O31" s="50">
        <v>2.6586599999999998</v>
      </c>
      <c r="P31" s="50">
        <v>-3.9398200000000001</v>
      </c>
      <c r="Q31" s="50">
        <v>-16.609729999999999</v>
      </c>
      <c r="R31" s="50">
        <v>-12.14437</v>
      </c>
      <c r="S31" s="50">
        <v>-7.8508900000000006</v>
      </c>
      <c r="T31" s="50">
        <v>-3.6338699999999999</v>
      </c>
      <c r="U31" s="50">
        <v>-0.28023999999999999</v>
      </c>
      <c r="V31" s="50">
        <v>2.7378100000000001</v>
      </c>
      <c r="W31" s="50">
        <v>1.17249</v>
      </c>
      <c r="X31" s="50">
        <v>-3.0585899999999997</v>
      </c>
      <c r="Y31" s="50">
        <v>1.9558</v>
      </c>
      <c r="Z31" s="50">
        <v>6.6548300000000005</v>
      </c>
      <c r="AA31" s="50">
        <v>4.2999000000000001</v>
      </c>
      <c r="AB31" s="50">
        <v>4.6521100000000004</v>
      </c>
      <c r="AC31" s="50">
        <v>3.0439699999999998</v>
      </c>
      <c r="AD31" s="23"/>
      <c r="AE31" s="23"/>
      <c r="AF31" s="39"/>
      <c r="AG31" s="40"/>
      <c r="AH31" s="40"/>
      <c r="AI31" s="23"/>
      <c r="AJ31" s="23"/>
      <c r="AK31" s="23"/>
      <c r="AL31" s="23"/>
      <c r="AM31" s="23"/>
      <c r="AN31" s="23"/>
      <c r="AO31" s="23"/>
      <c r="AP31" s="23"/>
      <c r="AQ31" s="23"/>
    </row>
    <row r="32" spans="1:16383" s="22" customFormat="1" ht="15.75" customHeight="1">
      <c r="B32" s="24" t="s">
        <v>53</v>
      </c>
      <c r="C32" s="24"/>
      <c r="D32" s="24"/>
      <c r="E32" s="50"/>
      <c r="F32" s="50"/>
      <c r="G32" s="50"/>
      <c r="H32" s="50"/>
      <c r="I32" s="50"/>
      <c r="J32" s="50"/>
      <c r="K32" s="50"/>
      <c r="L32" s="50"/>
      <c r="M32" s="50"/>
      <c r="N32" s="50">
        <v>-1.20382457861714</v>
      </c>
      <c r="O32" s="50">
        <v>-2.69768717698163</v>
      </c>
      <c r="P32" s="50">
        <v>-4.0729646224062801</v>
      </c>
      <c r="Q32" s="50">
        <v>-12.949284036251001</v>
      </c>
      <c r="R32" s="50">
        <v>-7.7571959254716596</v>
      </c>
      <c r="S32" s="50">
        <v>-3.10206663460768</v>
      </c>
      <c r="T32" s="50">
        <v>0.46685133338865198</v>
      </c>
      <c r="U32" s="50">
        <v>0.62672655202977701</v>
      </c>
      <c r="V32" s="50">
        <v>3.2345859633380099</v>
      </c>
      <c r="W32" s="50">
        <v>4.9336099661893202</v>
      </c>
      <c r="X32" s="50">
        <v>2.2977826587055699</v>
      </c>
      <c r="Y32" s="50">
        <v>3.0834496850243398</v>
      </c>
      <c r="Z32" s="50">
        <v>3.0521668621023701</v>
      </c>
      <c r="AA32" s="50">
        <v>2.3934734588492299</v>
      </c>
      <c r="AB32" s="50">
        <v>2.1715499999999999</v>
      </c>
      <c r="AC32" s="50">
        <v>1.9536000000000002</v>
      </c>
      <c r="AD32" s="23"/>
      <c r="AE32" s="23"/>
      <c r="AF32" s="39"/>
      <c r="AG32" s="40"/>
      <c r="AH32" s="40"/>
      <c r="AI32" s="23"/>
      <c r="AJ32" s="23"/>
      <c r="AK32" s="23"/>
      <c r="AL32" s="23"/>
      <c r="AM32" s="23"/>
      <c r="AN32" s="23"/>
      <c r="AO32" s="23"/>
      <c r="AP32" s="23"/>
      <c r="AQ32" s="23"/>
    </row>
    <row r="33" spans="1:43" s="22" customFormat="1" ht="15" hidden="1">
      <c r="B33" s="24"/>
      <c r="C33" s="24"/>
      <c r="D33" s="24"/>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23"/>
      <c r="AE33" s="23"/>
      <c r="AF33" s="39"/>
      <c r="AG33" s="40"/>
      <c r="AH33" s="40"/>
      <c r="AI33" s="23"/>
      <c r="AJ33" s="23"/>
      <c r="AK33" s="23"/>
      <c r="AL33" s="23"/>
      <c r="AM33" s="23"/>
      <c r="AN33" s="23"/>
      <c r="AO33" s="23"/>
      <c r="AP33" s="23"/>
      <c r="AQ33" s="23"/>
    </row>
    <row r="34" spans="1:43" s="22" customFormat="1" ht="15" hidden="1">
      <c r="B34" s="24"/>
      <c r="C34" s="24"/>
      <c r="D34" s="24"/>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23"/>
      <c r="AE34" s="23"/>
      <c r="AF34" s="39"/>
      <c r="AG34" s="40"/>
      <c r="AH34" s="40"/>
      <c r="AI34" s="23"/>
      <c r="AJ34" s="23"/>
      <c r="AK34" s="23"/>
      <c r="AL34" s="23"/>
      <c r="AM34" s="23"/>
      <c r="AN34" s="23"/>
      <c r="AO34" s="23"/>
      <c r="AP34" s="23"/>
      <c r="AQ34" s="23"/>
    </row>
    <row r="35" spans="1:43" s="22" customFormat="1" ht="15" hidden="1">
      <c r="B35" s="24"/>
      <c r="C35" s="24"/>
      <c r="D35" s="24"/>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23"/>
      <c r="AE35" s="23"/>
      <c r="AF35" s="39"/>
      <c r="AG35" s="40"/>
      <c r="AH35" s="40"/>
      <c r="AI35" s="23"/>
      <c r="AJ35" s="23"/>
      <c r="AK35" s="23"/>
      <c r="AL35" s="23"/>
      <c r="AM35" s="23"/>
      <c r="AN35" s="23"/>
      <c r="AO35" s="23"/>
      <c r="AP35" s="23"/>
      <c r="AQ35" s="23"/>
    </row>
    <row r="36" spans="1:43" s="22" customFormat="1" ht="15" hidden="1">
      <c r="B36" s="24"/>
      <c r="C36" s="24"/>
      <c r="D36" s="24"/>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23"/>
      <c r="AE36" s="23"/>
      <c r="AF36" s="39"/>
      <c r="AG36" s="40"/>
      <c r="AH36" s="40"/>
      <c r="AI36" s="23"/>
      <c r="AJ36" s="23"/>
      <c r="AK36" s="23"/>
      <c r="AL36" s="23"/>
      <c r="AM36" s="23"/>
      <c r="AN36" s="23"/>
      <c r="AO36" s="23"/>
      <c r="AP36" s="23"/>
      <c r="AQ36" s="23"/>
    </row>
    <row r="37" spans="1:43" s="22" customFormat="1" ht="15" hidden="1">
      <c r="B37" s="24"/>
      <c r="C37" s="24"/>
      <c r="D37" s="24"/>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23"/>
      <c r="AE37" s="23"/>
      <c r="AF37" s="39"/>
      <c r="AG37" s="40"/>
      <c r="AH37" s="40"/>
      <c r="AI37" s="23"/>
      <c r="AJ37" s="23"/>
      <c r="AK37" s="23"/>
      <c r="AL37" s="23"/>
      <c r="AM37" s="23"/>
      <c r="AN37" s="23"/>
      <c r="AO37" s="23"/>
      <c r="AP37" s="23"/>
      <c r="AQ37" s="23"/>
    </row>
    <row r="38" spans="1:43" s="22" customFormat="1" ht="15" hidden="1">
      <c r="B38" s="24"/>
      <c r="C38" s="24"/>
      <c r="D38" s="24"/>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23"/>
      <c r="AE38" s="23"/>
      <c r="AF38" s="39"/>
      <c r="AG38" s="40"/>
      <c r="AH38" s="40"/>
      <c r="AI38" s="23"/>
      <c r="AJ38" s="23"/>
      <c r="AK38" s="23"/>
      <c r="AL38" s="23"/>
      <c r="AM38" s="23"/>
      <c r="AN38" s="23"/>
      <c r="AO38" s="23"/>
      <c r="AP38" s="23"/>
      <c r="AQ38" s="23"/>
    </row>
    <row r="39" spans="1:43" s="22" customFormat="1" ht="15" hidden="1">
      <c r="B39" s="24"/>
      <c r="C39" s="24"/>
      <c r="D39" s="24"/>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23"/>
      <c r="AE39" s="23"/>
      <c r="AF39" s="39"/>
      <c r="AG39" s="40"/>
      <c r="AH39" s="40"/>
      <c r="AI39" s="23"/>
      <c r="AJ39" s="23"/>
      <c r="AK39" s="23"/>
      <c r="AL39" s="23"/>
      <c r="AM39" s="23"/>
      <c r="AN39" s="23"/>
      <c r="AO39" s="23"/>
      <c r="AP39" s="23"/>
      <c r="AQ39" s="23"/>
    </row>
    <row r="40" spans="1:43" s="22" customFormat="1" ht="15" hidden="1">
      <c r="B40" s="24"/>
      <c r="C40" s="24"/>
      <c r="D40" s="24"/>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23"/>
      <c r="AE40" s="23"/>
      <c r="AF40" s="39"/>
      <c r="AG40" s="40"/>
      <c r="AH40" s="40"/>
      <c r="AI40" s="23"/>
      <c r="AJ40" s="23"/>
      <c r="AK40" s="23"/>
      <c r="AL40" s="23"/>
      <c r="AM40" s="23"/>
      <c r="AN40" s="23"/>
      <c r="AO40" s="23"/>
      <c r="AP40" s="23"/>
      <c r="AQ40" s="23"/>
    </row>
    <row r="41" spans="1:43" s="22" customFormat="1" ht="15" hidden="1">
      <c r="B41" s="24"/>
      <c r="C41" s="24"/>
      <c r="D41" s="24"/>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23"/>
      <c r="AE41" s="23"/>
      <c r="AF41" s="39"/>
      <c r="AG41" s="40"/>
      <c r="AH41" s="40"/>
      <c r="AI41" s="23"/>
      <c r="AJ41" s="23"/>
      <c r="AK41" s="23"/>
      <c r="AL41" s="23"/>
      <c r="AM41" s="23"/>
      <c r="AN41" s="23"/>
      <c r="AO41" s="23"/>
      <c r="AP41" s="23"/>
      <c r="AQ41" s="23"/>
    </row>
    <row r="42" spans="1:43" s="22" customFormat="1" ht="15" hidden="1">
      <c r="B42" s="24"/>
      <c r="C42" s="24"/>
      <c r="D42" s="24"/>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23"/>
      <c r="AE42" s="23"/>
      <c r="AF42" s="39"/>
      <c r="AG42" s="40"/>
      <c r="AH42" s="40"/>
      <c r="AI42" s="23"/>
      <c r="AJ42" s="23"/>
      <c r="AK42" s="23"/>
      <c r="AL42" s="23"/>
      <c r="AM42" s="23"/>
      <c r="AN42" s="23"/>
      <c r="AO42" s="23"/>
      <c r="AP42" s="23"/>
      <c r="AQ42" s="23"/>
    </row>
    <row r="43" spans="1:43" s="22" customFormat="1" ht="15" hidden="1">
      <c r="B43" s="24"/>
      <c r="C43" s="24"/>
      <c r="D43" s="24"/>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23"/>
      <c r="AE43" s="23"/>
      <c r="AF43" s="39"/>
      <c r="AG43" s="40"/>
      <c r="AH43" s="40"/>
      <c r="AI43" s="23"/>
      <c r="AJ43" s="23"/>
      <c r="AK43" s="23"/>
      <c r="AL43" s="23"/>
      <c r="AM43" s="23"/>
      <c r="AN43" s="23"/>
      <c r="AO43" s="23"/>
      <c r="AP43" s="23"/>
      <c r="AQ43" s="23"/>
    </row>
    <row r="44" spans="1:43" s="22" customFormat="1" ht="15" hidden="1">
      <c r="B44" s="24"/>
      <c r="C44" s="24"/>
      <c r="D44" s="24"/>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23"/>
      <c r="AE44" s="23"/>
      <c r="AF44" s="39"/>
      <c r="AG44" s="40"/>
      <c r="AH44" s="40"/>
      <c r="AI44" s="23"/>
      <c r="AJ44" s="23"/>
      <c r="AK44" s="23"/>
      <c r="AL44" s="23"/>
      <c r="AM44" s="23"/>
      <c r="AN44" s="23"/>
      <c r="AO44" s="23"/>
      <c r="AP44" s="23"/>
      <c r="AQ44" s="23"/>
    </row>
    <row r="45" spans="1:43" s="22" customFormat="1" ht="15" hidden="1">
      <c r="B45" s="24"/>
      <c r="C45" s="24"/>
      <c r="D45" s="24"/>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23"/>
      <c r="AE45" s="23"/>
      <c r="AF45" s="39"/>
      <c r="AG45" s="40"/>
      <c r="AH45" s="40"/>
      <c r="AI45" s="23"/>
      <c r="AJ45" s="23"/>
      <c r="AK45" s="23"/>
      <c r="AL45" s="23"/>
      <c r="AM45" s="23"/>
      <c r="AN45" s="23"/>
      <c r="AO45" s="23"/>
      <c r="AP45" s="23"/>
      <c r="AQ45" s="23"/>
    </row>
    <row r="46" spans="1:43" s="22" customFormat="1" ht="15" hidden="1">
      <c r="B46" s="24"/>
      <c r="C46" s="24"/>
      <c r="D46" s="24"/>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23"/>
      <c r="AE46" s="23"/>
      <c r="AF46" s="39"/>
      <c r="AG46" s="40"/>
      <c r="AH46" s="40"/>
      <c r="AI46" s="23"/>
      <c r="AJ46" s="23"/>
      <c r="AK46" s="23"/>
      <c r="AL46" s="23"/>
      <c r="AM46" s="23"/>
      <c r="AN46" s="23"/>
      <c r="AO46" s="23"/>
      <c r="AP46" s="23"/>
      <c r="AQ46" s="23"/>
    </row>
    <row r="47" spans="1:43" s="158" customFormat="1" ht="15">
      <c r="B47" s="159"/>
      <c r="C47" s="159"/>
      <c r="D47" s="159"/>
      <c r="E47" s="162">
        <v>-12.3320319257164</v>
      </c>
      <c r="F47" s="162">
        <v>-5.7037801673131003</v>
      </c>
      <c r="G47" s="162">
        <v>0.94595845816322299</v>
      </c>
      <c r="H47" s="162"/>
      <c r="I47" s="162"/>
      <c r="J47" s="162"/>
      <c r="K47" s="162"/>
      <c r="L47" s="162"/>
      <c r="M47" s="162"/>
      <c r="N47" s="162"/>
      <c r="O47" s="162"/>
      <c r="P47" s="162"/>
      <c r="Q47" s="162"/>
      <c r="R47" s="162"/>
      <c r="S47" s="162"/>
      <c r="T47" s="162"/>
      <c r="U47" s="162"/>
      <c r="V47" s="162"/>
      <c r="W47" s="162"/>
      <c r="X47" s="162"/>
      <c r="Y47" s="162"/>
      <c r="Z47" s="162"/>
      <c r="AA47" s="162"/>
      <c r="AB47" s="159"/>
      <c r="AC47" s="159"/>
      <c r="AF47" s="160"/>
      <c r="AG47" s="161"/>
      <c r="AH47" s="161"/>
    </row>
    <row r="48" spans="1:43" ht="15" customHeight="1">
      <c r="A48" s="214" t="s">
        <v>54</v>
      </c>
      <c r="B48" s="17" t="s">
        <v>32</v>
      </c>
      <c r="C48" s="17"/>
      <c r="D48" s="17"/>
      <c r="E48" s="90">
        <f ca="1">+E49+E55+E56</f>
        <v>0</v>
      </c>
      <c r="F48" s="90">
        <f t="shared" ref="F48:K48" ca="1" si="19">+F49+F55+F56</f>
        <v>0</v>
      </c>
      <c r="G48" s="90">
        <f t="shared" ca="1" si="19"/>
        <v>0</v>
      </c>
      <c r="H48" s="90">
        <f t="shared" ca="1" si="19"/>
        <v>33.948825487619324</v>
      </c>
      <c r="I48" s="90">
        <f t="shared" ca="1" si="19"/>
        <v>35.163720093694074</v>
      </c>
      <c r="J48" s="90">
        <f t="shared" ca="1" si="19"/>
        <v>35.869730279047332</v>
      </c>
      <c r="K48" s="90">
        <f t="shared" ca="1" si="19"/>
        <v>34.026633562594483</v>
      </c>
      <c r="L48" s="90">
        <f t="shared" ref="L48:AA48" ca="1" si="20">+L49+L55+L56</f>
        <v>35.900405513696505</v>
      </c>
      <c r="M48" s="90">
        <f t="shared" ca="1" si="20"/>
        <v>36.43274407930349</v>
      </c>
      <c r="N48" s="90">
        <f t="shared" ca="1" si="20"/>
        <v>37.971917155867558</v>
      </c>
      <c r="O48" s="90">
        <f t="shared" ca="1" si="20"/>
        <v>41.440383269936682</v>
      </c>
      <c r="P48" s="90">
        <f t="shared" ca="1" si="20"/>
        <v>38.947025896339063</v>
      </c>
      <c r="Q48" s="90">
        <f t="shared" ca="1" si="20"/>
        <v>52.926697548770761</v>
      </c>
      <c r="R48" s="90">
        <f t="shared" ca="1" si="20"/>
        <v>66.786704034012971</v>
      </c>
      <c r="S48" s="90">
        <f t="shared" ca="1" si="20"/>
        <v>79.954528051910486</v>
      </c>
      <c r="T48" s="90">
        <f t="shared" ca="1" si="20"/>
        <v>91.824659769115158</v>
      </c>
      <c r="U48" s="90">
        <f t="shared" ca="1" si="20"/>
        <v>111.74908669281817</v>
      </c>
      <c r="V48" s="90">
        <f t="shared" ca="1" si="20"/>
        <v>142.00623936334949</v>
      </c>
      <c r="W48" s="90">
        <f t="shared" ca="1" si="20"/>
        <v>196.60010046106709</v>
      </c>
      <c r="X48" s="90">
        <f t="shared" ca="1" si="20"/>
        <v>247.21222025913607</v>
      </c>
      <c r="Y48" s="90">
        <f t="shared" ca="1" si="20"/>
        <v>318.0395809170758</v>
      </c>
      <c r="Z48" s="90">
        <f t="shared" ca="1" si="20"/>
        <v>374.29052135224788</v>
      </c>
      <c r="AA48" s="90">
        <f t="shared" ca="1" si="20"/>
        <v>484.92971174435434</v>
      </c>
      <c r="AB48" s="90">
        <f t="shared" ref="AB48:AC48" ca="1" si="21">+AB49+AB55+AB56</f>
        <v>626.92488599722572</v>
      </c>
      <c r="AC48" s="90">
        <f t="shared" ca="1" si="21"/>
        <v>908.73202503692949</v>
      </c>
      <c r="AF48" s="39"/>
      <c r="AG48" s="40"/>
      <c r="AH48" s="40"/>
    </row>
    <row r="49" spans="1:34" ht="15">
      <c r="A49" s="214"/>
      <c r="B49" s="12"/>
      <c r="C49" s="12" t="s">
        <v>33</v>
      </c>
      <c r="D49" s="12"/>
      <c r="E49" s="63">
        <f t="shared" ref="E49:K49" ca="1" si="22">+SUM(E50:E54)</f>
        <v>0</v>
      </c>
      <c r="F49" s="63">
        <f t="shared" ca="1" si="22"/>
        <v>0</v>
      </c>
      <c r="G49" s="63">
        <f t="shared" ca="1" si="22"/>
        <v>0</v>
      </c>
      <c r="H49" s="63">
        <f t="shared" ca="1" si="22"/>
        <v>18.378743900805979</v>
      </c>
      <c r="I49" s="63">
        <f t="shared" ca="1" si="22"/>
        <v>19.778315788859228</v>
      </c>
      <c r="J49" s="63">
        <f t="shared" ca="1" si="22"/>
        <v>20.724594690796756</v>
      </c>
      <c r="K49" s="63">
        <f t="shared" ca="1" si="22"/>
        <v>21.580267612437183</v>
      </c>
      <c r="L49" s="63">
        <f t="shared" ref="L49:AA49" ca="1" si="23">+SUM(L50:L54)</f>
        <v>24.080978318699458</v>
      </c>
      <c r="M49" s="63">
        <f t="shared" ca="1" si="23"/>
        <v>24.643623810616326</v>
      </c>
      <c r="N49" s="63">
        <f t="shared" ca="1" si="23"/>
        <v>24.622350826762528</v>
      </c>
      <c r="O49" s="63">
        <f t="shared" ca="1" si="23"/>
        <v>26.561230354377336</v>
      </c>
      <c r="P49" s="63">
        <f t="shared" ca="1" si="23"/>
        <v>26.182778012884704</v>
      </c>
      <c r="Q49" s="63">
        <f t="shared" ca="1" si="23"/>
        <v>33.492623836417863</v>
      </c>
      <c r="R49" s="63">
        <f t="shared" ca="1" si="23"/>
        <v>48.982843054679748</v>
      </c>
      <c r="S49" s="63">
        <f t="shared" ca="1" si="23"/>
        <v>63.2318654400718</v>
      </c>
      <c r="T49" s="63">
        <f t="shared" ca="1" si="23"/>
        <v>73.303511939141089</v>
      </c>
      <c r="U49" s="63">
        <f t="shared" ca="1" si="23"/>
        <v>85.616240650688184</v>
      </c>
      <c r="V49" s="63">
        <f t="shared" ca="1" si="23"/>
        <v>100.85566948110755</v>
      </c>
      <c r="W49" s="63">
        <f t="shared" ca="1" si="23"/>
        <v>141.37745504738677</v>
      </c>
      <c r="X49" s="63">
        <f t="shared" ca="1" si="23"/>
        <v>146.61071398258829</v>
      </c>
      <c r="Y49" s="63">
        <f t="shared" ca="1" si="23"/>
        <v>194.75815088315073</v>
      </c>
      <c r="Z49" s="63">
        <f t="shared" ca="1" si="23"/>
        <v>241.70818353830791</v>
      </c>
      <c r="AA49" s="63">
        <f t="shared" ca="1" si="23"/>
        <v>303.88868174898187</v>
      </c>
      <c r="AB49" s="63">
        <f t="shared" ref="AB49:AC49" ca="1" si="24">+SUM(AB50:AB54)</f>
        <v>367.14145879064927</v>
      </c>
      <c r="AC49" s="63">
        <f t="shared" ca="1" si="24"/>
        <v>513.99322385443816</v>
      </c>
      <c r="AF49" s="39"/>
      <c r="AG49" s="40"/>
      <c r="AH49" s="40"/>
    </row>
    <row r="50" spans="1:34" ht="15">
      <c r="A50" s="214"/>
      <c r="B50" s="12"/>
      <c r="C50" s="12"/>
      <c r="D50" s="21" t="s">
        <v>34</v>
      </c>
      <c r="E50" s="87">
        <f t="shared" ref="E50:AC50" ca="1" si="25">IF(OFFSET(E31,$AE$29-1,0)=0,ERROR.TYPE(6),E6*(OFFSET(E$28,$AE$29,0)/E$27)^($AE6))</f>
        <v>0</v>
      </c>
      <c r="F50" s="87">
        <f t="shared" ca="1" si="25"/>
        <v>0</v>
      </c>
      <c r="G50" s="87">
        <f t="shared" ca="1" si="25"/>
        <v>0</v>
      </c>
      <c r="H50" s="87">
        <f t="shared" ca="1" si="25"/>
        <v>1.7333743853888173</v>
      </c>
      <c r="I50" s="87">
        <f t="shared" ca="1" si="25"/>
        <v>2.1402763486428857</v>
      </c>
      <c r="J50" s="87">
        <f t="shared" ca="1" si="25"/>
        <v>2.3526233727598842</v>
      </c>
      <c r="K50" s="87">
        <f t="shared" ca="1" si="25"/>
        <v>2.1578778746653922</v>
      </c>
      <c r="L50" s="87">
        <f t="shared" ca="1" si="25"/>
        <v>2.43785836893916</v>
      </c>
      <c r="M50" s="87">
        <f t="shared" ca="1" si="25"/>
        <v>2.7125383002629548</v>
      </c>
      <c r="N50" s="87">
        <f t="shared" ca="1" si="25"/>
        <v>2.8969488261174203</v>
      </c>
      <c r="O50" s="87">
        <f t="shared" ca="1" si="25"/>
        <v>4.0973837489956901</v>
      </c>
      <c r="P50" s="87">
        <f t="shared" ca="1" si="25"/>
        <v>4.3460185866194578</v>
      </c>
      <c r="Q50" s="87">
        <f t="shared" ca="1" si="25"/>
        <v>5.0030342912857533</v>
      </c>
      <c r="R50" s="87">
        <f t="shared" ca="1" si="25"/>
        <v>9.3535293379728515</v>
      </c>
      <c r="S50" s="87">
        <f t="shared" ca="1" si="25"/>
        <v>13.387180140349956</v>
      </c>
      <c r="T50" s="87">
        <f t="shared" ca="1" si="25"/>
        <v>14.669842291851072</v>
      </c>
      <c r="U50" s="87">
        <f t="shared" ca="1" si="25"/>
        <v>15.949738009193881</v>
      </c>
      <c r="V50" s="87">
        <f t="shared" ca="1" si="25"/>
        <v>14.704933158442159</v>
      </c>
      <c r="W50" s="87">
        <f t="shared" ca="1" si="25"/>
        <v>18.10727779156624</v>
      </c>
      <c r="X50" s="87">
        <f t="shared" ca="1" si="25"/>
        <v>20.080622693954339</v>
      </c>
      <c r="Y50" s="87">
        <f t="shared" ca="1" si="25"/>
        <v>26.181649740089913</v>
      </c>
      <c r="Z50" s="87">
        <f t="shared" ca="1" si="25"/>
        <v>31.411419036834257</v>
      </c>
      <c r="AA50" s="87">
        <f t="shared" ca="1" si="25"/>
        <v>39.320457637251067</v>
      </c>
      <c r="AB50" s="87">
        <f t="shared" ca="1" si="25"/>
        <v>47.793808984408024</v>
      </c>
      <c r="AC50" s="87">
        <f t="shared" ca="1" si="25"/>
        <v>81.122693279290701</v>
      </c>
      <c r="AF50" s="39"/>
      <c r="AG50" s="40"/>
      <c r="AH50" s="40"/>
    </row>
    <row r="51" spans="1:34" ht="15">
      <c r="A51" s="214"/>
      <c r="B51" s="12"/>
      <c r="C51" s="12"/>
      <c r="D51" s="21" t="s">
        <v>35</v>
      </c>
      <c r="E51" s="87">
        <f t="shared" ref="E51:AC51" ca="1" si="26">IF(OFFSET(E31,$AE$29-1,0)=0,ERROR.TYPE(6),E7*(OFFSET(E$28,$AE$29,0)/E$27)^($AE7))</f>
        <v>0</v>
      </c>
      <c r="F51" s="87">
        <f t="shared" ca="1" si="26"/>
        <v>0</v>
      </c>
      <c r="G51" s="87">
        <f t="shared" ca="1" si="26"/>
        <v>0</v>
      </c>
      <c r="H51" s="87">
        <f t="shared" ca="1" si="26"/>
        <v>0.7779039507218195</v>
      </c>
      <c r="I51" s="87">
        <f t="shared" ca="1" si="26"/>
        <v>1.0225196069718889</v>
      </c>
      <c r="J51" s="87">
        <f t="shared" ca="1" si="26"/>
        <v>1.1501541822157579</v>
      </c>
      <c r="K51" s="87">
        <f t="shared" ca="1" si="26"/>
        <v>1.3427622586614516</v>
      </c>
      <c r="L51" s="87">
        <f t="shared" ca="1" si="26"/>
        <v>1.1392786597881999</v>
      </c>
      <c r="M51" s="87">
        <f t="shared" ca="1" si="26"/>
        <v>1.1975612752953204</v>
      </c>
      <c r="N51" s="87">
        <f t="shared" ca="1" si="26"/>
        <v>1.5121176830945717</v>
      </c>
      <c r="O51" s="87">
        <f t="shared" ca="1" si="26"/>
        <v>2.4945915899181834</v>
      </c>
      <c r="P51" s="87">
        <f t="shared" ca="1" si="26"/>
        <v>2.8758650486875563</v>
      </c>
      <c r="Q51" s="87">
        <f t="shared" ca="1" si="26"/>
        <v>4.7002766809242678</v>
      </c>
      <c r="R51" s="87">
        <f t="shared" ca="1" si="26"/>
        <v>6.0316043634049334</v>
      </c>
      <c r="S51" s="87">
        <f t="shared" ca="1" si="26"/>
        <v>5.8883421746559526</v>
      </c>
      <c r="T51" s="87">
        <f t="shared" ca="1" si="26"/>
        <v>6.6646611919577037</v>
      </c>
      <c r="U51" s="87">
        <f t="shared" ca="1" si="26"/>
        <v>7.2762496578697649</v>
      </c>
      <c r="V51" s="87">
        <f t="shared" ca="1" si="26"/>
        <v>6.5635486113643031</v>
      </c>
      <c r="W51" s="87">
        <f t="shared" ca="1" si="26"/>
        <v>9.5166865325409002</v>
      </c>
      <c r="X51" s="87">
        <f t="shared" ca="1" si="26"/>
        <v>12.267555325143388</v>
      </c>
      <c r="Y51" s="87">
        <f t="shared" ca="1" si="26"/>
        <v>12.53577817076593</v>
      </c>
      <c r="Z51" s="87">
        <f t="shared" ca="1" si="26"/>
        <v>16.350857329889489</v>
      </c>
      <c r="AA51" s="87">
        <f t="shared" ca="1" si="26"/>
        <v>25.584461655021315</v>
      </c>
      <c r="AB51" s="87">
        <f t="shared" ca="1" si="26"/>
        <v>37.271436272330476</v>
      </c>
      <c r="AC51" s="87">
        <f t="shared" ca="1" si="26"/>
        <v>48.702043727831359</v>
      </c>
      <c r="AF51" s="39"/>
      <c r="AG51" s="40"/>
      <c r="AH51" s="40"/>
    </row>
    <row r="52" spans="1:34" ht="15">
      <c r="A52" s="214"/>
      <c r="B52" s="12"/>
      <c r="C52" s="12"/>
      <c r="D52" s="21" t="s">
        <v>36</v>
      </c>
      <c r="E52" s="87">
        <f t="shared" ref="E52:AC52" ca="1" si="27">IF(OFFSET(E31,$AE$29-1,0)=0,ERROR.TYPE(6),E8*(OFFSET(E$28,$AE$29,0)/E$27)^($AE8))</f>
        <v>0</v>
      </c>
      <c r="F52" s="87">
        <f t="shared" ca="1" si="27"/>
        <v>0</v>
      </c>
      <c r="G52" s="87">
        <f t="shared" ca="1" si="27"/>
        <v>0</v>
      </c>
      <c r="H52" s="87">
        <f t="shared" ca="1" si="27"/>
        <v>8.1155655646953413</v>
      </c>
      <c r="I52" s="87">
        <f t="shared" ca="1" si="27"/>
        <v>7.9122198332444551</v>
      </c>
      <c r="J52" s="87">
        <f t="shared" ca="1" si="27"/>
        <v>7.2807171358211118</v>
      </c>
      <c r="K52" s="87">
        <f t="shared" ca="1" si="27"/>
        <v>7.5057274791103357</v>
      </c>
      <c r="L52" s="87">
        <f t="shared" ca="1" si="27"/>
        <v>7.144441289972093</v>
      </c>
      <c r="M52" s="87">
        <f t="shared" ca="1" si="27"/>
        <v>6.8969242350580489</v>
      </c>
      <c r="N52" s="87">
        <f t="shared" ca="1" si="27"/>
        <v>6.5162843175505358</v>
      </c>
      <c r="O52" s="87">
        <f t="shared" ca="1" si="27"/>
        <v>9.2490550154634601</v>
      </c>
      <c r="P52" s="87">
        <f t="shared" ca="1" si="27"/>
        <v>7.81669437757769</v>
      </c>
      <c r="Q52" s="87">
        <f t="shared" ca="1" si="27"/>
        <v>7.9174128642078401</v>
      </c>
      <c r="R52" s="87">
        <f t="shared" ca="1" si="27"/>
        <v>11.380309353301955</v>
      </c>
      <c r="S52" s="87">
        <f t="shared" ca="1" si="27"/>
        <v>16.304543125065891</v>
      </c>
      <c r="T52" s="87">
        <f t="shared" ca="1" si="27"/>
        <v>19.00800845533232</v>
      </c>
      <c r="U52" s="87">
        <f t="shared" ca="1" si="27"/>
        <v>23.438252983624537</v>
      </c>
      <c r="V52" s="87">
        <f t="shared" ca="1" si="27"/>
        <v>29.831180320401053</v>
      </c>
      <c r="W52" s="87">
        <f t="shared" ca="1" si="27"/>
        <v>38.394291916539657</v>
      </c>
      <c r="X52" s="87">
        <f t="shared" ca="1" si="27"/>
        <v>44.265311068840575</v>
      </c>
      <c r="Y52" s="87">
        <f t="shared" ca="1" si="27"/>
        <v>55.893882931144859</v>
      </c>
      <c r="Z52" s="87">
        <f t="shared" ca="1" si="27"/>
        <v>69.239275047544169</v>
      </c>
      <c r="AA52" s="87">
        <f t="shared" ca="1" si="27"/>
        <v>90.209819260779454</v>
      </c>
      <c r="AB52" s="87">
        <f t="shared" ca="1" si="27"/>
        <v>116.08918097904069</v>
      </c>
      <c r="AC52" s="87">
        <f t="shared" ca="1" si="27"/>
        <v>154.78949477419596</v>
      </c>
      <c r="AF52" s="39"/>
      <c r="AG52" s="40"/>
      <c r="AH52" s="40"/>
    </row>
    <row r="53" spans="1:34" ht="15">
      <c r="A53" s="214"/>
      <c r="B53" s="12"/>
      <c r="C53" s="12"/>
      <c r="D53" s="21" t="s">
        <v>37</v>
      </c>
      <c r="E53" s="87">
        <f t="shared" ref="E53:AC53" ca="1" si="28">IF(OFFSET(E31,$AE$29-1,0)=0,ERROR.TYPE(6),E9)</f>
        <v>0</v>
      </c>
      <c r="F53" s="87">
        <f t="shared" ca="1" si="28"/>
        <v>0</v>
      </c>
      <c r="G53" s="87">
        <f t="shared" ca="1" si="28"/>
        <v>0</v>
      </c>
      <c r="H53" s="87">
        <f t="shared" ca="1" si="28"/>
        <v>7.7519000000000009</v>
      </c>
      <c r="I53" s="87">
        <f t="shared" ca="1" si="28"/>
        <v>8.7032999999999987</v>
      </c>
      <c r="J53" s="87">
        <f t="shared" ca="1" si="28"/>
        <v>9.9411000000000023</v>
      </c>
      <c r="K53" s="87">
        <f t="shared" ca="1" si="28"/>
        <v>10.573900000000002</v>
      </c>
      <c r="L53" s="87">
        <f t="shared" ca="1" si="28"/>
        <v>13.359400000000004</v>
      </c>
      <c r="M53" s="87">
        <f t="shared" ca="1" si="28"/>
        <v>13.836600000000001</v>
      </c>
      <c r="N53" s="87">
        <f t="shared" ca="1" si="28"/>
        <v>13.696999999999999</v>
      </c>
      <c r="O53" s="87">
        <f t="shared" ca="1" si="28"/>
        <v>10.720200000000002</v>
      </c>
      <c r="P53" s="87">
        <f t="shared" ca="1" si="28"/>
        <v>11.144200000000001</v>
      </c>
      <c r="Q53" s="87">
        <f t="shared" ca="1" si="28"/>
        <v>15.8719</v>
      </c>
      <c r="R53" s="87">
        <f t="shared" ca="1" si="28"/>
        <v>22.217400000000008</v>
      </c>
      <c r="S53" s="87">
        <f t="shared" ca="1" si="28"/>
        <v>27.651800000000001</v>
      </c>
      <c r="T53" s="87">
        <f t="shared" ca="1" si="28"/>
        <v>32.960999999999999</v>
      </c>
      <c r="U53" s="87">
        <f t="shared" ca="1" si="28"/>
        <v>38.951999999999998</v>
      </c>
      <c r="V53" s="87">
        <f t="shared" ca="1" si="28"/>
        <v>49.756007390900031</v>
      </c>
      <c r="W53" s="87">
        <f t="shared" ca="1" si="28"/>
        <v>75.359198806739983</v>
      </c>
      <c r="X53" s="87">
        <f t="shared" ca="1" si="28"/>
        <v>69.997224894649989</v>
      </c>
      <c r="Y53" s="87">
        <f t="shared" ca="1" si="28"/>
        <v>100.14684004115003</v>
      </c>
      <c r="Z53" s="87">
        <f t="shared" ca="1" si="28"/>
        <v>124.70663212404</v>
      </c>
      <c r="AA53" s="87">
        <f t="shared" ca="1" si="28"/>
        <v>148.77394319593003</v>
      </c>
      <c r="AB53" s="87">
        <f t="shared" ca="1" si="28"/>
        <v>165.98703255487004</v>
      </c>
      <c r="AC53" s="87">
        <f t="shared" ca="1" si="28"/>
        <v>229.37899207312006</v>
      </c>
      <c r="AF53" s="39"/>
      <c r="AG53" s="40"/>
      <c r="AH53" s="40"/>
    </row>
    <row r="54" spans="1:34" ht="15">
      <c r="A54" s="214"/>
      <c r="B54" s="12"/>
      <c r="C54" s="12"/>
      <c r="D54" s="19" t="s">
        <v>38</v>
      </c>
      <c r="E54" s="89">
        <f t="shared" ref="E54:AB54" si="29">+E10</f>
        <v>0</v>
      </c>
      <c r="F54" s="89">
        <f t="shared" si="29"/>
        <v>0</v>
      </c>
      <c r="G54" s="89">
        <f t="shared" si="29"/>
        <v>0</v>
      </c>
      <c r="H54" s="89">
        <f t="shared" si="29"/>
        <v>0</v>
      </c>
      <c r="I54" s="89">
        <f t="shared" si="29"/>
        <v>0</v>
      </c>
      <c r="J54" s="89">
        <f t="shared" si="29"/>
        <v>0</v>
      </c>
      <c r="K54" s="89">
        <f t="shared" si="29"/>
        <v>0</v>
      </c>
      <c r="L54" s="89">
        <f t="shared" si="29"/>
        <v>0</v>
      </c>
      <c r="M54" s="89">
        <f t="shared" si="29"/>
        <v>0</v>
      </c>
      <c r="N54" s="89">
        <f t="shared" si="29"/>
        <v>0</v>
      </c>
      <c r="O54" s="89">
        <f t="shared" si="29"/>
        <v>0</v>
      </c>
      <c r="P54" s="89">
        <f t="shared" si="29"/>
        <v>0</v>
      </c>
      <c r="Q54" s="89">
        <f t="shared" si="29"/>
        <v>0</v>
      </c>
      <c r="R54" s="89">
        <f t="shared" si="29"/>
        <v>0</v>
      </c>
      <c r="S54" s="89">
        <f t="shared" si="29"/>
        <v>0</v>
      </c>
      <c r="T54" s="89">
        <f t="shared" si="29"/>
        <v>0</v>
      </c>
      <c r="U54" s="89">
        <f t="shared" si="29"/>
        <v>0</v>
      </c>
      <c r="V54" s="89">
        <f t="shared" si="29"/>
        <v>0</v>
      </c>
      <c r="W54" s="89">
        <f t="shared" si="29"/>
        <v>0</v>
      </c>
      <c r="X54" s="89">
        <f t="shared" si="29"/>
        <v>0</v>
      </c>
      <c r="Y54" s="89">
        <f t="shared" si="29"/>
        <v>0</v>
      </c>
      <c r="Z54" s="89">
        <f t="shared" si="29"/>
        <v>0</v>
      </c>
      <c r="AA54" s="89">
        <f t="shared" si="29"/>
        <v>0</v>
      </c>
      <c r="AB54" s="89">
        <f t="shared" si="29"/>
        <v>0</v>
      </c>
      <c r="AC54" s="89">
        <f t="shared" ref="AC54" si="30">+AC10</f>
        <v>0</v>
      </c>
      <c r="AF54" s="39"/>
      <c r="AG54" s="40"/>
      <c r="AH54" s="40"/>
    </row>
    <row r="55" spans="1:34" ht="15">
      <c r="A55" s="214"/>
      <c r="B55" s="12"/>
      <c r="C55" s="12" t="s">
        <v>39</v>
      </c>
      <c r="D55" s="12"/>
      <c r="E55" s="87">
        <f t="shared" ref="E55:AC55" ca="1" si="31">IF(OFFSET(E31,$AE$29-1,0)=0,ERROR.TYPE(6),E11*(OFFSET(E$28,$AE$29,0)/E$27)^($AE11))</f>
        <v>0</v>
      </c>
      <c r="F55" s="87">
        <f t="shared" ca="1" si="31"/>
        <v>0</v>
      </c>
      <c r="G55" s="87">
        <f t="shared" ca="1" si="31"/>
        <v>0</v>
      </c>
      <c r="H55" s="87">
        <f t="shared" ca="1" si="31"/>
        <v>12.168181586813343</v>
      </c>
      <c r="I55" s="87">
        <f t="shared" ca="1" si="31"/>
        <v>12.128304304834849</v>
      </c>
      <c r="J55" s="87">
        <f t="shared" ca="1" si="31"/>
        <v>12.339535588250579</v>
      </c>
      <c r="K55" s="87">
        <f t="shared" ca="1" si="31"/>
        <v>9.8335659501573023</v>
      </c>
      <c r="L55" s="87">
        <f t="shared" ca="1" si="31"/>
        <v>8.3615271949970449</v>
      </c>
      <c r="M55" s="87">
        <f t="shared" ca="1" si="31"/>
        <v>8.316520268687162</v>
      </c>
      <c r="N55" s="87">
        <f t="shared" ca="1" si="31"/>
        <v>8.5675663291050341</v>
      </c>
      <c r="O55" s="87">
        <f t="shared" ca="1" si="31"/>
        <v>8.8964529155593439</v>
      </c>
      <c r="P55" s="87">
        <f t="shared" ca="1" si="31"/>
        <v>9.2557478834543598</v>
      </c>
      <c r="Q55" s="87">
        <f t="shared" ca="1" si="31"/>
        <v>13.034173712352898</v>
      </c>
      <c r="R55" s="87">
        <f t="shared" ca="1" si="31"/>
        <v>11.777560979333222</v>
      </c>
      <c r="S55" s="87">
        <f t="shared" ca="1" si="31"/>
        <v>13.022662611838687</v>
      </c>
      <c r="T55" s="87">
        <f t="shared" ca="1" si="31"/>
        <v>14.929747829974072</v>
      </c>
      <c r="U55" s="87">
        <f t="shared" ca="1" si="31"/>
        <v>19.64394604212999</v>
      </c>
      <c r="V55" s="87">
        <f t="shared" ca="1" si="31"/>
        <v>34.147635042361941</v>
      </c>
      <c r="W55" s="87">
        <f t="shared" ca="1" si="31"/>
        <v>43.094284207820316</v>
      </c>
      <c r="X55" s="87">
        <f t="shared" ca="1" si="31"/>
        <v>70.473382494037793</v>
      </c>
      <c r="Y55" s="87">
        <f t="shared" ca="1" si="31"/>
        <v>83.677377745275095</v>
      </c>
      <c r="Z55" s="87">
        <f t="shared" ca="1" si="31"/>
        <v>100.94406757236996</v>
      </c>
      <c r="AA55" s="87">
        <f t="shared" ca="1" si="31"/>
        <v>138.53076390759244</v>
      </c>
      <c r="AB55" s="87">
        <f t="shared" ca="1" si="31"/>
        <v>181.59115238180644</v>
      </c>
      <c r="AC55" s="87">
        <f t="shared" ca="1" si="31"/>
        <v>244.18889013321137</v>
      </c>
      <c r="AF55" s="39"/>
      <c r="AG55" s="40"/>
      <c r="AH55" s="40"/>
    </row>
    <row r="56" spans="1:34" ht="15">
      <c r="A56" s="214"/>
      <c r="B56" s="12"/>
      <c r="C56" s="12" t="s">
        <v>40</v>
      </c>
      <c r="D56" s="12"/>
      <c r="E56" s="63">
        <f t="shared" ref="E56:K56" ca="1" si="32">+E57+E58</f>
        <v>0</v>
      </c>
      <c r="F56" s="63">
        <f t="shared" ca="1" si="32"/>
        <v>0</v>
      </c>
      <c r="G56" s="63">
        <f t="shared" ca="1" si="32"/>
        <v>0</v>
      </c>
      <c r="H56" s="63">
        <f t="shared" ca="1" si="32"/>
        <v>3.4018999999999999</v>
      </c>
      <c r="I56" s="63">
        <f t="shared" ca="1" si="32"/>
        <v>3.2571000000000003</v>
      </c>
      <c r="J56" s="63">
        <f t="shared" ca="1" si="32"/>
        <v>2.8056000000000001</v>
      </c>
      <c r="K56" s="63">
        <f t="shared" ca="1" si="32"/>
        <v>2.6128</v>
      </c>
      <c r="L56" s="63">
        <f t="shared" ref="L56:AA56" ca="1" si="33">+L57+L58</f>
        <v>3.4579</v>
      </c>
      <c r="M56" s="63">
        <f t="shared" ca="1" si="33"/>
        <v>3.4725999999999999</v>
      </c>
      <c r="N56" s="63">
        <f t="shared" ca="1" si="33"/>
        <v>4.782</v>
      </c>
      <c r="O56" s="63">
        <f t="shared" ca="1" si="33"/>
        <v>5.9827000000000004</v>
      </c>
      <c r="P56" s="63">
        <f t="shared" ca="1" si="33"/>
        <v>3.5085000000000002</v>
      </c>
      <c r="Q56" s="63">
        <f t="shared" ca="1" si="33"/>
        <v>6.3998999999999997</v>
      </c>
      <c r="R56" s="63">
        <f t="shared" ca="1" si="33"/>
        <v>6.0263</v>
      </c>
      <c r="S56" s="63">
        <f t="shared" ca="1" si="33"/>
        <v>3.7000000000000006</v>
      </c>
      <c r="T56" s="63">
        <f t="shared" ca="1" si="33"/>
        <v>3.5914000000000001</v>
      </c>
      <c r="U56" s="63">
        <f t="shared" ca="1" si="33"/>
        <v>6.4888999999999992</v>
      </c>
      <c r="V56" s="63">
        <f t="shared" ca="1" si="33"/>
        <v>7.0029348398799991</v>
      </c>
      <c r="W56" s="63">
        <f t="shared" ca="1" si="33"/>
        <v>12.128361205860001</v>
      </c>
      <c r="X56" s="63">
        <f t="shared" ca="1" si="33"/>
        <v>30.128123782510002</v>
      </c>
      <c r="Y56" s="63">
        <f t="shared" ca="1" si="33"/>
        <v>39.604052288650003</v>
      </c>
      <c r="Z56" s="63">
        <f t="shared" ca="1" si="33"/>
        <v>31.638270241569998</v>
      </c>
      <c r="AA56" s="63">
        <f t="shared" ca="1" si="33"/>
        <v>42.510266087780003</v>
      </c>
      <c r="AB56" s="63">
        <f t="shared" ref="AB56:AC56" ca="1" si="34">+AB57+AB58</f>
        <v>78.19227482477001</v>
      </c>
      <c r="AC56" s="63">
        <f t="shared" ca="1" si="34"/>
        <v>150.54991104928001</v>
      </c>
      <c r="AF56" s="39"/>
      <c r="AG56" s="40"/>
      <c r="AH56" s="40"/>
    </row>
    <row r="57" spans="1:34">
      <c r="A57" s="214"/>
      <c r="B57" s="21"/>
      <c r="C57" s="21"/>
      <c r="D57" s="21" t="s">
        <v>55</v>
      </c>
      <c r="E57" s="87">
        <f t="shared" ref="E57:AB57" ca="1" si="35">IF(OFFSET(E31,$AE$29-1,0)=0,ERROR.TYPE(6),E13)</f>
        <v>0</v>
      </c>
      <c r="F57" s="87">
        <f t="shared" ca="1" si="35"/>
        <v>0</v>
      </c>
      <c r="G57" s="87">
        <f t="shared" ca="1" si="35"/>
        <v>0</v>
      </c>
      <c r="H57" s="87">
        <f t="shared" ca="1" si="35"/>
        <v>3.4018999999999999</v>
      </c>
      <c r="I57" s="87">
        <f t="shared" ca="1" si="35"/>
        <v>3.2571000000000003</v>
      </c>
      <c r="J57" s="87">
        <f t="shared" ca="1" si="35"/>
        <v>2.8056000000000001</v>
      </c>
      <c r="K57" s="87">
        <f t="shared" ca="1" si="35"/>
        <v>2.6128</v>
      </c>
      <c r="L57" s="87">
        <f t="shared" ca="1" si="35"/>
        <v>3.4579</v>
      </c>
      <c r="M57" s="87">
        <f t="shared" ca="1" si="35"/>
        <v>3.4725999999999999</v>
      </c>
      <c r="N57" s="87">
        <f t="shared" ca="1" si="35"/>
        <v>4.782</v>
      </c>
      <c r="O57" s="87">
        <f t="shared" ca="1" si="35"/>
        <v>5.9827000000000004</v>
      </c>
      <c r="P57" s="87">
        <f t="shared" ca="1" si="35"/>
        <v>3.5085000000000002</v>
      </c>
      <c r="Q57" s="87">
        <f t="shared" ca="1" si="35"/>
        <v>6.3998999999999997</v>
      </c>
      <c r="R57" s="87">
        <f t="shared" ca="1" si="35"/>
        <v>6.0263</v>
      </c>
      <c r="S57" s="87">
        <f t="shared" ca="1" si="35"/>
        <v>3.7000000000000006</v>
      </c>
      <c r="T57" s="87">
        <f t="shared" ca="1" si="35"/>
        <v>3.5914000000000001</v>
      </c>
      <c r="U57" s="87">
        <f t="shared" ca="1" si="35"/>
        <v>6.4888999999999992</v>
      </c>
      <c r="V57" s="87">
        <f t="shared" ca="1" si="35"/>
        <v>7.0029348398799991</v>
      </c>
      <c r="W57" s="87">
        <f t="shared" ca="1" si="35"/>
        <v>12.128361205860001</v>
      </c>
      <c r="X57" s="87">
        <f t="shared" ca="1" si="35"/>
        <v>30.128123782510002</v>
      </c>
      <c r="Y57" s="87">
        <f t="shared" ca="1" si="35"/>
        <v>39.604052288650003</v>
      </c>
      <c r="Z57" s="87">
        <f t="shared" ca="1" si="35"/>
        <v>31.638270241569998</v>
      </c>
      <c r="AA57" s="87">
        <f t="shared" ca="1" si="35"/>
        <v>42.510266087780003</v>
      </c>
      <c r="AB57" s="87">
        <f t="shared" ca="1" si="35"/>
        <v>78.19227482477001</v>
      </c>
      <c r="AC57" s="87">
        <f t="shared" ref="AC57" ca="1" si="36">IF(OFFSET(AC31,$AE$29-1,0)=0,ERROR.TYPE(6),AC13)</f>
        <v>150.54991104928001</v>
      </c>
    </row>
    <row r="58" spans="1:34">
      <c r="A58" s="214"/>
      <c r="B58" s="19"/>
      <c r="C58" s="19"/>
      <c r="D58" s="19" t="s">
        <v>38</v>
      </c>
      <c r="E58" s="89">
        <f t="shared" ref="E58:AB58" si="37">+E14</f>
        <v>0</v>
      </c>
      <c r="F58" s="89">
        <f t="shared" si="37"/>
        <v>0</v>
      </c>
      <c r="G58" s="89">
        <f t="shared" si="37"/>
        <v>0</v>
      </c>
      <c r="H58" s="89">
        <f t="shared" si="37"/>
        <v>0</v>
      </c>
      <c r="I58" s="89">
        <f t="shared" si="37"/>
        <v>0</v>
      </c>
      <c r="J58" s="89">
        <f t="shared" si="37"/>
        <v>0</v>
      </c>
      <c r="K58" s="89">
        <f t="shared" si="37"/>
        <v>0</v>
      </c>
      <c r="L58" s="89">
        <f t="shared" si="37"/>
        <v>0</v>
      </c>
      <c r="M58" s="89">
        <f t="shared" si="37"/>
        <v>0</v>
      </c>
      <c r="N58" s="89">
        <f t="shared" si="37"/>
        <v>0</v>
      </c>
      <c r="O58" s="89">
        <f t="shared" si="37"/>
        <v>0</v>
      </c>
      <c r="P58" s="89">
        <f t="shared" si="37"/>
        <v>0</v>
      </c>
      <c r="Q58" s="89">
        <f t="shared" si="37"/>
        <v>0</v>
      </c>
      <c r="R58" s="89">
        <f t="shared" si="37"/>
        <v>0</v>
      </c>
      <c r="S58" s="89">
        <f t="shared" si="37"/>
        <v>0</v>
      </c>
      <c r="T58" s="89">
        <f t="shared" si="37"/>
        <v>0</v>
      </c>
      <c r="U58" s="89">
        <f t="shared" si="37"/>
        <v>0</v>
      </c>
      <c r="V58" s="89">
        <f t="shared" si="37"/>
        <v>0</v>
      </c>
      <c r="W58" s="89">
        <f t="shared" si="37"/>
        <v>0</v>
      </c>
      <c r="X58" s="89">
        <f t="shared" si="37"/>
        <v>0</v>
      </c>
      <c r="Y58" s="89">
        <f t="shared" si="37"/>
        <v>0</v>
      </c>
      <c r="Z58" s="89">
        <f t="shared" si="37"/>
        <v>0</v>
      </c>
      <c r="AA58" s="89">
        <f t="shared" si="37"/>
        <v>0</v>
      </c>
      <c r="AB58" s="89">
        <f t="shared" si="37"/>
        <v>0</v>
      </c>
      <c r="AC58" s="89">
        <f t="shared" ref="AC58" si="38">+AC14</f>
        <v>0</v>
      </c>
    </row>
    <row r="59" spans="1:34" ht="15">
      <c r="A59" s="214"/>
      <c r="B59" s="17" t="s">
        <v>42</v>
      </c>
      <c r="C59" s="17"/>
      <c r="D59" s="17"/>
      <c r="E59" s="90">
        <f t="shared" ref="E59:AB59" ca="1" si="39">IF(OFFSET(E31,$AE$29-1,0)=0,ERROR.TYPE(6),E15)</f>
        <v>0</v>
      </c>
      <c r="F59" s="90">
        <f t="shared" ca="1" si="39"/>
        <v>0</v>
      </c>
      <c r="G59" s="90">
        <f t="shared" ca="1" si="39"/>
        <v>0</v>
      </c>
      <c r="H59" s="90">
        <f t="shared" ca="1" si="39"/>
        <v>2.8694999999999999</v>
      </c>
      <c r="I59" s="90">
        <f t="shared" ca="1" si="39"/>
        <v>0.74209999999999998</v>
      </c>
      <c r="J59" s="90">
        <f t="shared" ca="1" si="39"/>
        <v>1.6272</v>
      </c>
      <c r="K59" s="90">
        <f t="shared" ca="1" si="39"/>
        <v>0.4</v>
      </c>
      <c r="L59" s="90">
        <f t="shared" ca="1" si="39"/>
        <v>0.7387999999999999</v>
      </c>
      <c r="M59" s="90">
        <f t="shared" ca="1" si="39"/>
        <v>0.31110000000000004</v>
      </c>
      <c r="N59" s="90">
        <f t="shared" ca="1" si="39"/>
        <v>0.21880000000000002</v>
      </c>
      <c r="O59" s="90">
        <f t="shared" ca="1" si="39"/>
        <v>0.42099999999999999</v>
      </c>
      <c r="P59" s="90">
        <f t="shared" ca="1" si="39"/>
        <v>0.15630000000000002</v>
      </c>
      <c r="Q59" s="90">
        <f t="shared" ca="1" si="39"/>
        <v>0.10340000000000001</v>
      </c>
      <c r="R59" s="90">
        <f t="shared" ca="1" si="39"/>
        <v>0.19600000000000001</v>
      </c>
      <c r="S59" s="90">
        <f t="shared" ca="1" si="39"/>
        <v>0.6603</v>
      </c>
      <c r="T59" s="90">
        <f t="shared" ca="1" si="39"/>
        <v>1.107</v>
      </c>
      <c r="U59" s="90">
        <f t="shared" ca="1" si="39"/>
        <v>1.1965999999999999</v>
      </c>
      <c r="V59" s="90">
        <f t="shared" ca="1" si="39"/>
        <v>0.74167033443999997</v>
      </c>
      <c r="W59" s="90">
        <f t="shared" ca="1" si="39"/>
        <v>0.92783070464000017</v>
      </c>
      <c r="X59" s="90">
        <f t="shared" ca="1" si="39"/>
        <v>2.2754041148100002</v>
      </c>
      <c r="Y59" s="90">
        <f t="shared" ca="1" si="39"/>
        <v>2.0060717603499998</v>
      </c>
      <c r="Z59" s="90">
        <f t="shared" ca="1" si="39"/>
        <v>2.6140909371199998</v>
      </c>
      <c r="AA59" s="90">
        <f t="shared" ca="1" si="39"/>
        <v>1.4105161595099998</v>
      </c>
      <c r="AB59" s="90">
        <f t="shared" ca="1" si="39"/>
        <v>1.3492047356200001</v>
      </c>
      <c r="AC59" s="90">
        <f t="shared" ref="AC59" ca="1" si="40">IF(OFFSET(AC31,$AE$29-1,0)=0,ERROR.TYPE(6),AC15)</f>
        <v>1.5698453386500002</v>
      </c>
    </row>
    <row r="60" spans="1:34" ht="6" customHeight="1">
      <c r="A60" s="214"/>
      <c r="B60" s="12"/>
      <c r="C60" s="12"/>
      <c r="D60" s="12"/>
      <c r="E60" s="63"/>
      <c r="F60" s="63"/>
      <c r="G60" s="63"/>
      <c r="H60" s="63"/>
      <c r="I60" s="63"/>
      <c r="J60" s="63"/>
      <c r="K60" s="63"/>
      <c r="L60" s="63"/>
      <c r="M60" s="63"/>
      <c r="N60" s="63"/>
      <c r="O60" s="63"/>
      <c r="P60" s="63"/>
      <c r="Q60" s="63"/>
      <c r="R60" s="63"/>
      <c r="S60" s="63"/>
      <c r="T60" s="63"/>
      <c r="U60" s="63"/>
      <c r="V60" s="63"/>
      <c r="W60" s="63"/>
      <c r="X60" s="63"/>
      <c r="Y60" s="63"/>
      <c r="Z60" s="63"/>
      <c r="AA60" s="63"/>
      <c r="AB60" s="63"/>
      <c r="AC60" s="63"/>
    </row>
    <row r="61" spans="1:34" s="9" customFormat="1" ht="15">
      <c r="A61" s="214"/>
      <c r="B61" s="15" t="s">
        <v>43</v>
      </c>
      <c r="C61" s="15"/>
      <c r="D61" s="15"/>
      <c r="E61" s="84">
        <f t="shared" ref="E61:AB61" ca="1" si="41">IF(OFFSET(E31,$AE$29-1,0)=0,ERROR.TYPE(6),E17)</f>
        <v>0</v>
      </c>
      <c r="F61" s="84">
        <f t="shared" ca="1" si="41"/>
        <v>0</v>
      </c>
      <c r="G61" s="84">
        <f t="shared" ca="1" si="41"/>
        <v>0</v>
      </c>
      <c r="H61" s="84">
        <f t="shared" ca="1" si="41"/>
        <v>34.131</v>
      </c>
      <c r="I61" s="84">
        <f t="shared" ca="1" si="41"/>
        <v>37.903300000000002</v>
      </c>
      <c r="J61" s="84">
        <f t="shared" ca="1" si="41"/>
        <v>39.1736</v>
      </c>
      <c r="K61" s="84">
        <f t="shared" ca="1" si="41"/>
        <v>39.724499999999999</v>
      </c>
      <c r="L61" s="84">
        <f t="shared" ca="1" si="41"/>
        <v>39.264900000000004</v>
      </c>
      <c r="M61" s="84">
        <f t="shared" ca="1" si="41"/>
        <v>42.520199999999996</v>
      </c>
      <c r="N61" s="84">
        <f t="shared" ca="1" si="41"/>
        <v>45.0276</v>
      </c>
      <c r="O61" s="84">
        <f t="shared" ca="1" si="41"/>
        <v>46.25</v>
      </c>
      <c r="P61" s="84">
        <f t="shared" ca="1" si="41"/>
        <v>45.455599999999997</v>
      </c>
      <c r="Q61" s="84">
        <f t="shared" ca="1" si="41"/>
        <v>42.861499999999999</v>
      </c>
      <c r="R61" s="84">
        <f t="shared" ca="1" si="41"/>
        <v>53.736499999999999</v>
      </c>
      <c r="S61" s="84">
        <f t="shared" ca="1" si="41"/>
        <v>57.671199999999999</v>
      </c>
      <c r="T61" s="84">
        <f t="shared" ca="1" si="41"/>
        <v>76.040999999999997</v>
      </c>
      <c r="U61" s="84">
        <f t="shared" ca="1" si="41"/>
        <v>88.690600000000003</v>
      </c>
      <c r="V61" s="84">
        <f t="shared" ca="1" si="41"/>
        <v>124.39418603882999</v>
      </c>
      <c r="W61" s="84">
        <f t="shared" ca="1" si="41"/>
        <v>169.74774127840999</v>
      </c>
      <c r="X61" s="84">
        <f t="shared" ca="1" si="41"/>
        <v>218.94082725653999</v>
      </c>
      <c r="Y61" s="84">
        <f t="shared" ca="1" si="41"/>
        <v>284.78173573932997</v>
      </c>
      <c r="Z61" s="84">
        <f t="shared" ca="1" si="41"/>
        <v>395.36942566533003</v>
      </c>
      <c r="AA61" s="84">
        <f t="shared" ca="1" si="41"/>
        <v>502.60039423497005</v>
      </c>
      <c r="AB61" s="84">
        <f t="shared" ca="1" si="41"/>
        <v>655.67329760626001</v>
      </c>
      <c r="AC61" s="84">
        <f t="shared" ref="AC61" ca="1" si="42">IF(OFFSET(AC31,$AE$29-1,0)=0,ERROR.TYPE(6),AC17)</f>
        <v>943.37963688035006</v>
      </c>
    </row>
    <row r="62" spans="1:34" s="9" customFormat="1" ht="6" customHeight="1">
      <c r="A62" s="214"/>
      <c r="B62" s="12"/>
      <c r="C62" s="12"/>
      <c r="D62" s="12"/>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1"/>
      <c r="AE62" s="1"/>
    </row>
    <row r="63" spans="1:34" s="9" customFormat="1" ht="15">
      <c r="A63" s="214"/>
      <c r="B63" s="51"/>
      <c r="C63" s="51" t="s">
        <v>44</v>
      </c>
      <c r="D63" s="51"/>
      <c r="E63" s="84">
        <f t="shared" ref="E63:AB63" ca="1" si="43">IF(OFFSET(E31,$AE$29-1,0)=0,ERROR.TYPE(6),E19)</f>
        <v>0</v>
      </c>
      <c r="F63" s="84">
        <f t="shared" ca="1" si="43"/>
        <v>0</v>
      </c>
      <c r="G63" s="84">
        <f t="shared" ca="1" si="43"/>
        <v>0</v>
      </c>
      <c r="H63" s="84">
        <f t="shared" ca="1" si="43"/>
        <v>2.5698000000000003</v>
      </c>
      <c r="I63" s="84">
        <f t="shared" ca="1" si="43"/>
        <v>3.1920000000000002</v>
      </c>
      <c r="J63" s="84">
        <f t="shared" ca="1" si="43"/>
        <v>4.2244999999999999</v>
      </c>
      <c r="K63" s="84">
        <f t="shared" ca="1" si="43"/>
        <v>4.1581000000000001</v>
      </c>
      <c r="L63" s="84">
        <f t="shared" ca="1" si="43"/>
        <v>5.6529999999999996</v>
      </c>
      <c r="M63" s="84">
        <f t="shared" ca="1" si="43"/>
        <v>6.6296999999999997</v>
      </c>
      <c r="N63" s="84">
        <f t="shared" ca="1" si="43"/>
        <v>8.1758000000000006</v>
      </c>
      <c r="O63" s="84">
        <f t="shared" ca="1" si="43"/>
        <v>9.6452000000000009</v>
      </c>
      <c r="P63" s="84">
        <f t="shared" ca="1" si="43"/>
        <v>10.786299999999999</v>
      </c>
      <c r="Q63" s="84">
        <f t="shared" ca="1" si="43"/>
        <v>6.5750000000000002</v>
      </c>
      <c r="R63" s="84">
        <f t="shared" ca="1" si="43"/>
        <v>6.9806000000000008</v>
      </c>
      <c r="S63" s="84">
        <f t="shared" ca="1" si="43"/>
        <v>5.7021999999999995</v>
      </c>
      <c r="T63" s="84">
        <f t="shared" ca="1" si="43"/>
        <v>10.2074</v>
      </c>
      <c r="U63" s="84">
        <f t="shared" ca="1" si="43"/>
        <v>11.2738</v>
      </c>
      <c r="V63" s="84">
        <f t="shared" ca="1" si="43"/>
        <v>17.176397554289998</v>
      </c>
      <c r="W63" s="84">
        <f t="shared" ca="1" si="43"/>
        <v>21.582713190480003</v>
      </c>
      <c r="X63" s="84">
        <f t="shared" ca="1" si="43"/>
        <v>25.936319602910004</v>
      </c>
      <c r="Y63" s="84">
        <f t="shared" ca="1" si="43"/>
        <v>23.551664881780003</v>
      </c>
      <c r="Z63" s="84">
        <f t="shared" ca="1" si="43"/>
        <v>41.187948153530002</v>
      </c>
      <c r="AA63" s="84">
        <f t="shared" ca="1" si="43"/>
        <v>47.889647131419999</v>
      </c>
      <c r="AB63" s="84">
        <f t="shared" ca="1" si="43"/>
        <v>41.579049555089995</v>
      </c>
      <c r="AC63" s="84">
        <f t="shared" ref="AC63" ca="1" si="44">IF(OFFSET(AC31,$AE$29-1,0)=0,ERROR.TYPE(6),AC19)</f>
        <v>84.819304672630011</v>
      </c>
    </row>
    <row r="64" spans="1:34" s="9" customFormat="1" ht="6" customHeight="1">
      <c r="A64" s="214"/>
      <c r="B64" s="12"/>
      <c r="C64" s="12"/>
      <c r="D64" s="12"/>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1"/>
      <c r="AE64" s="1"/>
    </row>
    <row r="65" spans="1:31" s="9" customFormat="1" ht="15">
      <c r="A65" s="214"/>
      <c r="B65" s="15" t="s">
        <v>45</v>
      </c>
      <c r="C65" s="15"/>
      <c r="D65" s="15"/>
      <c r="E65" s="84">
        <f t="shared" ref="E65:AB65" ca="1" si="45">IF(OFFSET(E31,$AE$29-1,0)=0,ERROR.TYPE(6),E21)</f>
        <v>0</v>
      </c>
      <c r="F65" s="84">
        <f t="shared" ca="1" si="45"/>
        <v>0</v>
      </c>
      <c r="G65" s="84">
        <f t="shared" ca="1" si="45"/>
        <v>0</v>
      </c>
      <c r="H65" s="84">
        <f t="shared" ca="1" si="45"/>
        <v>3.5522</v>
      </c>
      <c r="I65" s="84">
        <f t="shared" ca="1" si="45"/>
        <v>3.3170000000000002</v>
      </c>
      <c r="J65" s="84">
        <f t="shared" ca="1" si="45"/>
        <v>3.5033000000000003</v>
      </c>
      <c r="K65" s="84">
        <f t="shared" ca="1" si="45"/>
        <v>3.8921999999999999</v>
      </c>
      <c r="L65" s="84">
        <f t="shared" ca="1" si="45"/>
        <v>3.9174000000000002</v>
      </c>
      <c r="M65" s="84">
        <f t="shared" ca="1" si="45"/>
        <v>3.9424000000000001</v>
      </c>
      <c r="N65" s="84">
        <f t="shared" ca="1" si="45"/>
        <v>3.8464999999999998</v>
      </c>
      <c r="O65" s="84">
        <f t="shared" ca="1" si="45"/>
        <v>2.9880999999999998</v>
      </c>
      <c r="P65" s="84">
        <f t="shared" ca="1" si="45"/>
        <v>2.4489999999999998</v>
      </c>
      <c r="Q65" s="84">
        <f t="shared" ca="1" si="45"/>
        <v>2.2033</v>
      </c>
      <c r="R65" s="84">
        <f t="shared" ca="1" si="45"/>
        <v>3.0680999999999998</v>
      </c>
      <c r="S65" s="84">
        <f t="shared" ca="1" si="45"/>
        <v>6.6041999999999996</v>
      </c>
      <c r="T65" s="84">
        <f t="shared" ca="1" si="45"/>
        <v>10.798299999999999</v>
      </c>
      <c r="U65" s="84">
        <f t="shared" ca="1" si="45"/>
        <v>17.202300000000001</v>
      </c>
      <c r="V65" s="84">
        <f t="shared" ca="1" si="45"/>
        <v>18.02689869543001</v>
      </c>
      <c r="W65" s="84">
        <f t="shared" ca="1" si="45"/>
        <v>23.226403603270001</v>
      </c>
      <c r="X65" s="84">
        <f t="shared" ca="1" si="45"/>
        <v>30.973264852619991</v>
      </c>
      <c r="Y65" s="84">
        <f t="shared" ca="1" si="45"/>
        <v>44.252423859400011</v>
      </c>
      <c r="Z65" s="84">
        <f t="shared" ca="1" si="45"/>
        <v>55.178810688249982</v>
      </c>
      <c r="AA65" s="84">
        <f t="shared" ca="1" si="45"/>
        <v>59.232556771150016</v>
      </c>
      <c r="AB65" s="84">
        <f t="shared" ca="1" si="45"/>
        <v>95.261615327189986</v>
      </c>
      <c r="AC65" s="84">
        <f t="shared" ref="AC65" ca="1" si="46">IF(OFFSET(AC31,$AE$29-1,0)=0,ERROR.TYPE(6),AC21)</f>
        <v>190.98457837070001</v>
      </c>
    </row>
    <row r="66" spans="1:31" ht="6" customHeight="1">
      <c r="A66" s="214"/>
      <c r="B66" s="12"/>
      <c r="C66" s="12"/>
      <c r="D66" s="12"/>
      <c r="E66" s="63"/>
      <c r="F66" s="63"/>
      <c r="G66" s="63"/>
      <c r="H66" s="63"/>
      <c r="I66" s="63"/>
      <c r="J66" s="63"/>
      <c r="K66" s="63"/>
      <c r="L66" s="63"/>
      <c r="M66" s="63"/>
      <c r="N66" s="63"/>
      <c r="O66" s="63"/>
      <c r="P66" s="63"/>
      <c r="Q66" s="63"/>
      <c r="R66" s="63"/>
      <c r="S66" s="63"/>
      <c r="T66" s="63"/>
      <c r="U66" s="63"/>
      <c r="V66" s="63"/>
      <c r="W66" s="63"/>
      <c r="X66" s="63"/>
      <c r="Y66" s="63"/>
      <c r="Z66" s="63"/>
      <c r="AA66" s="63"/>
      <c r="AB66" s="63"/>
      <c r="AC66" s="63"/>
    </row>
    <row r="67" spans="1:31" ht="15">
      <c r="A67" s="214"/>
      <c r="B67" s="10" t="s">
        <v>46</v>
      </c>
      <c r="C67" s="10"/>
      <c r="D67" s="10"/>
      <c r="E67" s="65">
        <f t="shared" ref="E67:K67" ca="1" si="47">+E48+E59-E61-E65+E63</f>
        <v>0</v>
      </c>
      <c r="F67" s="65">
        <f t="shared" ca="1" si="47"/>
        <v>0</v>
      </c>
      <c r="G67" s="65">
        <f t="shared" ca="1" si="47"/>
        <v>0</v>
      </c>
      <c r="H67" s="65">
        <f t="shared" ca="1" si="47"/>
        <v>1.7049254876193261</v>
      </c>
      <c r="I67" s="65">
        <f t="shared" ca="1" si="47"/>
        <v>-2.1224799063059265</v>
      </c>
      <c r="J67" s="65">
        <f t="shared" ca="1" si="47"/>
        <v>-0.95546972095266725</v>
      </c>
      <c r="K67" s="65">
        <f t="shared" ca="1" si="47"/>
        <v>-5.031966437405516</v>
      </c>
      <c r="L67" s="65">
        <f t="shared" ref="L67:AA67" ca="1" si="48">+L48+L59-L61-L65+L63</f>
        <v>-0.89009448630350274</v>
      </c>
      <c r="M67" s="65">
        <f t="shared" ca="1" si="48"/>
        <v>-3.0890559206965023</v>
      </c>
      <c r="N67" s="65">
        <f ca="1">+N48+N59-N61-N65+N63</f>
        <v>-2.5075828441324379</v>
      </c>
      <c r="O67" s="65">
        <f t="shared" ca="1" si="48"/>
        <v>2.2684832699366826</v>
      </c>
      <c r="P67" s="65">
        <f t="shared" ca="1" si="48"/>
        <v>1.9850258963390672</v>
      </c>
      <c r="Q67" s="65">
        <f t="shared" ca="1" si="48"/>
        <v>14.540297548770763</v>
      </c>
      <c r="R67" s="65">
        <f t="shared" ca="1" si="48"/>
        <v>17.15870403401297</v>
      </c>
      <c r="S67" s="65">
        <f t="shared" ca="1" si="48"/>
        <v>22.041628051910493</v>
      </c>
      <c r="T67" s="65">
        <f t="shared" ca="1" si="48"/>
        <v>16.299759769115163</v>
      </c>
      <c r="U67" s="65">
        <f t="shared" ca="1" si="48"/>
        <v>18.326586692818168</v>
      </c>
      <c r="V67" s="65">
        <f t="shared" ca="1" si="48"/>
        <v>17.503222517819484</v>
      </c>
      <c r="W67" s="65">
        <f t="shared" ca="1" si="48"/>
        <v>26.136499474507101</v>
      </c>
      <c r="X67" s="65">
        <f t="shared" ca="1" si="48"/>
        <v>25.509851867696085</v>
      </c>
      <c r="Y67" s="65">
        <f t="shared" ca="1" si="48"/>
        <v>14.563157960475795</v>
      </c>
      <c r="Z67" s="65">
        <f t="shared" ca="1" si="48"/>
        <v>-32.455675910682118</v>
      </c>
      <c r="AA67" s="65">
        <f t="shared" ca="1" si="48"/>
        <v>-27.603075970835739</v>
      </c>
      <c r="AB67" s="65">
        <f t="shared" ref="AB67:AC67" ca="1" si="49">+AB48+AB59-AB61-AB65+AB63</f>
        <v>-81.081772645514292</v>
      </c>
      <c r="AC67" s="65">
        <f t="shared" ca="1" si="49"/>
        <v>-139.24304020284058</v>
      </c>
    </row>
    <row r="68" spans="1:31" ht="6" customHeight="1">
      <c r="A68" s="214"/>
      <c r="B68" s="12"/>
      <c r="C68" s="12"/>
      <c r="D68" s="12"/>
      <c r="E68" s="63"/>
      <c r="F68" s="63"/>
      <c r="G68" s="63"/>
      <c r="H68" s="63"/>
      <c r="I68" s="63"/>
      <c r="J68" s="63"/>
      <c r="K68" s="63"/>
      <c r="L68" s="63"/>
      <c r="M68" s="63"/>
      <c r="N68" s="63"/>
      <c r="O68" s="63"/>
      <c r="P68" s="63"/>
      <c r="Q68" s="63"/>
      <c r="R68" s="63"/>
      <c r="S68" s="63"/>
      <c r="T68" s="63"/>
      <c r="U68" s="63"/>
      <c r="V68" s="63"/>
      <c r="W68" s="63"/>
      <c r="X68" s="63"/>
      <c r="Y68" s="63"/>
      <c r="Z68" s="63"/>
      <c r="AA68" s="63"/>
      <c r="AB68" s="63"/>
      <c r="AC68" s="63"/>
    </row>
    <row r="69" spans="1:31" ht="15">
      <c r="A69" s="214"/>
      <c r="B69" s="10" t="s">
        <v>47</v>
      </c>
      <c r="C69" s="11"/>
      <c r="D69" s="11"/>
      <c r="E69" s="65">
        <f t="shared" ref="E69:K69" ca="1" si="50">+E67-E$19</f>
        <v>0</v>
      </c>
      <c r="F69" s="65">
        <f t="shared" ca="1" si="50"/>
        <v>0</v>
      </c>
      <c r="G69" s="65">
        <f t="shared" ca="1" si="50"/>
        <v>0</v>
      </c>
      <c r="H69" s="65">
        <f t="shared" ca="1" si="50"/>
        <v>-0.86487451238067425</v>
      </c>
      <c r="I69" s="65">
        <f t="shared" ca="1" si="50"/>
        <v>-5.3144799063059267</v>
      </c>
      <c r="J69" s="65">
        <f t="shared" ca="1" si="50"/>
        <v>-5.1799697209526672</v>
      </c>
      <c r="K69" s="65">
        <f t="shared" ca="1" si="50"/>
        <v>-9.1900664374055161</v>
      </c>
      <c r="L69" s="65">
        <f t="shared" ref="L69:AA69" ca="1" si="51">+L67-L$19</f>
        <v>-6.5430944863035023</v>
      </c>
      <c r="M69" s="65">
        <f t="shared" ca="1" si="51"/>
        <v>-9.718755920696502</v>
      </c>
      <c r="N69" s="65">
        <f t="shared" ca="1" si="51"/>
        <v>-10.683382844132439</v>
      </c>
      <c r="O69" s="65">
        <f t="shared" ca="1" si="51"/>
        <v>-7.3767167300633183</v>
      </c>
      <c r="P69" s="65">
        <f t="shared" ca="1" si="51"/>
        <v>-8.8012741036609317</v>
      </c>
      <c r="Q69" s="65">
        <f t="shared" ca="1" si="51"/>
        <v>7.9652975487707627</v>
      </c>
      <c r="R69" s="65">
        <f t="shared" ca="1" si="51"/>
        <v>10.17810403401297</v>
      </c>
      <c r="S69" s="65">
        <f t="shared" ca="1" si="51"/>
        <v>16.339428051910495</v>
      </c>
      <c r="T69" s="65">
        <f t="shared" ca="1" si="51"/>
        <v>6.0923597691151627</v>
      </c>
      <c r="U69" s="65">
        <f t="shared" ca="1" si="51"/>
        <v>7.0527866928181684</v>
      </c>
      <c r="V69" s="65">
        <f t="shared" ca="1" si="51"/>
        <v>0.32682496352948576</v>
      </c>
      <c r="W69" s="65">
        <f t="shared" ca="1" si="51"/>
        <v>4.5537862840270975</v>
      </c>
      <c r="X69" s="65">
        <f t="shared" ca="1" si="51"/>
        <v>-0.42646773521391879</v>
      </c>
      <c r="Y69" s="65">
        <f t="shared" ca="1" si="51"/>
        <v>-8.9885069213042073</v>
      </c>
      <c r="Z69" s="65">
        <f t="shared" ca="1" si="51"/>
        <v>-73.643624064212119</v>
      </c>
      <c r="AA69" s="65">
        <f t="shared" ca="1" si="51"/>
        <v>-75.492723102255738</v>
      </c>
      <c r="AB69" s="65">
        <f t="shared" ref="AB69:AC69" ca="1" si="52">+AB67-AB$19</f>
        <v>-122.66082220060429</v>
      </c>
      <c r="AC69" s="65">
        <f t="shared" ca="1" si="52"/>
        <v>-224.06234487547059</v>
      </c>
    </row>
    <row r="71" spans="1:31" s="3" customFormat="1" ht="15">
      <c r="A71" s="8" t="s">
        <v>56</v>
      </c>
      <c r="B71" s="8"/>
      <c r="C71" s="8"/>
      <c r="D71" s="8"/>
      <c r="E71" s="7" t="s">
        <v>5</v>
      </c>
      <c r="F71" s="7" t="s">
        <v>6</v>
      </c>
      <c r="G71" s="7" t="s">
        <v>7</v>
      </c>
      <c r="H71" s="7" t="s">
        <v>8</v>
      </c>
      <c r="I71" s="7" t="s">
        <v>9</v>
      </c>
      <c r="J71" s="6" t="s">
        <v>10</v>
      </c>
      <c r="K71" s="6" t="s">
        <v>11</v>
      </c>
      <c r="L71" s="6" t="s">
        <v>12</v>
      </c>
      <c r="M71" s="5" t="s">
        <v>13</v>
      </c>
      <c r="N71" s="5" t="s">
        <v>14</v>
      </c>
      <c r="O71" s="5" t="s">
        <v>15</v>
      </c>
      <c r="P71" s="5" t="s">
        <v>16</v>
      </c>
      <c r="Q71" s="5" t="s">
        <v>17</v>
      </c>
      <c r="R71" s="5" t="s">
        <v>18</v>
      </c>
      <c r="S71" s="5" t="s">
        <v>19</v>
      </c>
      <c r="T71" s="5" t="s">
        <v>20</v>
      </c>
      <c r="U71" s="5" t="s">
        <v>21</v>
      </c>
      <c r="V71" s="5" t="s">
        <v>22</v>
      </c>
      <c r="W71" s="5" t="s">
        <v>23</v>
      </c>
      <c r="X71" s="5" t="s">
        <v>24</v>
      </c>
      <c r="Y71" s="5" t="s">
        <v>25</v>
      </c>
      <c r="Z71" s="5" t="s">
        <v>26</v>
      </c>
      <c r="AA71" s="5" t="s">
        <v>27</v>
      </c>
      <c r="AB71" s="5" t="s">
        <v>28</v>
      </c>
      <c r="AC71" s="5" t="s">
        <v>29</v>
      </c>
      <c r="AE71" s="4">
        <v>1</v>
      </c>
    </row>
    <row r="72" spans="1:31" ht="15">
      <c r="A72" s="35"/>
      <c r="B72" s="35"/>
      <c r="C72" s="35" t="s">
        <v>57</v>
      </c>
      <c r="D72" s="35"/>
      <c r="E72" s="36"/>
      <c r="F72" s="36"/>
      <c r="G72" s="36"/>
      <c r="H72" s="36"/>
      <c r="I72" s="36"/>
      <c r="J72" s="37"/>
      <c r="K72" s="37"/>
      <c r="L72" s="37"/>
      <c r="M72" s="38"/>
      <c r="N72" s="38"/>
      <c r="O72" s="38"/>
      <c r="P72" s="38"/>
      <c r="Q72" s="38"/>
      <c r="R72" s="38"/>
      <c r="S72" s="38"/>
      <c r="T72" s="38"/>
      <c r="U72" s="38"/>
      <c r="V72" s="38"/>
      <c r="W72" s="38"/>
      <c r="X72" s="38"/>
      <c r="Y72" s="38"/>
      <c r="Z72" s="38"/>
      <c r="AA72" s="38"/>
      <c r="AB72" s="38"/>
      <c r="AC72" s="38"/>
    </row>
    <row r="73" spans="1:31" ht="15">
      <c r="A73" s="31"/>
      <c r="B73" s="31"/>
      <c r="C73" s="31"/>
      <c r="D73" s="2" t="s">
        <v>58</v>
      </c>
      <c r="E73" s="32">
        <f t="shared" ref="E73:AA74" ca="1" si="53">+OFFSET(E76,1+($AE$71-1)*3,0)</f>
        <v>0</v>
      </c>
      <c r="F73" s="32">
        <f t="shared" ca="1" si="53"/>
        <v>0</v>
      </c>
      <c r="G73" s="32">
        <f t="shared" ca="1" si="53"/>
        <v>0</v>
      </c>
      <c r="H73" s="32">
        <f t="shared" ca="1" si="53"/>
        <v>1.2096480850387583</v>
      </c>
      <c r="I73" s="32">
        <f t="shared" ca="1" si="53"/>
        <v>0.3172878585420924</v>
      </c>
      <c r="J73" s="32">
        <f t="shared" ca="1" si="53"/>
        <v>-0.20610358838760115</v>
      </c>
      <c r="K73" s="32">
        <f t="shared" ca="1" si="53"/>
        <v>-1.0972108033818877</v>
      </c>
      <c r="L73" s="32">
        <f t="shared" ca="1" si="53"/>
        <v>0.77965473492137971</v>
      </c>
      <c r="M73" s="32">
        <f t="shared" ca="1" si="53"/>
        <v>0.38613607045329273</v>
      </c>
      <c r="N73" s="32">
        <f t="shared" ca="1" si="53"/>
        <v>-9.1161619133931809E-2</v>
      </c>
      <c r="O73" s="32">
        <f t="shared" ca="1" si="53"/>
        <v>1.0553794682162352</v>
      </c>
      <c r="P73" s="32">
        <f t="shared" ca="1" si="53"/>
        <v>1.7875153226682625E-2</v>
      </c>
      <c r="Q73" s="32">
        <f t="shared" ca="1" si="53"/>
        <v>1.2648802745767362</v>
      </c>
      <c r="R73" s="32">
        <f t="shared" ca="1" si="53"/>
        <v>1.7575558256688086</v>
      </c>
      <c r="S73" s="32">
        <f t="shared" ca="1" si="53"/>
        <v>2.7090409609053676</v>
      </c>
      <c r="T73" s="32">
        <f t="shared" ca="1" si="53"/>
        <v>1.8920923219061394</v>
      </c>
      <c r="U73" s="32">
        <f t="shared" ca="1" si="53"/>
        <v>2.2197199332667958</v>
      </c>
      <c r="V73" s="32">
        <f t="shared" ca="1" si="53"/>
        <v>2.1628939941236545</v>
      </c>
      <c r="W73" s="32">
        <f t="shared" ca="1" si="53"/>
        <v>2.2359367406009452</v>
      </c>
      <c r="X73" s="32">
        <f t="shared" ca="1" si="53"/>
        <v>1.1694915434869759</v>
      </c>
      <c r="Y73" s="32">
        <f t="shared" ca="1" si="53"/>
        <v>1.1967709029748792</v>
      </c>
      <c r="Z73" s="32">
        <f t="shared" ca="1" si="53"/>
        <v>-8.7617701118809788E-2</v>
      </c>
      <c r="AA73" s="32">
        <f t="shared" ca="1" si="53"/>
        <v>-4.2764262472002004E-2</v>
      </c>
      <c r="AB73" s="32">
        <f t="shared" ref="AB73:AC73" ca="1" si="54">+OFFSET(AB76,1+($AE$71-1)*3,0)</f>
        <v>-1.276444757047968</v>
      </c>
      <c r="AC73" s="32">
        <f t="shared" ca="1" si="54"/>
        <v>-2.3879860922900034</v>
      </c>
      <c r="AD73" s="31"/>
      <c r="AE73" s="31"/>
    </row>
    <row r="74" spans="1:31" ht="15">
      <c r="A74" s="31"/>
      <c r="B74" s="31"/>
      <c r="C74" s="31"/>
      <c r="D74" s="2" t="s">
        <v>54</v>
      </c>
      <c r="E74" s="32">
        <f t="shared" ca="1" si="53"/>
        <v>0</v>
      </c>
      <c r="F74" s="32">
        <f t="shared" ca="1" si="53"/>
        <v>0</v>
      </c>
      <c r="G74" s="32">
        <f t="shared" ca="1" si="53"/>
        <v>0</v>
      </c>
      <c r="H74" s="32">
        <f t="shared" ca="1" si="53"/>
        <v>0.60209612332715057</v>
      </c>
      <c r="I74" s="32">
        <f t="shared" ca="1" si="53"/>
        <v>-0.68837483826068213</v>
      </c>
      <c r="J74" s="32">
        <f t="shared" ca="1" si="53"/>
        <v>-0.30885467077171419</v>
      </c>
      <c r="K74" s="32">
        <f t="shared" ca="1" si="53"/>
        <v>-1.5436805729956917</v>
      </c>
      <c r="L74" s="32">
        <f t="shared" ca="1" si="53"/>
        <v>-0.25377253739996369</v>
      </c>
      <c r="M74" s="32">
        <f t="shared" ca="1" si="53"/>
        <v>-0.8625322978004295</v>
      </c>
      <c r="N74" s="32">
        <f ca="1">+OFFSET(N77,1+($AE$71-1)*3,0)</f>
        <v>-0.73788028464684075</v>
      </c>
      <c r="O74" s="32">
        <f t="shared" ca="1" si="53"/>
        <v>0.66575197215961801</v>
      </c>
      <c r="P74" s="32">
        <f ca="1">+OFFSET(P77,1+($AE$71-1)*3,0)</f>
        <v>0.61601809124988505</v>
      </c>
      <c r="Q74" s="32">
        <f t="shared" ca="1" si="53"/>
        <v>3.8958112978280801</v>
      </c>
      <c r="R74" s="32">
        <f t="shared" ca="1" si="53"/>
        <v>3.8129012979538484</v>
      </c>
      <c r="S74" s="32">
        <f t="shared" ca="1" si="53"/>
        <v>4.1135640638246773</v>
      </c>
      <c r="T74" s="32">
        <f t="shared" ca="1" si="53"/>
        <v>2.5182825012499155</v>
      </c>
      <c r="U74" s="32">
        <f t="shared" ca="1" si="53"/>
        <v>2.2664785241546945</v>
      </c>
      <c r="V74" s="32">
        <f t="shared" ca="1" si="53"/>
        <v>1.7037436053551445</v>
      </c>
      <c r="W74" s="32">
        <f t="shared" ca="1" si="53"/>
        <v>2.03570194971494</v>
      </c>
      <c r="X74" s="32">
        <f t="shared" ca="1" si="53"/>
        <v>1.8072534170604073</v>
      </c>
      <c r="Y74" s="32">
        <f t="shared" ca="1" si="53"/>
        <v>0.80422557393437233</v>
      </c>
      <c r="Z74" s="32">
        <f t="shared" ca="1" si="53"/>
        <v>-1.4037867461018585</v>
      </c>
      <c r="AA74" s="32">
        <f t="shared" ca="1" si="53"/>
        <v>-0.99809536790127706</v>
      </c>
      <c r="AB74" s="32">
        <f t="shared" ref="AB74:AC74" ca="1" si="55">+OFFSET(AB77,1+($AE$71-1)*3,0)</f>
        <v>-2.3803718338272066</v>
      </c>
      <c r="AC74" s="32">
        <f t="shared" ca="1" si="55"/>
        <v>-3.1557397492334189</v>
      </c>
      <c r="AD74" s="31"/>
      <c r="AE74" s="31"/>
    </row>
    <row r="75" spans="1:31" ht="15">
      <c r="A75" s="31"/>
      <c r="B75" s="31"/>
      <c r="C75" s="31"/>
      <c r="D75" s="31"/>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1"/>
      <c r="AE75" s="31"/>
    </row>
    <row r="76" spans="1:31" ht="15">
      <c r="A76" s="31"/>
      <c r="B76" s="31"/>
      <c r="C76" s="2" t="s">
        <v>46</v>
      </c>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ht="15">
      <c r="A77" s="31"/>
      <c r="B77" s="31"/>
      <c r="C77" s="31"/>
      <c r="D77" s="2" t="s">
        <v>58</v>
      </c>
      <c r="E77" s="32">
        <f t="shared" ref="E77:AB77" ca="1" si="56">IF(OFFSET(E31,$AE$29-1,0)=0,ERROR.TYPE(6),E23/E27*100)</f>
        <v>0</v>
      </c>
      <c r="F77" s="32">
        <f t="shared" ca="1" si="56"/>
        <v>0</v>
      </c>
      <c r="G77" s="32">
        <f t="shared" ca="1" si="56"/>
        <v>0</v>
      </c>
      <c r="H77" s="32">
        <f t="shared" ca="1" si="56"/>
        <v>1.2096480850387583</v>
      </c>
      <c r="I77" s="32">
        <f t="shared" ca="1" si="56"/>
        <v>0.3172878585420924</v>
      </c>
      <c r="J77" s="32">
        <f t="shared" ca="1" si="56"/>
        <v>-0.20610358838760115</v>
      </c>
      <c r="K77" s="32">
        <f t="shared" ca="1" si="56"/>
        <v>-1.0972108033818877</v>
      </c>
      <c r="L77" s="32">
        <f t="shared" ca="1" si="56"/>
        <v>0.77965473492137971</v>
      </c>
      <c r="M77" s="32">
        <f t="shared" ca="1" si="56"/>
        <v>0.38613607045329273</v>
      </c>
      <c r="N77" s="32">
        <f t="shared" ca="1" si="56"/>
        <v>-9.1161619133931809E-2</v>
      </c>
      <c r="O77" s="32">
        <f t="shared" ca="1" si="56"/>
        <v>1.0553794682162352</v>
      </c>
      <c r="P77" s="32">
        <f t="shared" ca="1" si="56"/>
        <v>1.7875153226682625E-2</v>
      </c>
      <c r="Q77" s="32">
        <f t="shared" ca="1" si="56"/>
        <v>1.2648802745767362</v>
      </c>
      <c r="R77" s="32">
        <f t="shared" ca="1" si="56"/>
        <v>1.7575558256688086</v>
      </c>
      <c r="S77" s="32">
        <f t="shared" ca="1" si="56"/>
        <v>2.7090409609053676</v>
      </c>
      <c r="T77" s="32">
        <f t="shared" ca="1" si="56"/>
        <v>1.8920923219061394</v>
      </c>
      <c r="U77" s="32">
        <f t="shared" ca="1" si="56"/>
        <v>2.2197199332667958</v>
      </c>
      <c r="V77" s="32">
        <f t="shared" ca="1" si="56"/>
        <v>2.1628939941236545</v>
      </c>
      <c r="W77" s="32">
        <f t="shared" ca="1" si="56"/>
        <v>2.2359367406009452</v>
      </c>
      <c r="X77" s="32">
        <f t="shared" ca="1" si="56"/>
        <v>1.1694915434869759</v>
      </c>
      <c r="Y77" s="32">
        <f t="shared" ca="1" si="56"/>
        <v>1.1967709029748792</v>
      </c>
      <c r="Z77" s="32">
        <f t="shared" ca="1" si="56"/>
        <v>-8.7617701118809788E-2</v>
      </c>
      <c r="AA77" s="32">
        <f t="shared" ca="1" si="56"/>
        <v>-4.2764262472002004E-2</v>
      </c>
      <c r="AB77" s="32">
        <f t="shared" ca="1" si="56"/>
        <v>-1.276444757047968</v>
      </c>
      <c r="AC77" s="32">
        <f t="shared" ref="AC77" ca="1" si="57">IF(OFFSET(AC31,$AE$29-1,0)=0,ERROR.TYPE(6),AC23/AC27*100)</f>
        <v>-2.3879860922900034</v>
      </c>
      <c r="AD77" s="31"/>
      <c r="AE77" s="31"/>
    </row>
    <row r="78" spans="1:31" ht="15">
      <c r="A78" s="31"/>
      <c r="B78" s="31"/>
      <c r="C78" s="31"/>
      <c r="D78" s="2" t="s">
        <v>54</v>
      </c>
      <c r="E78" s="32">
        <f t="shared" ref="E78:AB78" ca="1" si="58">IF(OFFSET(E31,$AE$29-1,0)=0,ERROR.TYPE(6),E67/E27*100)</f>
        <v>0</v>
      </c>
      <c r="F78" s="32">
        <f t="shared" ca="1" si="58"/>
        <v>0</v>
      </c>
      <c r="G78" s="32">
        <f t="shared" ca="1" si="58"/>
        <v>0</v>
      </c>
      <c r="H78" s="32">
        <f t="shared" ca="1" si="58"/>
        <v>0.60209612332715057</v>
      </c>
      <c r="I78" s="32">
        <f t="shared" ca="1" si="58"/>
        <v>-0.68837483826068213</v>
      </c>
      <c r="J78" s="32">
        <f t="shared" ca="1" si="58"/>
        <v>-0.30885467077171419</v>
      </c>
      <c r="K78" s="32">
        <f t="shared" ca="1" si="58"/>
        <v>-1.5436805729956917</v>
      </c>
      <c r="L78" s="32">
        <f t="shared" ca="1" si="58"/>
        <v>-0.25377253739996369</v>
      </c>
      <c r="M78" s="32">
        <f t="shared" ca="1" si="58"/>
        <v>-0.8625322978004295</v>
      </c>
      <c r="N78" s="32">
        <f t="shared" ca="1" si="58"/>
        <v>-0.73788028464684075</v>
      </c>
      <c r="O78" s="32">
        <f t="shared" ca="1" si="58"/>
        <v>0.66575197215961801</v>
      </c>
      <c r="P78" s="32">
        <f t="shared" ca="1" si="58"/>
        <v>0.61601809124988505</v>
      </c>
      <c r="Q78" s="32">
        <f t="shared" ca="1" si="58"/>
        <v>3.8958112978280801</v>
      </c>
      <c r="R78" s="32">
        <f t="shared" ca="1" si="58"/>
        <v>3.8129012979538484</v>
      </c>
      <c r="S78" s="32">
        <f t="shared" ca="1" si="58"/>
        <v>4.1135640638246773</v>
      </c>
      <c r="T78" s="32">
        <f t="shared" ca="1" si="58"/>
        <v>2.5182825012499155</v>
      </c>
      <c r="U78" s="32">
        <f t="shared" ca="1" si="58"/>
        <v>2.2664785241546945</v>
      </c>
      <c r="V78" s="32">
        <f t="shared" ca="1" si="58"/>
        <v>1.7037436053551445</v>
      </c>
      <c r="W78" s="32">
        <f t="shared" ca="1" si="58"/>
        <v>2.03570194971494</v>
      </c>
      <c r="X78" s="32">
        <f t="shared" ca="1" si="58"/>
        <v>1.8072534170604073</v>
      </c>
      <c r="Y78" s="32">
        <f t="shared" ca="1" si="58"/>
        <v>0.80422557393437233</v>
      </c>
      <c r="Z78" s="32">
        <f t="shared" ca="1" si="58"/>
        <v>-1.4037867461018585</v>
      </c>
      <c r="AA78" s="32">
        <f t="shared" ca="1" si="58"/>
        <v>-0.99809536790127706</v>
      </c>
      <c r="AB78" s="32">
        <f t="shared" ca="1" si="58"/>
        <v>-2.3803718338272066</v>
      </c>
      <c r="AC78" s="32">
        <f t="shared" ref="AC78" ca="1" si="59">IF(OFFSET(AC31,$AE$29-1,0)=0,ERROR.TYPE(6),AC67/AC27*100)</f>
        <v>-3.1557397492334189</v>
      </c>
      <c r="AD78" s="31"/>
      <c r="AE78" s="31"/>
    </row>
    <row r="79" spans="1:31" ht="15">
      <c r="A79" s="31"/>
      <c r="B79" s="31"/>
      <c r="C79" s="2" t="s">
        <v>47</v>
      </c>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ht="15">
      <c r="A80" s="31"/>
      <c r="B80" s="31"/>
      <c r="C80" s="31"/>
      <c r="D80" s="2" t="s">
        <v>58</v>
      </c>
      <c r="E80" s="32">
        <f t="shared" ref="E80:AB80" ca="1" si="60">IF(OFFSET(E31,$AE$29-1,0)=0,ERROR.TYPE(6),E25/E27*100)</f>
        <v>0</v>
      </c>
      <c r="F80" s="32">
        <f t="shared" ca="1" si="60"/>
        <v>0</v>
      </c>
      <c r="G80" s="32">
        <f t="shared" ca="1" si="60"/>
        <v>0</v>
      </c>
      <c r="H80" s="32">
        <f t="shared" ca="1" si="60"/>
        <v>0.3021206716931823</v>
      </c>
      <c r="I80" s="32">
        <f t="shared" ca="1" si="60"/>
        <v>-0.71795986144804813</v>
      </c>
      <c r="J80" s="32">
        <f t="shared" ca="1" si="60"/>
        <v>-1.5716691610717644</v>
      </c>
      <c r="K80" s="32">
        <f t="shared" ca="1" si="60"/>
        <v>-2.3728111616948717</v>
      </c>
      <c r="L80" s="32">
        <f t="shared" ca="1" si="60"/>
        <v>-0.83205747765470828</v>
      </c>
      <c r="M80" s="32">
        <f t="shared" ca="1" si="60"/>
        <v>-1.4650218630807081</v>
      </c>
      <c r="N80" s="32">
        <f t="shared" ca="1" si="60"/>
        <v>-2.4969691262844398</v>
      </c>
      <c r="O80" s="32">
        <f t="shared" ca="1" si="60"/>
        <v>-1.7752832071374069</v>
      </c>
      <c r="P80" s="32">
        <f t="shared" ca="1" si="60"/>
        <v>-3.329464521234502</v>
      </c>
      <c r="Q80" s="32">
        <f t="shared" ca="1" si="60"/>
        <v>-0.49677275881563132</v>
      </c>
      <c r="R80" s="32">
        <f t="shared" ca="1" si="60"/>
        <v>0.20636998157847392</v>
      </c>
      <c r="S80" s="32">
        <f t="shared" ca="1" si="60"/>
        <v>1.6448561851937586</v>
      </c>
      <c r="T80" s="32">
        <f t="shared" ca="1" si="60"/>
        <v>0.3150680487039953</v>
      </c>
      <c r="U80" s="32">
        <f t="shared" ca="1" si="60"/>
        <v>0.82547091058171196</v>
      </c>
      <c r="V80" s="32">
        <f t="shared" ca="1" si="60"/>
        <v>0.49096315588136058</v>
      </c>
      <c r="W80" s="32">
        <f t="shared" ca="1" si="60"/>
        <v>0.55491700936828448</v>
      </c>
      <c r="X80" s="32">
        <f t="shared" ca="1" si="60"/>
        <v>-0.66797511337304671</v>
      </c>
      <c r="Y80" s="32">
        <f t="shared" ca="1" si="60"/>
        <v>-0.10382964383404279</v>
      </c>
      <c r="Z80" s="32">
        <f t="shared" ca="1" si="60"/>
        <v>-1.8690964130758134</v>
      </c>
      <c r="AA80" s="32">
        <f t="shared" ca="1" si="60"/>
        <v>-1.7743986289751705</v>
      </c>
      <c r="AB80" s="32">
        <f t="shared" ca="1" si="60"/>
        <v>-2.4971087263835892</v>
      </c>
      <c r="AC80" s="32">
        <f t="shared" ref="AC80" ca="1" si="61">IF(OFFSET(AC31,$AE$29-1,0)=0,ERROR.TYPE(6),AC25/AC27*100)</f>
        <v>-4.3102915150087036</v>
      </c>
      <c r="AD80" s="31"/>
      <c r="AE80" s="31"/>
    </row>
    <row r="81" spans="1:43" ht="15">
      <c r="A81" s="31"/>
      <c r="B81" s="31"/>
      <c r="C81" s="31"/>
      <c r="D81" s="2" t="s">
        <v>54</v>
      </c>
      <c r="E81" s="32">
        <f t="shared" ref="E81:AB81" ca="1" si="62">IF(OFFSET(E31,$AE$29-1,0)=0,ERROR.TYPE(6),E69/E27*100)</f>
        <v>0</v>
      </c>
      <c r="F81" s="32">
        <f t="shared" ca="1" si="62"/>
        <v>0</v>
      </c>
      <c r="G81" s="32">
        <f t="shared" ca="1" si="62"/>
        <v>0</v>
      </c>
      <c r="H81" s="32">
        <f t="shared" ca="1" si="62"/>
        <v>-0.30543129001842534</v>
      </c>
      <c r="I81" s="32">
        <f t="shared" ca="1" si="62"/>
        <v>-1.7236225582508227</v>
      </c>
      <c r="J81" s="32">
        <f t="shared" ca="1" si="62"/>
        <v>-1.6744202434558775</v>
      </c>
      <c r="K81" s="32">
        <f t="shared" ca="1" si="62"/>
        <v>-2.8192809313086755</v>
      </c>
      <c r="L81" s="32">
        <f t="shared" ca="1" si="62"/>
        <v>-1.8654847499760516</v>
      </c>
      <c r="M81" s="32">
        <f t="shared" ca="1" si="62"/>
        <v>-2.7136902313344304</v>
      </c>
      <c r="N81" s="32">
        <f t="shared" ca="1" si="62"/>
        <v>-3.1436877917973489</v>
      </c>
      <c r="O81" s="32">
        <f t="shared" ca="1" si="62"/>
        <v>-2.1649107031940242</v>
      </c>
      <c r="P81" s="32">
        <f t="shared" ca="1" si="62"/>
        <v>-2.7313215832112996</v>
      </c>
      <c r="Q81" s="32">
        <f t="shared" ca="1" si="62"/>
        <v>2.1341582644357118</v>
      </c>
      <c r="R81" s="32">
        <f t="shared" ca="1" si="62"/>
        <v>2.261715453863514</v>
      </c>
      <c r="S81" s="32">
        <f t="shared" ca="1" si="62"/>
        <v>3.049379288113069</v>
      </c>
      <c r="T81" s="32">
        <f t="shared" ca="1" si="62"/>
        <v>0.94125822804777126</v>
      </c>
      <c r="U81" s="32">
        <f t="shared" ca="1" si="62"/>
        <v>0.87222950146961065</v>
      </c>
      <c r="V81" s="32">
        <f t="shared" ca="1" si="62"/>
        <v>3.181276711285036E-2</v>
      </c>
      <c r="W81" s="32">
        <f t="shared" ca="1" si="62"/>
        <v>0.35468221848227965</v>
      </c>
      <c r="X81" s="32">
        <f t="shared" ca="1" si="62"/>
        <v>-3.0213239799615366E-2</v>
      </c>
      <c r="Y81" s="32">
        <f t="shared" ca="1" si="62"/>
        <v>-0.49637497287454962</v>
      </c>
      <c r="Z81" s="32">
        <f t="shared" ca="1" si="62"/>
        <v>-3.1852654580588622</v>
      </c>
      <c r="AA81" s="32">
        <f t="shared" ca="1" si="62"/>
        <v>-2.7297297344044456</v>
      </c>
      <c r="AB81" s="32">
        <f t="shared" ca="1" si="62"/>
        <v>-3.6010358031628273</v>
      </c>
      <c r="AC81" s="32">
        <f t="shared" ref="AC81" ca="1" si="63">IF(OFFSET(AC31,$AE$29-1,0)=0,ERROR.TYPE(6),AC69/AC27*100)</f>
        <v>-5.0780451719521187</v>
      </c>
      <c r="AD81" s="31"/>
      <c r="AE81" s="31"/>
    </row>
    <row r="82" spans="1:43" ht="15">
      <c r="A82" s="31"/>
      <c r="B82" s="31"/>
      <c r="C82" s="31"/>
      <c r="D82" s="31"/>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1"/>
      <c r="AE82" s="31"/>
    </row>
    <row r="83" spans="1:43" ht="15">
      <c r="A83" s="35"/>
      <c r="B83" s="35"/>
      <c r="C83" s="35" t="s">
        <v>59</v>
      </c>
      <c r="D83" s="35"/>
      <c r="E83" s="37"/>
      <c r="F83" s="37"/>
      <c r="G83" s="37"/>
      <c r="H83" s="37"/>
      <c r="I83" s="37"/>
      <c r="J83" s="37"/>
      <c r="K83" s="37"/>
      <c r="L83" s="37"/>
      <c r="M83" s="38"/>
      <c r="N83" s="38"/>
      <c r="O83" s="38"/>
      <c r="P83" s="38"/>
      <c r="Q83" s="38"/>
      <c r="R83" s="38"/>
      <c r="S83" s="38"/>
      <c r="T83" s="38"/>
      <c r="U83" s="38"/>
      <c r="V83" s="38"/>
      <c r="W83" s="38"/>
      <c r="X83" s="38"/>
      <c r="Y83" s="38"/>
      <c r="Z83" s="38"/>
      <c r="AA83" s="38"/>
      <c r="AB83" s="38"/>
      <c r="AC83" s="38"/>
    </row>
    <row r="84" spans="1:43" ht="15">
      <c r="A84" s="31"/>
      <c r="B84" s="31"/>
      <c r="C84" s="31"/>
      <c r="D84" s="2" t="s">
        <v>60</v>
      </c>
      <c r="E84" s="32" t="e">
        <f t="shared" ref="E84:AC84" ca="1" si="64">IF(OFFSET(D31,$AE$29-1,0)=0,ERROR.TYPE(6),OFFSET(E31,$AE$29-1,0)-OFFSET(D31,$AE$29-1,0))</f>
        <v>#N/A</v>
      </c>
      <c r="F84" s="32">
        <f t="shared" ca="1" si="64"/>
        <v>6.5997300000000001</v>
      </c>
      <c r="G84" s="32">
        <f t="shared" ca="1" si="64"/>
        <v>6.6067900000000002</v>
      </c>
      <c r="H84" s="32">
        <f t="shared" ca="1" si="64"/>
        <v>3.0066800000000002</v>
      </c>
      <c r="I84" s="32">
        <f t="shared" ca="1" si="64"/>
        <v>2.7622599999999999</v>
      </c>
      <c r="J84" s="32">
        <f t="shared" ca="1" si="64"/>
        <v>-5.9449800000000002</v>
      </c>
      <c r="K84" s="32">
        <f t="shared" ca="1" si="64"/>
        <v>2.8281899999999998</v>
      </c>
      <c r="L84" s="32">
        <f t="shared" ca="1" si="64"/>
        <v>5.8134300000000021</v>
      </c>
      <c r="M84" s="32">
        <f t="shared" ca="1" si="64"/>
        <v>1.8901999999999983</v>
      </c>
      <c r="N84" s="32">
        <f t="shared" ca="1" si="64"/>
        <v>-5.7703699999999998</v>
      </c>
      <c r="O84" s="32">
        <f t="shared" ca="1" si="64"/>
        <v>-2.7951700000000002</v>
      </c>
      <c r="P84" s="32">
        <f t="shared" ca="1" si="64"/>
        <v>-6.5984800000000003</v>
      </c>
      <c r="Q84" s="32">
        <f t="shared" ca="1" si="64"/>
        <v>-12.669909999999998</v>
      </c>
      <c r="R84" s="32">
        <f t="shared" ca="1" si="64"/>
        <v>4.4653599999999987</v>
      </c>
      <c r="S84" s="32">
        <f t="shared" ca="1" si="64"/>
        <v>4.2934799999999997</v>
      </c>
      <c r="T84" s="32">
        <f t="shared" ca="1" si="64"/>
        <v>4.2170200000000007</v>
      </c>
      <c r="U84" s="32">
        <f t="shared" ca="1" si="64"/>
        <v>3.3536299999999999</v>
      </c>
      <c r="V84" s="32">
        <f t="shared" ca="1" si="64"/>
        <v>3.0180500000000001</v>
      </c>
      <c r="W84" s="32">
        <f t="shared" ca="1" si="64"/>
        <v>-1.56532</v>
      </c>
      <c r="X84" s="32">
        <f t="shared" ca="1" si="64"/>
        <v>-4.2310799999999995</v>
      </c>
      <c r="Y84" s="32">
        <f t="shared" ca="1" si="64"/>
        <v>5.0143899999999997</v>
      </c>
      <c r="Z84" s="32">
        <f t="shared" ca="1" si="64"/>
        <v>4.6990300000000005</v>
      </c>
      <c r="AA84" s="32">
        <f t="shared" ca="1" si="64"/>
        <v>-2.3549300000000004</v>
      </c>
      <c r="AB84" s="32">
        <f t="shared" ca="1" si="64"/>
        <v>0.35221000000000036</v>
      </c>
      <c r="AC84" s="32">
        <f t="shared" ca="1" si="64"/>
        <v>-1.6081400000000006</v>
      </c>
      <c r="AD84" s="31"/>
      <c r="AE84" s="31"/>
    </row>
    <row r="85" spans="1:43" ht="15">
      <c r="A85" s="31"/>
      <c r="B85" s="31"/>
      <c r="C85" s="31"/>
      <c r="D85" s="2" t="s">
        <v>61</v>
      </c>
      <c r="E85" s="32" t="e">
        <f t="shared" ref="E85:AC85" ca="1" si="65">IF(OFFSET(D31,$AE$29-1,0)=0,ERROR.TYPE(6),D74-E74)</f>
        <v>#N/A</v>
      </c>
      <c r="F85" s="32">
        <f t="shared" ca="1" si="65"/>
        <v>0</v>
      </c>
      <c r="G85" s="32">
        <f t="shared" ca="1" si="65"/>
        <v>0</v>
      </c>
      <c r="H85" s="32">
        <f t="shared" ca="1" si="65"/>
        <v>-0.60209612332715057</v>
      </c>
      <c r="I85" s="32">
        <f t="shared" ca="1" si="65"/>
        <v>1.2904709615878327</v>
      </c>
      <c r="J85" s="32">
        <f t="shared" ca="1" si="65"/>
        <v>-0.37952016748896794</v>
      </c>
      <c r="K85" s="32">
        <f t="shared" ca="1" si="65"/>
        <v>1.2348259022239776</v>
      </c>
      <c r="L85" s="32">
        <f t="shared" ca="1" si="65"/>
        <v>-1.289908035595728</v>
      </c>
      <c r="M85" s="32">
        <f t="shared" ca="1" si="65"/>
        <v>0.60875976040046575</v>
      </c>
      <c r="N85" s="32">
        <f t="shared" ca="1" si="65"/>
        <v>-0.12465201315358876</v>
      </c>
      <c r="O85" s="32">
        <f t="shared" ca="1" si="65"/>
        <v>-1.4036322568064588</v>
      </c>
      <c r="P85" s="32">
        <f t="shared" ca="1" si="65"/>
        <v>4.9733880909732964E-2</v>
      </c>
      <c r="Q85" s="32">
        <f t="shared" ca="1" si="65"/>
        <v>-3.2797932065781952</v>
      </c>
      <c r="R85" s="32">
        <f t="shared" ca="1" si="65"/>
        <v>8.2909999874231755E-2</v>
      </c>
      <c r="S85" s="32">
        <f t="shared" ca="1" si="65"/>
        <v>-0.30066276587082896</v>
      </c>
      <c r="T85" s="32">
        <f t="shared" ca="1" si="65"/>
        <v>1.5952815625747618</v>
      </c>
      <c r="U85" s="32">
        <f t="shared" ca="1" si="65"/>
        <v>0.25180397709522095</v>
      </c>
      <c r="V85" s="32">
        <f t="shared" ca="1" si="65"/>
        <v>0.56273491879955007</v>
      </c>
      <c r="W85" s="32">
        <f t="shared" ca="1" si="65"/>
        <v>-0.33195834435979554</v>
      </c>
      <c r="X85" s="32">
        <f t="shared" ca="1" si="65"/>
        <v>0.22844853265453269</v>
      </c>
      <c r="Y85" s="32">
        <f t="shared" ca="1" si="65"/>
        <v>1.0030278431260351</v>
      </c>
      <c r="Z85" s="32">
        <f t="shared" ca="1" si="65"/>
        <v>2.2080123200362309</v>
      </c>
      <c r="AA85" s="32">
        <f t="shared" ca="1" si="65"/>
        <v>-0.40569137820058143</v>
      </c>
      <c r="AB85" s="32">
        <f t="shared" ca="1" si="65"/>
        <v>1.3822764659259295</v>
      </c>
      <c r="AC85" s="32">
        <f t="shared" ca="1" si="65"/>
        <v>0.7753679154062123</v>
      </c>
      <c r="AD85" s="31"/>
      <c r="AE85" s="31"/>
    </row>
    <row r="86" spans="1:43" s="45" customFormat="1">
      <c r="A86" s="47"/>
      <c r="B86" s="47"/>
      <c r="C86" s="47"/>
      <c r="D86" s="47"/>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7"/>
      <c r="AE86" s="47"/>
      <c r="AF86" s="48"/>
      <c r="AG86" s="48"/>
      <c r="AH86" s="48"/>
      <c r="AI86" s="48"/>
      <c r="AJ86" s="48"/>
      <c r="AK86" s="48"/>
      <c r="AL86" s="48"/>
      <c r="AM86" s="48"/>
      <c r="AN86" s="48"/>
      <c r="AO86" s="48"/>
      <c r="AP86" s="48"/>
      <c r="AQ86" s="48"/>
    </row>
    <row r="87" spans="1:43" s="45" customFormat="1">
      <c r="A87" s="47"/>
      <c r="B87" s="47"/>
      <c r="C87" s="47"/>
      <c r="D87" s="47"/>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7"/>
      <c r="AE87" s="47"/>
      <c r="AF87" s="48"/>
      <c r="AG87" s="48"/>
      <c r="AH87" s="48"/>
      <c r="AI87" s="48"/>
      <c r="AJ87" s="48"/>
      <c r="AK87" s="48"/>
      <c r="AL87" s="48"/>
      <c r="AM87" s="48"/>
      <c r="AN87" s="48"/>
      <c r="AO87" s="48"/>
      <c r="AP87" s="48"/>
      <c r="AQ87" s="48"/>
    </row>
    <row r="88" spans="1:43" s="45" customFormat="1"/>
    <row r="89" spans="1:43" s="45" customFormat="1" ht="15">
      <c r="AE89" s="203"/>
    </row>
    <row r="90" spans="1:43" s="45" customFormat="1" ht="15">
      <c r="H90" s="202"/>
      <c r="I90" s="202"/>
      <c r="J90" s="202"/>
      <c r="K90" s="202"/>
      <c r="L90" s="202"/>
      <c r="M90" s="202"/>
      <c r="N90" s="202"/>
      <c r="O90" s="202"/>
      <c r="P90" s="202"/>
      <c r="Q90" s="202"/>
      <c r="R90" s="202"/>
      <c r="S90" s="202"/>
      <c r="T90" s="202"/>
      <c r="U90" s="202"/>
      <c r="V90" s="202"/>
      <c r="W90" s="202"/>
      <c r="X90" s="202"/>
      <c r="Y90" s="202"/>
      <c r="Z90" s="202"/>
      <c r="AA90" s="202"/>
      <c r="AB90" s="202"/>
      <c r="AC90" s="202"/>
      <c r="AE90" s="204"/>
    </row>
    <row r="91" spans="1:43" s="45" customFormat="1" ht="15">
      <c r="H91" s="202"/>
      <c r="I91" s="202"/>
      <c r="J91" s="202"/>
      <c r="K91" s="202"/>
      <c r="L91" s="202"/>
      <c r="M91" s="202"/>
      <c r="N91" s="202"/>
      <c r="O91" s="202"/>
      <c r="P91" s="202"/>
      <c r="Q91" s="202"/>
      <c r="R91" s="202"/>
      <c r="S91" s="202"/>
      <c r="T91" s="202"/>
      <c r="U91" s="202"/>
      <c r="V91" s="202"/>
      <c r="W91" s="202"/>
      <c r="X91" s="202"/>
      <c r="Y91" s="202"/>
      <c r="Z91" s="202"/>
      <c r="AA91" s="202"/>
      <c r="AB91" s="202"/>
      <c r="AC91" s="202"/>
      <c r="AE91" s="204"/>
    </row>
    <row r="92" spans="1:43" s="45" customFormat="1" ht="15">
      <c r="H92" s="202"/>
      <c r="I92" s="202"/>
      <c r="J92" s="202"/>
      <c r="K92" s="202"/>
      <c r="L92" s="202"/>
      <c r="M92" s="202"/>
      <c r="N92" s="202"/>
      <c r="O92" s="202"/>
      <c r="P92" s="202"/>
      <c r="Q92" s="202"/>
      <c r="R92" s="202"/>
      <c r="S92" s="202"/>
      <c r="T92" s="202"/>
      <c r="U92" s="202"/>
      <c r="V92" s="202"/>
      <c r="W92" s="202"/>
      <c r="X92" s="202"/>
      <c r="Y92" s="202"/>
      <c r="Z92" s="202"/>
      <c r="AA92" s="202"/>
      <c r="AB92" s="202"/>
      <c r="AC92" s="202"/>
      <c r="AE92" s="204"/>
    </row>
    <row r="93" spans="1:43" s="45" customFormat="1" ht="15">
      <c r="H93" s="202"/>
      <c r="I93" s="202"/>
      <c r="J93" s="202"/>
      <c r="K93" s="202"/>
      <c r="L93" s="202"/>
      <c r="M93" s="202"/>
      <c r="N93" s="202"/>
      <c r="O93" s="202"/>
      <c r="P93" s="202"/>
      <c r="Q93" s="202"/>
      <c r="R93" s="202"/>
      <c r="S93" s="202"/>
      <c r="T93" s="202"/>
      <c r="U93" s="202"/>
      <c r="V93" s="202"/>
      <c r="W93" s="202"/>
      <c r="X93" s="202"/>
      <c r="Y93" s="202"/>
      <c r="Z93" s="202"/>
      <c r="AA93" s="202"/>
      <c r="AB93" s="202"/>
      <c r="AC93" s="202"/>
      <c r="AE93" s="204"/>
    </row>
    <row r="94" spans="1:43" s="45" customFormat="1" ht="15">
      <c r="H94" s="202"/>
      <c r="AE94" s="204"/>
    </row>
    <row r="95" spans="1:43" s="45" customFormat="1" ht="15">
      <c r="D95" s="12"/>
      <c r="H95" s="202"/>
      <c r="I95" s="202"/>
      <c r="J95" s="202"/>
      <c r="K95" s="202"/>
      <c r="L95" s="202"/>
      <c r="M95" s="202"/>
      <c r="N95" s="202"/>
      <c r="O95" s="202"/>
      <c r="P95" s="202"/>
      <c r="Q95" s="202"/>
      <c r="R95" s="202"/>
      <c r="S95" s="202"/>
      <c r="T95" s="202"/>
      <c r="U95" s="202"/>
      <c r="V95" s="202"/>
      <c r="W95" s="202"/>
      <c r="X95" s="202"/>
      <c r="Y95" s="202"/>
      <c r="Z95" s="202"/>
      <c r="AA95" s="202"/>
      <c r="AB95" s="202"/>
      <c r="AC95" s="202"/>
      <c r="AE95" s="204"/>
    </row>
    <row r="96" spans="1:43" s="45" customFormat="1" ht="15">
      <c r="D96" s="12"/>
      <c r="H96" s="202"/>
      <c r="I96" s="202"/>
      <c r="J96" s="202"/>
      <c r="K96" s="202"/>
      <c r="L96" s="202"/>
      <c r="M96" s="202"/>
      <c r="N96" s="202"/>
      <c r="O96" s="202"/>
      <c r="P96" s="202"/>
      <c r="Q96" s="202"/>
      <c r="R96" s="202"/>
      <c r="S96" s="202"/>
      <c r="T96" s="202"/>
      <c r="U96" s="202"/>
      <c r="V96" s="202"/>
      <c r="W96" s="202"/>
      <c r="X96" s="202"/>
      <c r="Y96" s="202"/>
      <c r="Z96" s="202"/>
      <c r="AA96" s="202"/>
      <c r="AB96" s="202"/>
      <c r="AC96" s="202"/>
      <c r="AE96" s="204"/>
    </row>
    <row r="97" s="45" customFormat="1"/>
    <row r="98" s="45" customFormat="1"/>
    <row r="99" s="45" customFormat="1"/>
    <row r="100" s="45" customFormat="1"/>
    <row r="101" s="45" customFormat="1"/>
    <row r="102" s="45" customFormat="1"/>
    <row r="103" s="45" customFormat="1"/>
    <row r="104" s="45" customFormat="1"/>
    <row r="105" s="45" customFormat="1"/>
    <row r="106" s="45" customFormat="1"/>
    <row r="107" s="45" customFormat="1"/>
    <row r="108" s="45" customFormat="1"/>
    <row r="109" s="45" customFormat="1"/>
    <row r="110" s="45" customFormat="1"/>
    <row r="111" s="45" customFormat="1"/>
    <row r="112" s="45" customFormat="1"/>
    <row r="113" s="45" customFormat="1"/>
    <row r="114" s="45" customFormat="1"/>
    <row r="115" s="45" customFormat="1"/>
    <row r="116" s="45" customFormat="1"/>
    <row r="117" s="45" customFormat="1"/>
    <row r="118" s="45" customFormat="1"/>
    <row r="119" s="45" customFormat="1"/>
    <row r="120" s="45" customFormat="1"/>
    <row r="121" s="45" customFormat="1"/>
    <row r="122" s="45" customFormat="1"/>
    <row r="123" s="45" customFormat="1"/>
    <row r="124" s="45" customFormat="1"/>
    <row r="125" s="45" customFormat="1"/>
    <row r="126" s="45" customFormat="1"/>
    <row r="127" s="45" customFormat="1"/>
    <row r="128" s="45" customFormat="1"/>
    <row r="129" s="45" customFormat="1"/>
    <row r="130" s="45" customFormat="1"/>
    <row r="131" s="45" customFormat="1"/>
    <row r="132" s="45" customFormat="1"/>
    <row r="133" s="45" customFormat="1"/>
    <row r="134" s="45" customFormat="1"/>
    <row r="135" s="45" customFormat="1"/>
    <row r="136" s="45" customFormat="1"/>
    <row r="137" s="45" customFormat="1"/>
    <row r="138" s="45" customFormat="1"/>
    <row r="139" s="45" customFormat="1"/>
    <row r="140" s="45" customFormat="1"/>
    <row r="141" s="45" customFormat="1"/>
    <row r="142" s="45" customFormat="1"/>
    <row r="143" s="45" customFormat="1"/>
    <row r="144" s="45" customFormat="1"/>
    <row r="145" s="45" customFormat="1"/>
    <row r="146" s="45" customFormat="1"/>
    <row r="147" s="45" customFormat="1"/>
    <row r="148" s="45" customFormat="1"/>
    <row r="149" s="45" customFormat="1"/>
    <row r="150" s="45" customFormat="1"/>
    <row r="151" s="45" customFormat="1"/>
    <row r="152" s="45" customFormat="1"/>
    <row r="153" s="45" customFormat="1"/>
    <row r="154" s="45" customFormat="1"/>
    <row r="155" s="45" customFormat="1"/>
    <row r="156" s="45" customFormat="1"/>
    <row r="157" s="45" customFormat="1"/>
    <row r="158" s="45" customFormat="1"/>
    <row r="159" s="45" customFormat="1"/>
    <row r="160" s="45" customFormat="1"/>
    <row r="161" s="45" customFormat="1"/>
    <row r="162" s="45" customFormat="1"/>
    <row r="163" s="45" customFormat="1"/>
    <row r="164" s="45" customFormat="1"/>
    <row r="165" s="45" customFormat="1"/>
    <row r="166" s="45" customFormat="1"/>
    <row r="167" s="45" customFormat="1"/>
    <row r="168" s="45" customFormat="1"/>
    <row r="169" s="45" customFormat="1"/>
    <row r="170" s="45" customFormat="1"/>
    <row r="171" s="45" customFormat="1"/>
    <row r="172" s="45" customFormat="1"/>
    <row r="173" s="45" customFormat="1"/>
    <row r="174" s="45" customFormat="1"/>
    <row r="175" s="45" customFormat="1"/>
    <row r="176" s="45" customFormat="1"/>
    <row r="177" s="45" customFormat="1"/>
    <row r="178" s="45" customFormat="1"/>
    <row r="179" s="45" customFormat="1"/>
    <row r="180" s="45" customFormat="1"/>
    <row r="181" s="45" customFormat="1"/>
    <row r="182" s="45" customFormat="1"/>
    <row r="183" s="45" customFormat="1"/>
    <row r="184" s="45" customFormat="1"/>
    <row r="185" s="45" customFormat="1"/>
    <row r="186" s="45" customFormat="1"/>
    <row r="187" s="45" customFormat="1"/>
    <row r="188" s="45" customFormat="1"/>
    <row r="189" s="45" customFormat="1"/>
    <row r="190" s="45" customFormat="1"/>
    <row r="191" s="45" customFormat="1"/>
    <row r="192" s="45" customFormat="1"/>
    <row r="193" s="45" customFormat="1"/>
    <row r="194" s="45" customFormat="1"/>
    <row r="195" s="45" customFormat="1"/>
    <row r="196" s="45" customFormat="1"/>
    <row r="197" s="45" customFormat="1"/>
    <row r="198" s="45" customFormat="1"/>
    <row r="199" s="45" customFormat="1"/>
    <row r="200" s="45" customFormat="1"/>
    <row r="201" s="45" customFormat="1"/>
    <row r="202" s="45" customFormat="1"/>
    <row r="203" s="45" customFormat="1"/>
    <row r="204" s="45" customFormat="1"/>
    <row r="205" s="45" customFormat="1"/>
    <row r="206" s="45" customFormat="1"/>
    <row r="207" s="45" customFormat="1"/>
    <row r="208" s="45" customFormat="1"/>
    <row r="209" s="45" customFormat="1"/>
    <row r="210" s="45" customFormat="1"/>
    <row r="211" s="45" customFormat="1"/>
    <row r="212" s="45" customFormat="1"/>
    <row r="213" s="45" customFormat="1"/>
    <row r="214" s="45" customFormat="1"/>
    <row r="215" s="45" customFormat="1"/>
    <row r="216" s="45" customFormat="1"/>
    <row r="217" s="45" customFormat="1"/>
    <row r="218" s="45" customFormat="1"/>
    <row r="219" s="45" customFormat="1"/>
    <row r="220" s="45" customFormat="1"/>
    <row r="221" s="45" customFormat="1"/>
    <row r="222" s="45" customFormat="1"/>
    <row r="223" s="45" customFormat="1"/>
    <row r="224" s="45" customFormat="1"/>
    <row r="225" s="45" customFormat="1"/>
    <row r="226" s="45" customFormat="1"/>
    <row r="227" s="45" customFormat="1"/>
    <row r="228" s="45" customFormat="1"/>
    <row r="229" s="45" customFormat="1"/>
    <row r="230" s="45" customFormat="1"/>
    <row r="231" s="45" customFormat="1"/>
    <row r="232" s="45" customFormat="1"/>
    <row r="233" s="45" customFormat="1"/>
    <row r="234" s="45" customFormat="1"/>
    <row r="235" s="45" customFormat="1"/>
    <row r="236" s="45" customFormat="1"/>
    <row r="237" s="45" customFormat="1"/>
    <row r="238" s="45" customFormat="1"/>
    <row r="239" s="45" customFormat="1"/>
    <row r="240" s="45" customFormat="1"/>
    <row r="241" s="45" customFormat="1"/>
    <row r="242" s="45" customFormat="1"/>
    <row r="243" s="45" customFormat="1"/>
    <row r="244" s="45" customFormat="1"/>
    <row r="245" s="45" customFormat="1"/>
    <row r="246" s="45" customFormat="1"/>
    <row r="247" s="45" customFormat="1"/>
    <row r="248" s="45" customFormat="1"/>
    <row r="249" s="45" customFormat="1"/>
    <row r="250" s="45" customFormat="1"/>
    <row r="251" s="45" customFormat="1"/>
    <row r="252" s="45" customFormat="1"/>
    <row r="253" s="45" customFormat="1"/>
    <row r="254" s="45" customFormat="1"/>
    <row r="255" s="45" customFormat="1"/>
    <row r="256" s="45" customFormat="1"/>
    <row r="257" s="45" customFormat="1"/>
    <row r="258" s="45" customFormat="1"/>
    <row r="259" s="45" customFormat="1"/>
    <row r="260" s="45" customFormat="1"/>
    <row r="261" s="45" customFormat="1"/>
    <row r="262" s="45" customFormat="1"/>
    <row r="263" s="45" customFormat="1"/>
    <row r="264" s="45" customFormat="1"/>
    <row r="265" s="45" customFormat="1"/>
    <row r="266" s="45" customFormat="1"/>
    <row r="267" s="45" customFormat="1"/>
    <row r="268" s="45" customFormat="1"/>
    <row r="269" s="45" customFormat="1"/>
    <row r="270" s="45" customFormat="1"/>
    <row r="271" s="45" customFormat="1"/>
    <row r="272" s="45" customFormat="1"/>
    <row r="273" s="45" customFormat="1"/>
    <row r="274" s="45" customFormat="1"/>
    <row r="275" s="45" customFormat="1"/>
    <row r="276" s="45" customFormat="1"/>
    <row r="277" s="45" customFormat="1"/>
    <row r="278" s="45" customFormat="1"/>
    <row r="279" s="45" customFormat="1"/>
    <row r="280" s="45" customFormat="1"/>
    <row r="281" s="45" customFormat="1"/>
    <row r="282" s="45" customFormat="1"/>
    <row r="283" s="45" customFormat="1"/>
    <row r="284" s="45" customFormat="1"/>
    <row r="285" s="45" customFormat="1"/>
    <row r="286" s="45" customFormat="1"/>
    <row r="287" s="45" customFormat="1"/>
    <row r="288" s="45" customFormat="1"/>
    <row r="289" s="45" customFormat="1"/>
    <row r="290" s="45" customFormat="1"/>
    <row r="291" s="45" customFormat="1"/>
    <row r="292" s="45" customFormat="1"/>
    <row r="293" s="45" customFormat="1"/>
    <row r="294" s="45" customFormat="1"/>
    <row r="295" s="45" customFormat="1"/>
    <row r="296" s="45" customFormat="1"/>
    <row r="297" s="45" customFormat="1"/>
    <row r="298" s="45" customFormat="1"/>
    <row r="299" s="45" customFormat="1"/>
    <row r="300" s="45" customFormat="1"/>
    <row r="301" s="45" customFormat="1"/>
    <row r="302" s="45" customFormat="1"/>
    <row r="303" s="45" customFormat="1"/>
    <row r="304" s="45" customFormat="1"/>
    <row r="305" s="45" customFormat="1"/>
    <row r="306" s="45" customFormat="1"/>
    <row r="307" s="45" customFormat="1"/>
    <row r="308" s="45" customFormat="1"/>
    <row r="309" s="45" customFormat="1"/>
    <row r="310" s="45" customFormat="1"/>
    <row r="311" s="45" customFormat="1"/>
    <row r="312" s="45" customFormat="1"/>
    <row r="313" s="45" customFormat="1"/>
    <row r="314" s="45" customFormat="1"/>
    <row r="315" s="45" customFormat="1"/>
    <row r="316" s="45" customFormat="1"/>
    <row r="317" s="45" customFormat="1"/>
    <row r="318" s="45" customFormat="1"/>
    <row r="319" s="45" customFormat="1"/>
    <row r="320" s="45" customFormat="1"/>
    <row r="321" s="45" customFormat="1"/>
    <row r="322" s="45" customFormat="1"/>
    <row r="323" s="45" customFormat="1"/>
    <row r="324" s="45" customFormat="1"/>
    <row r="325" s="45" customFormat="1"/>
    <row r="326" s="45" customFormat="1"/>
    <row r="327" s="45" customFormat="1"/>
    <row r="328" s="45" customFormat="1"/>
    <row r="329" s="45" customFormat="1"/>
    <row r="330" s="45" customFormat="1"/>
    <row r="331" s="45" customFormat="1"/>
    <row r="332" s="45" customFormat="1"/>
    <row r="333" s="45" customFormat="1"/>
    <row r="334" s="45" customFormat="1"/>
    <row r="335" s="45" customFormat="1"/>
    <row r="336" s="45" customFormat="1"/>
    <row r="337" s="45" customFormat="1"/>
    <row r="338" s="45" customFormat="1"/>
    <row r="339" s="45" customFormat="1"/>
    <row r="340" s="45" customFormat="1"/>
    <row r="341" s="45" customFormat="1"/>
    <row r="342" s="45" customFormat="1"/>
    <row r="343" s="45" customFormat="1"/>
    <row r="344" s="45" customFormat="1"/>
    <row r="345" s="45" customFormat="1"/>
    <row r="346" s="45" customFormat="1"/>
    <row r="347" s="45" customFormat="1"/>
    <row r="348" s="45" customFormat="1"/>
    <row r="349" s="45" customFormat="1"/>
    <row r="350" s="45" customFormat="1"/>
    <row r="351" s="45" customFormat="1"/>
    <row r="352" s="45" customFormat="1"/>
    <row r="353" s="45" customFormat="1"/>
    <row r="354" s="45" customFormat="1"/>
    <row r="355" s="45" customFormat="1"/>
    <row r="356" s="45" customFormat="1"/>
    <row r="357" s="45" customFormat="1"/>
    <row r="358" s="45" customFormat="1"/>
    <row r="359" s="45" customFormat="1"/>
    <row r="360" s="45" customFormat="1"/>
    <row r="361" s="45" customFormat="1"/>
    <row r="362" s="45" customFormat="1"/>
    <row r="363" s="45" customFormat="1"/>
    <row r="364" s="45" customFormat="1"/>
    <row r="365" s="45" customFormat="1"/>
    <row r="366" s="45" customFormat="1"/>
    <row r="367" s="45" customFormat="1"/>
    <row r="368" s="45" customFormat="1"/>
    <row r="369" s="45" customFormat="1"/>
    <row r="370" s="45" customFormat="1"/>
    <row r="371" s="45" customFormat="1"/>
    <row r="372" s="45" customFormat="1"/>
    <row r="373" s="45" customFormat="1"/>
    <row r="374" s="45" customFormat="1"/>
    <row r="375" s="45" customFormat="1"/>
    <row r="376" s="45" customFormat="1"/>
    <row r="377" s="45" customFormat="1"/>
    <row r="378" s="45" customFormat="1"/>
    <row r="379" s="45" customFormat="1"/>
    <row r="380" s="45" customFormat="1"/>
    <row r="381" s="45" customFormat="1"/>
    <row r="382" s="45" customFormat="1"/>
    <row r="383" s="45" customFormat="1"/>
    <row r="384" s="45" customFormat="1"/>
    <row r="385" s="45" customFormat="1"/>
    <row r="386" s="45" customFormat="1"/>
    <row r="387" s="45" customFormat="1"/>
    <row r="388" s="45" customFormat="1"/>
    <row r="389" s="45" customFormat="1"/>
    <row r="390" s="45" customFormat="1"/>
    <row r="391" s="45" customFormat="1"/>
    <row r="392" s="45" customFormat="1"/>
    <row r="393" s="45" customFormat="1"/>
    <row r="394" s="45" customFormat="1"/>
    <row r="395" s="45" customFormat="1"/>
    <row r="396" s="45" customFormat="1"/>
    <row r="397" s="45" customFormat="1"/>
    <row r="398" s="45" customFormat="1"/>
    <row r="399" s="45" customFormat="1"/>
    <row r="400" s="45" customFormat="1"/>
    <row r="401" s="45" customFormat="1"/>
    <row r="402" s="45" customFormat="1"/>
    <row r="403" s="45" customFormat="1"/>
    <row r="404" s="45" customFormat="1"/>
    <row r="405" s="45" customFormat="1"/>
    <row r="406" s="45" customFormat="1"/>
    <row r="407" s="45" customFormat="1"/>
    <row r="408" s="45" customFormat="1"/>
    <row r="409" s="45" customFormat="1"/>
    <row r="410" s="45" customFormat="1"/>
    <row r="411" s="45" customFormat="1"/>
    <row r="412" s="45" customFormat="1"/>
    <row r="413" s="45" customFormat="1"/>
    <row r="414" s="45" customFormat="1"/>
    <row r="415" s="45" customFormat="1"/>
    <row r="416" s="45" customFormat="1"/>
    <row r="417" s="45" customFormat="1"/>
    <row r="418" s="45" customFormat="1"/>
    <row r="419" s="45" customFormat="1"/>
    <row r="420" s="45" customFormat="1"/>
    <row r="421" s="45" customFormat="1"/>
    <row r="422" s="45" customFormat="1"/>
    <row r="423" s="45" customFormat="1"/>
    <row r="424" s="45" customFormat="1"/>
    <row r="425" s="45" customFormat="1"/>
    <row r="426" s="45" customFormat="1"/>
    <row r="427" s="45" customFormat="1"/>
    <row r="428" s="45" customFormat="1"/>
    <row r="429" s="45" customFormat="1"/>
    <row r="430" s="45" customFormat="1"/>
    <row r="431" s="45" customFormat="1"/>
    <row r="432" s="45" customFormat="1"/>
    <row r="433" s="45" customFormat="1"/>
    <row r="434" s="45" customFormat="1"/>
    <row r="435" s="45" customFormat="1"/>
    <row r="436" s="45" customFormat="1"/>
    <row r="437" s="45" customFormat="1"/>
    <row r="438" s="45" customFormat="1"/>
    <row r="439" s="45" customFormat="1"/>
    <row r="440" s="45" customFormat="1"/>
    <row r="441" s="45" customFormat="1"/>
    <row r="442" s="45" customFormat="1"/>
    <row r="443" s="45" customFormat="1"/>
    <row r="444" s="45" customFormat="1"/>
    <row r="445" s="45" customFormat="1"/>
    <row r="446" s="45" customFormat="1"/>
    <row r="447" s="45" customFormat="1"/>
    <row r="448" s="45" customFormat="1"/>
    <row r="449" s="45" customFormat="1"/>
    <row r="450" s="45" customFormat="1"/>
    <row r="451" s="45" customFormat="1"/>
    <row r="452" s="45" customFormat="1"/>
    <row r="453" s="45" customFormat="1"/>
    <row r="454" s="45" customFormat="1"/>
    <row r="455" s="45" customFormat="1"/>
    <row r="456" s="45" customFormat="1"/>
    <row r="457" s="45" customFormat="1"/>
    <row r="458" s="45" customFormat="1"/>
    <row r="459" s="45" customFormat="1"/>
    <row r="460" s="45" customFormat="1"/>
    <row r="461" s="45" customFormat="1"/>
    <row r="462" s="45" customFormat="1"/>
    <row r="463" s="45" customFormat="1"/>
    <row r="464" s="45" customFormat="1"/>
    <row r="465" s="45" customFormat="1"/>
    <row r="466" s="45" customFormat="1"/>
    <row r="467" s="45" customFormat="1"/>
    <row r="468" s="45" customFormat="1"/>
    <row r="469" s="45" customFormat="1"/>
    <row r="470" s="45" customFormat="1"/>
    <row r="471" s="45" customFormat="1"/>
    <row r="472" s="45" customFormat="1"/>
    <row r="473" s="45" customFormat="1"/>
    <row r="474" s="45" customFormat="1"/>
    <row r="475" s="45" customFormat="1"/>
    <row r="476" s="45" customFormat="1"/>
    <row r="477" s="45" customFormat="1"/>
    <row r="478" s="45" customFormat="1"/>
    <row r="479" s="45" customFormat="1"/>
    <row r="480" s="45" customFormat="1"/>
    <row r="481" s="45" customFormat="1"/>
    <row r="482" s="45" customFormat="1"/>
    <row r="483" s="45" customFormat="1"/>
    <row r="484" s="45" customFormat="1"/>
    <row r="485" s="45" customFormat="1"/>
    <row r="486" s="45" customFormat="1"/>
    <row r="487" s="45" customFormat="1"/>
    <row r="488" s="45" customFormat="1"/>
    <row r="489" s="45" customFormat="1"/>
    <row r="490" s="45" customFormat="1"/>
    <row r="491" s="45" customFormat="1"/>
    <row r="492" s="45" customFormat="1"/>
    <row r="493" s="45" customFormat="1"/>
    <row r="494" s="45" customFormat="1"/>
    <row r="495" s="45" customFormat="1"/>
    <row r="496" s="45" customFormat="1"/>
    <row r="497" s="45" customFormat="1"/>
    <row r="498" s="45" customFormat="1"/>
    <row r="499" s="45" customFormat="1"/>
    <row r="500" s="45" customFormat="1"/>
    <row r="501" s="45" customFormat="1"/>
    <row r="502" s="45" customFormat="1"/>
    <row r="503" s="45" customFormat="1"/>
    <row r="504" s="45" customFormat="1"/>
    <row r="505" s="45" customFormat="1"/>
    <row r="506" s="45" customFormat="1"/>
    <row r="507" s="45" customFormat="1"/>
    <row r="508" s="45" customFormat="1"/>
    <row r="509" s="45" customFormat="1"/>
    <row r="510" s="45" customFormat="1"/>
    <row r="511" s="45" customFormat="1"/>
    <row r="512" s="45" customFormat="1"/>
    <row r="513" s="45" customFormat="1"/>
    <row r="514" s="45" customFormat="1"/>
    <row r="515" s="45" customFormat="1"/>
    <row r="516" s="45" customFormat="1"/>
    <row r="517" s="45" customFormat="1"/>
    <row r="518" s="45" customFormat="1"/>
    <row r="519" s="45" customFormat="1"/>
    <row r="520" s="45" customFormat="1"/>
    <row r="521" s="45" customFormat="1"/>
    <row r="522" s="45" customFormat="1"/>
    <row r="523" s="45" customFormat="1"/>
    <row r="524" s="45" customFormat="1"/>
    <row r="525" s="45" customFormat="1"/>
    <row r="526" s="45" customFormat="1"/>
    <row r="527" s="45" customFormat="1"/>
    <row r="528" s="45" customFormat="1"/>
    <row r="529" s="45" customFormat="1"/>
    <row r="530" s="45" customFormat="1"/>
    <row r="531" s="45" customFormat="1"/>
    <row r="532" s="45" customFormat="1"/>
    <row r="533" s="45" customFormat="1"/>
    <row r="534" s="45" customFormat="1"/>
    <row r="535" s="45" customFormat="1"/>
    <row r="536" s="45" customFormat="1"/>
    <row r="537" s="45" customFormat="1"/>
    <row r="538" s="45" customFormat="1"/>
    <row r="539" s="45" customFormat="1"/>
    <row r="540" s="45" customFormat="1"/>
    <row r="541" s="45" customFormat="1"/>
    <row r="542" s="45" customFormat="1"/>
    <row r="543" s="45" customFormat="1"/>
    <row r="544" s="45" customFormat="1"/>
    <row r="545" s="45" customFormat="1"/>
    <row r="546" s="45" customFormat="1"/>
    <row r="547" s="45" customFormat="1"/>
    <row r="548" s="45" customFormat="1"/>
    <row r="549" s="45" customFormat="1"/>
    <row r="550" s="45" customFormat="1"/>
    <row r="551" s="45" customFormat="1"/>
    <row r="552" s="45" customFormat="1"/>
    <row r="553" s="45" customFormat="1"/>
    <row r="554" s="45" customFormat="1"/>
    <row r="555" s="45" customFormat="1"/>
    <row r="556" s="45" customFormat="1"/>
    <row r="557" s="45" customFormat="1"/>
    <row r="558" s="45" customFormat="1"/>
    <row r="559" s="45" customFormat="1"/>
    <row r="560" s="45" customFormat="1"/>
    <row r="561" s="45" customFormat="1"/>
    <row r="562" s="45" customFormat="1"/>
    <row r="563" s="45" customFormat="1"/>
    <row r="564" s="45" customFormat="1"/>
    <row r="565" s="45" customFormat="1"/>
    <row r="566" s="45" customFormat="1"/>
    <row r="567" s="45" customFormat="1"/>
    <row r="568" s="45" customFormat="1"/>
    <row r="569" s="45" customFormat="1"/>
    <row r="570" s="45" customFormat="1"/>
    <row r="571" s="45" customFormat="1"/>
    <row r="572" s="45" customFormat="1"/>
    <row r="573" s="45" customFormat="1"/>
    <row r="574" s="45" customFormat="1"/>
    <row r="575" s="45" customFormat="1"/>
    <row r="576" s="45" customFormat="1"/>
    <row r="577" s="45" customFormat="1"/>
    <row r="578" s="45" customFormat="1"/>
    <row r="579" s="45" customFormat="1"/>
    <row r="580" s="45" customFormat="1"/>
    <row r="581" s="45" customFormat="1"/>
    <row r="582" s="45" customFormat="1"/>
    <row r="583" s="45" customFormat="1"/>
    <row r="584" s="45" customFormat="1"/>
    <row r="585" s="45" customFormat="1"/>
    <row r="586" s="45" customFormat="1"/>
    <row r="587" s="45" customFormat="1"/>
    <row r="588" s="45" customFormat="1"/>
    <row r="589" s="45" customFormat="1"/>
    <row r="590" s="45" customFormat="1"/>
    <row r="591" s="45" customFormat="1"/>
    <row r="592" s="45" customFormat="1"/>
    <row r="593" s="45" customFormat="1"/>
    <row r="594" s="45" customFormat="1"/>
    <row r="595" s="45" customFormat="1"/>
    <row r="596" s="45" customFormat="1"/>
    <row r="597" s="45" customFormat="1"/>
    <row r="598" s="45" customFormat="1"/>
    <row r="599" s="45" customFormat="1"/>
    <row r="600" s="45" customFormat="1"/>
    <row r="601" s="45" customFormat="1"/>
    <row r="602" s="45" customFormat="1"/>
    <row r="603" s="45" customFormat="1"/>
    <row r="604" s="45" customFormat="1"/>
    <row r="605" s="45" customFormat="1"/>
    <row r="606" s="45" customFormat="1"/>
    <row r="607" s="45" customFormat="1"/>
    <row r="608" s="45" customFormat="1"/>
    <row r="609" s="45" customFormat="1"/>
    <row r="610" s="45" customFormat="1"/>
    <row r="611" s="45" customFormat="1"/>
    <row r="612" s="45" customFormat="1"/>
    <row r="613" s="45" customFormat="1"/>
    <row r="614" s="45" customFormat="1"/>
    <row r="615" s="45" customFormat="1"/>
    <row r="616" s="45" customFormat="1"/>
    <row r="617" s="45" customFormat="1"/>
    <row r="618" s="45" customFormat="1"/>
    <row r="619" s="45" customFormat="1"/>
    <row r="620" s="45" customFormat="1"/>
    <row r="621" s="45" customFormat="1"/>
    <row r="622" s="45" customFormat="1"/>
    <row r="623" s="45" customFormat="1"/>
    <row r="624" s="45" customFormat="1"/>
    <row r="625" s="45" customFormat="1"/>
    <row r="626" s="45" customFormat="1"/>
    <row r="627" s="45" customFormat="1"/>
    <row r="628" s="45" customFormat="1"/>
    <row r="629" s="45" customFormat="1"/>
    <row r="630" s="45" customFormat="1"/>
    <row r="631" s="45" customFormat="1"/>
    <row r="632" s="45" customFormat="1"/>
    <row r="633" s="45" customFormat="1"/>
    <row r="634" s="45" customFormat="1"/>
    <row r="635" s="45" customFormat="1"/>
    <row r="636" s="45" customFormat="1"/>
    <row r="637" s="45" customFormat="1"/>
    <row r="638" s="45" customFormat="1"/>
    <row r="639" s="45" customFormat="1"/>
    <row r="640" s="45" customFormat="1"/>
    <row r="641" s="45" customFormat="1"/>
    <row r="642" s="45" customFormat="1"/>
    <row r="643" s="45" customFormat="1"/>
    <row r="644" s="45" customFormat="1"/>
    <row r="645" s="45" customFormat="1"/>
    <row r="646" s="45" customFormat="1"/>
    <row r="647" s="45" customFormat="1"/>
    <row r="648" s="45" customFormat="1"/>
    <row r="649" s="45" customFormat="1"/>
    <row r="650" s="45" customFormat="1"/>
    <row r="651" s="45" customFormat="1"/>
    <row r="652" s="45" customFormat="1"/>
    <row r="653" s="45" customFormat="1"/>
    <row r="654" s="45" customFormat="1"/>
    <row r="655" s="45" customFormat="1"/>
    <row r="656" s="45" customFormat="1"/>
    <row r="657" s="45" customFormat="1"/>
    <row r="658" s="45" customFormat="1"/>
    <row r="659" s="45" customFormat="1"/>
    <row r="660" s="45" customFormat="1"/>
    <row r="661" s="45" customFormat="1"/>
    <row r="662" s="45" customFormat="1"/>
    <row r="663" s="45" customFormat="1"/>
    <row r="664" s="45" customFormat="1"/>
    <row r="665" s="45" customFormat="1"/>
    <row r="666" s="45" customFormat="1"/>
    <row r="667" s="45" customFormat="1"/>
    <row r="668" s="45" customFormat="1"/>
    <row r="669" s="45" customFormat="1"/>
    <row r="670" s="45" customFormat="1"/>
    <row r="671" s="45" customFormat="1"/>
    <row r="672" s="45" customFormat="1"/>
    <row r="673" s="45" customFormat="1"/>
    <row r="674" s="45" customFormat="1"/>
    <row r="675" s="45" customFormat="1"/>
    <row r="676" s="45" customFormat="1"/>
    <row r="677" s="45" customFormat="1"/>
    <row r="678" s="45" customFormat="1"/>
    <row r="679" s="45" customFormat="1"/>
    <row r="680" s="45" customFormat="1"/>
    <row r="681" s="45" customFormat="1"/>
    <row r="682" s="45" customFormat="1"/>
    <row r="683" s="45" customFormat="1"/>
    <row r="684" s="45" customFormat="1"/>
    <row r="685" s="45" customFormat="1"/>
    <row r="686" s="45" customFormat="1"/>
    <row r="687" s="45" customFormat="1"/>
    <row r="688" s="45" customFormat="1"/>
    <row r="689" s="45" customFormat="1"/>
    <row r="690" s="45" customFormat="1"/>
    <row r="691" s="45" customFormat="1"/>
    <row r="692" s="45" customFormat="1"/>
    <row r="693" s="45" customFormat="1"/>
    <row r="694" s="45" customFormat="1"/>
    <row r="695" s="45" customFormat="1"/>
    <row r="696" s="45" customFormat="1"/>
    <row r="697" s="45" customFormat="1"/>
    <row r="698" s="45" customFormat="1"/>
    <row r="699" s="45" customFormat="1"/>
    <row r="700" s="45" customFormat="1"/>
    <row r="701" s="45" customFormat="1"/>
    <row r="702" s="45" customFormat="1"/>
    <row r="703" s="45" customFormat="1"/>
    <row r="704" s="45" customFormat="1"/>
    <row r="705" s="45" customFormat="1"/>
    <row r="706" s="45" customFormat="1"/>
    <row r="707" s="45" customFormat="1"/>
    <row r="708" s="45" customFormat="1"/>
    <row r="709" s="45" customFormat="1"/>
    <row r="710" s="45" customFormat="1"/>
    <row r="711" s="45" customFormat="1"/>
    <row r="712" s="45" customFormat="1"/>
    <row r="713" s="45" customFormat="1"/>
    <row r="714" s="45" customFormat="1"/>
    <row r="715" s="45" customFormat="1"/>
    <row r="716" s="45" customFormat="1"/>
    <row r="717" s="45" customFormat="1"/>
    <row r="718" s="45" customFormat="1"/>
    <row r="719" s="45" customFormat="1"/>
    <row r="720" s="45" customFormat="1"/>
    <row r="721" s="45" customFormat="1"/>
    <row r="722" s="45" customFormat="1"/>
    <row r="723" s="45" customFormat="1"/>
    <row r="724" s="45" customFormat="1"/>
    <row r="725" s="45" customFormat="1"/>
    <row r="726" s="45" customFormat="1"/>
    <row r="727" s="45" customFormat="1"/>
    <row r="728" s="45" customFormat="1"/>
    <row r="729" s="45" customFormat="1"/>
    <row r="730" s="45" customFormat="1"/>
    <row r="731" s="45" customFormat="1"/>
    <row r="732" s="45" customFormat="1"/>
    <row r="733" s="45" customFormat="1"/>
    <row r="734" s="45" customFormat="1"/>
    <row r="735" s="45" customFormat="1"/>
    <row r="736" s="45" customFormat="1"/>
    <row r="737" s="45" customFormat="1"/>
    <row r="738" s="45" customFormat="1"/>
    <row r="739" s="45" customFormat="1"/>
    <row r="740" s="45" customFormat="1"/>
    <row r="741" s="45" customFormat="1"/>
    <row r="742" s="45" customFormat="1"/>
    <row r="743" s="45" customFormat="1"/>
    <row r="744" s="45" customFormat="1"/>
    <row r="745" s="45" customFormat="1"/>
    <row r="746" s="45" customFormat="1"/>
    <row r="747" s="45" customFormat="1"/>
    <row r="748" s="45" customFormat="1"/>
    <row r="749" s="45" customFormat="1"/>
    <row r="750" s="45" customFormat="1"/>
    <row r="751" s="45" customFormat="1"/>
    <row r="752" s="45" customFormat="1"/>
    <row r="753" s="45" customFormat="1"/>
    <row r="754" s="45" customFormat="1"/>
    <row r="755" s="45" customFormat="1"/>
    <row r="756" s="45" customFormat="1"/>
    <row r="757" s="45" customFormat="1"/>
    <row r="758" s="45" customFormat="1"/>
    <row r="759" s="45" customFormat="1"/>
    <row r="760" s="45" customFormat="1"/>
    <row r="761" s="45" customFormat="1"/>
    <row r="762" s="45" customFormat="1"/>
    <row r="763" s="45" customFormat="1"/>
    <row r="764" s="45" customFormat="1"/>
    <row r="765" s="45" customFormat="1"/>
    <row r="766" s="45" customFormat="1"/>
    <row r="767" s="45" customFormat="1"/>
    <row r="768" s="45" customFormat="1"/>
    <row r="769" s="45" customFormat="1"/>
    <row r="770" s="45" customFormat="1"/>
    <row r="771" s="45" customFormat="1"/>
    <row r="772" s="45" customFormat="1"/>
    <row r="773" s="45" customFormat="1"/>
    <row r="774" s="45" customFormat="1"/>
    <row r="775" s="45" customFormat="1"/>
    <row r="776" s="45" customFormat="1"/>
    <row r="777" s="45" customFormat="1"/>
    <row r="778" s="45" customFormat="1"/>
    <row r="779" s="45" customFormat="1"/>
    <row r="780" s="45" customFormat="1"/>
    <row r="781" s="45" customFormat="1"/>
    <row r="782" s="45" customFormat="1"/>
    <row r="783" s="45" customFormat="1"/>
    <row r="784" s="45" customFormat="1"/>
    <row r="785" s="45" customFormat="1"/>
    <row r="786" s="45" customFormat="1"/>
    <row r="787" s="45" customFormat="1"/>
    <row r="788" s="45" customFormat="1"/>
    <row r="789" s="45" customFormat="1"/>
    <row r="790" s="45" customFormat="1"/>
    <row r="791" s="45" customFormat="1"/>
    <row r="792" s="45" customFormat="1"/>
    <row r="793" s="45" customFormat="1"/>
    <row r="794" s="45" customFormat="1"/>
    <row r="795" s="45" customFormat="1"/>
    <row r="796" s="45" customFormat="1"/>
    <row r="797" s="45" customFormat="1"/>
    <row r="798" s="45" customFormat="1"/>
    <row r="799" s="45" customFormat="1"/>
    <row r="800" s="45" customFormat="1"/>
    <row r="801" s="45" customFormat="1"/>
    <row r="802" s="45" customFormat="1"/>
    <row r="803" s="45" customFormat="1"/>
    <row r="804" s="45" customFormat="1"/>
    <row r="805" s="45" customFormat="1"/>
    <row r="806" s="45" customFormat="1"/>
    <row r="807" s="45" customFormat="1"/>
    <row r="808" s="45" customFormat="1"/>
    <row r="809" s="45" customFormat="1"/>
    <row r="810" s="45" customFormat="1"/>
    <row r="811" s="45" customFormat="1"/>
    <row r="812" s="45" customFormat="1"/>
    <row r="813" s="45" customFormat="1"/>
    <row r="814" s="45" customFormat="1"/>
    <row r="815" s="45" customFormat="1"/>
    <row r="816" s="45" customFormat="1"/>
    <row r="817" s="45" customFormat="1"/>
    <row r="818" s="45" customFormat="1"/>
    <row r="819" s="45" customFormat="1"/>
    <row r="820" s="45" customFormat="1"/>
    <row r="821" s="45" customFormat="1"/>
    <row r="822" s="45" customFormat="1"/>
    <row r="823" s="45" customFormat="1"/>
    <row r="824" s="45" customFormat="1"/>
    <row r="825" s="45" customFormat="1"/>
    <row r="826" s="45" customFormat="1"/>
    <row r="827" s="45" customFormat="1"/>
    <row r="828" s="45" customFormat="1"/>
    <row r="829" s="45" customFormat="1"/>
    <row r="830" s="45" customFormat="1"/>
    <row r="831" s="45" customFormat="1"/>
    <row r="832" s="45" customFormat="1"/>
    <row r="833" s="45" customFormat="1"/>
    <row r="834" s="45" customFormat="1"/>
    <row r="835" s="45" customFormat="1"/>
    <row r="836" s="45" customFormat="1"/>
    <row r="837" s="45" customFormat="1"/>
    <row r="838" s="45" customFormat="1"/>
    <row r="839" s="45" customFormat="1"/>
    <row r="840" s="45" customFormat="1"/>
    <row r="841" s="45" customFormat="1"/>
    <row r="842" s="45" customFormat="1"/>
    <row r="843" s="45" customFormat="1"/>
    <row r="844" s="45" customFormat="1"/>
    <row r="845" s="45" customFormat="1"/>
    <row r="846" s="45" customFormat="1"/>
    <row r="847" s="45" customFormat="1"/>
    <row r="848" s="45" customFormat="1"/>
    <row r="849" s="45" customFormat="1"/>
    <row r="850" s="45" customFormat="1"/>
    <row r="851" s="45" customFormat="1"/>
    <row r="852" s="45" customFormat="1"/>
    <row r="853" s="45" customFormat="1"/>
    <row r="854" s="45" customFormat="1"/>
    <row r="855" s="45" customFormat="1"/>
    <row r="856" s="45" customFormat="1"/>
    <row r="857" s="45" customFormat="1"/>
    <row r="858" s="45" customFormat="1"/>
    <row r="859" s="45" customFormat="1"/>
    <row r="860" s="45" customFormat="1"/>
    <row r="861" s="45" customFormat="1"/>
    <row r="862" s="45" customFormat="1"/>
    <row r="863" s="45" customFormat="1"/>
    <row r="864" s="45" customFormat="1"/>
    <row r="865" s="45" customFormat="1"/>
    <row r="866" s="45" customFormat="1"/>
    <row r="867" s="45" customFormat="1"/>
    <row r="868" s="45" customFormat="1"/>
    <row r="869" s="45" customFormat="1"/>
    <row r="870" s="45" customFormat="1"/>
    <row r="871" s="45" customFormat="1"/>
    <row r="872" s="45" customFormat="1"/>
    <row r="873" s="45" customFormat="1"/>
    <row r="874" s="45" customFormat="1"/>
    <row r="875" s="45" customFormat="1"/>
    <row r="876" s="45" customFormat="1"/>
    <row r="877" s="45" customFormat="1"/>
    <row r="878" s="45" customFormat="1"/>
    <row r="879" s="45" customFormat="1"/>
    <row r="880" s="45" customFormat="1"/>
    <row r="881" s="45" customFormat="1"/>
    <row r="882" s="45" customFormat="1"/>
    <row r="883" s="45" customFormat="1"/>
    <row r="884" s="45" customFormat="1"/>
    <row r="885" s="45" customFormat="1"/>
    <row r="886" s="45" customFormat="1"/>
    <row r="887" s="45" customFormat="1"/>
    <row r="888" s="45" customFormat="1"/>
    <row r="889" s="45" customFormat="1"/>
    <row r="890" s="45" customFormat="1"/>
    <row r="891" s="45" customFormat="1"/>
    <row r="892" s="45" customFormat="1"/>
    <row r="893" s="45" customFormat="1"/>
    <row r="894" s="45" customFormat="1"/>
    <row r="895" s="45" customFormat="1"/>
    <row r="896" s="45" customFormat="1"/>
    <row r="897" s="45" customFormat="1"/>
    <row r="898" s="45" customFormat="1"/>
    <row r="899" s="45" customFormat="1"/>
    <row r="900" s="45" customFormat="1"/>
    <row r="901" s="45" customFormat="1"/>
    <row r="902" s="45" customFormat="1"/>
    <row r="903" s="45" customFormat="1"/>
    <row r="904" s="45" customFormat="1"/>
    <row r="905" s="45" customFormat="1"/>
    <row r="906" s="45" customFormat="1"/>
    <row r="907" s="45" customFormat="1"/>
    <row r="908" s="45" customFormat="1"/>
    <row r="909" s="45" customFormat="1"/>
    <row r="910" s="45" customFormat="1"/>
    <row r="911" s="45" customFormat="1"/>
    <row r="912" s="45" customFormat="1"/>
    <row r="913" s="45" customFormat="1"/>
    <row r="914" s="45" customFormat="1"/>
    <row r="915" s="45" customFormat="1"/>
    <row r="916" s="45" customFormat="1"/>
    <row r="917" s="45" customFormat="1"/>
    <row r="918" s="45" customFormat="1"/>
    <row r="919" s="45" customFormat="1"/>
    <row r="920" s="45" customFormat="1"/>
    <row r="921" s="45" customFormat="1"/>
    <row r="922" s="45" customFormat="1"/>
    <row r="923" s="45" customFormat="1"/>
    <row r="924" s="45" customFormat="1"/>
    <row r="925" s="45" customFormat="1"/>
    <row r="926" s="45" customFormat="1"/>
    <row r="927" s="45" customFormat="1"/>
    <row r="928" s="45" customFormat="1"/>
    <row r="929" s="45" customFormat="1"/>
    <row r="930" s="45" customFormat="1"/>
    <row r="931" s="45" customFormat="1"/>
    <row r="932" s="45" customFormat="1"/>
    <row r="933" s="45" customFormat="1"/>
    <row r="934" s="45" customFormat="1"/>
    <row r="935" s="45" customFormat="1"/>
    <row r="936" s="45" customFormat="1"/>
    <row r="937" s="45" customFormat="1"/>
    <row r="938" s="45" customFormat="1"/>
    <row r="939" s="45" customFormat="1"/>
    <row r="940" s="45" customFormat="1"/>
    <row r="941" s="45" customFormat="1"/>
    <row r="942" s="45" customFormat="1"/>
    <row r="943" s="45" customFormat="1"/>
    <row r="944" s="45" customFormat="1"/>
    <row r="945" s="45" customFormat="1"/>
    <row r="946" s="45" customFormat="1"/>
    <row r="947" s="45" customFormat="1"/>
    <row r="948" s="45" customFormat="1"/>
    <row r="949" s="45" customFormat="1"/>
    <row r="950" s="45" customFormat="1"/>
    <row r="951" s="45" customFormat="1"/>
    <row r="952" s="45" customFormat="1"/>
    <row r="953" s="45" customFormat="1"/>
    <row r="954" s="45" customFormat="1"/>
    <row r="955" s="45" customFormat="1"/>
    <row r="956" s="45" customFormat="1"/>
    <row r="957" s="45" customFormat="1"/>
    <row r="958" s="45" customFormat="1"/>
    <row r="959" s="45" customFormat="1"/>
    <row r="960" s="45" customFormat="1"/>
    <row r="961" s="45" customFormat="1"/>
    <row r="962" s="45" customFormat="1"/>
    <row r="963" s="45" customFormat="1"/>
    <row r="964" s="45" customFormat="1"/>
    <row r="965" s="45" customFormat="1"/>
    <row r="966" s="45" customFormat="1"/>
    <row r="967" s="45" customFormat="1"/>
    <row r="968" s="45" customFormat="1"/>
    <row r="969" s="45" customFormat="1"/>
    <row r="970" s="45" customFormat="1"/>
    <row r="971" s="45" customFormat="1"/>
    <row r="972" s="45" customFormat="1"/>
    <row r="973" s="45" customFormat="1"/>
    <row r="974" s="45" customFormat="1"/>
    <row r="975" s="45" customFormat="1"/>
    <row r="976" s="45" customFormat="1"/>
    <row r="977" s="45" customFormat="1"/>
    <row r="978" s="45" customFormat="1"/>
    <row r="979" s="45" customFormat="1"/>
    <row r="980" s="45" customFormat="1"/>
    <row r="981" s="45" customFormat="1"/>
    <row r="982" s="45" customFormat="1"/>
    <row r="983" s="45" customFormat="1"/>
    <row r="984" s="45" customFormat="1"/>
    <row r="985" s="45" customFormat="1"/>
    <row r="986" s="45" customFormat="1"/>
    <row r="987" s="45" customFormat="1"/>
    <row r="988" s="45" customFormat="1"/>
    <row r="989" s="45" customFormat="1"/>
    <row r="990" s="45" customFormat="1"/>
    <row r="991" s="45" customFormat="1"/>
    <row r="992" s="45" customFormat="1"/>
    <row r="993" s="45" customFormat="1"/>
    <row r="994" s="45" customFormat="1"/>
    <row r="995" s="45" customFormat="1"/>
    <row r="996" s="45" customFormat="1"/>
    <row r="997" s="45" customFormat="1"/>
    <row r="998" s="45" customFormat="1"/>
    <row r="999" s="45" customFormat="1"/>
    <row r="1000" s="45" customFormat="1"/>
    <row r="1001" s="45" customFormat="1"/>
    <row r="1002" s="45" customFormat="1"/>
    <row r="1003" s="45" customFormat="1"/>
    <row r="1004" s="45" customFormat="1"/>
    <row r="1005" s="45" customFormat="1"/>
    <row r="1006" s="45" customFormat="1"/>
    <row r="1007" s="45" customFormat="1"/>
    <row r="1008" s="45" customFormat="1"/>
    <row r="1009" s="45" customFormat="1"/>
    <row r="1010" s="45" customFormat="1"/>
    <row r="1011" s="45" customFormat="1"/>
    <row r="1012" s="45" customFormat="1"/>
    <row r="1013" s="45" customFormat="1"/>
    <row r="1014" s="45" customFormat="1"/>
    <row r="1015" s="45" customFormat="1"/>
    <row r="1016" s="45" customFormat="1"/>
    <row r="1017" s="45" customFormat="1"/>
    <row r="1018" s="45" customFormat="1"/>
    <row r="1019" s="45" customFormat="1"/>
    <row r="1020" s="45" customFormat="1"/>
    <row r="1021" s="45" customFormat="1"/>
    <row r="1022" s="45" customFormat="1"/>
    <row r="1023" s="45" customFormat="1"/>
    <row r="1024" s="45" customFormat="1"/>
    <row r="1025" s="45" customFormat="1"/>
    <row r="1026" s="45" customFormat="1"/>
    <row r="1027" s="45" customFormat="1"/>
    <row r="1028" s="45" customFormat="1"/>
    <row r="1029" s="45" customFormat="1"/>
    <row r="1030" s="45" customFormat="1"/>
    <row r="1031" s="45" customFormat="1"/>
    <row r="1032" s="45" customFormat="1"/>
    <row r="1033" s="45" customFormat="1"/>
    <row r="1034" s="45" customFormat="1"/>
    <row r="1035" s="45" customFormat="1"/>
    <row r="1036" s="45" customFormat="1"/>
    <row r="1037" s="45" customFormat="1"/>
    <row r="1038" s="45" customFormat="1"/>
    <row r="1039" s="45" customFormat="1"/>
    <row r="1040" s="45" customFormat="1"/>
    <row r="1041" s="45" customFormat="1"/>
    <row r="1042" s="45" customFormat="1"/>
    <row r="1043" s="45" customFormat="1"/>
    <row r="1044" s="45" customFormat="1"/>
    <row r="1045" s="45" customFormat="1"/>
    <row r="1046" s="45" customFormat="1"/>
    <row r="1047" s="45" customFormat="1"/>
    <row r="1048" s="45" customFormat="1"/>
    <row r="1049" s="45" customFormat="1"/>
    <row r="1050" s="45" customFormat="1"/>
    <row r="1051" s="45" customFormat="1"/>
    <row r="1052" s="45" customFormat="1"/>
    <row r="1053" s="45" customFormat="1"/>
    <row r="1054" s="45" customFormat="1"/>
    <row r="1055" s="45" customFormat="1"/>
    <row r="1056" s="45" customFormat="1"/>
    <row r="1057" s="45" customFormat="1"/>
    <row r="1058" s="45" customFormat="1"/>
    <row r="1059" s="45" customFormat="1"/>
    <row r="1060" s="45" customFormat="1"/>
    <row r="1061" s="45" customFormat="1"/>
    <row r="1062" s="45" customFormat="1"/>
    <row r="1063" s="45" customFormat="1"/>
    <row r="1064" s="45" customFormat="1"/>
    <row r="1065" s="45" customFormat="1"/>
    <row r="1066" s="45" customFormat="1"/>
    <row r="1067" s="45" customFormat="1"/>
    <row r="1068" s="45" customFormat="1"/>
    <row r="1069" s="45" customFormat="1"/>
    <row r="1070" s="45" customFormat="1"/>
    <row r="1071" s="45" customFormat="1"/>
    <row r="1072" s="45" customFormat="1"/>
    <row r="1073" s="45" customFormat="1"/>
    <row r="1074" s="45" customFormat="1"/>
    <row r="1075" s="45" customFormat="1"/>
    <row r="1076" s="45" customFormat="1"/>
    <row r="1077" s="45" customFormat="1"/>
    <row r="1078" s="45" customFormat="1"/>
    <row r="1079" s="45" customFormat="1"/>
    <row r="1080" s="45" customFormat="1"/>
    <row r="1081" s="45" customFormat="1"/>
    <row r="1082" s="45" customFormat="1"/>
    <row r="1083" s="45" customFormat="1"/>
    <row r="1084" s="45" customFormat="1"/>
    <row r="1085" s="45" customFormat="1"/>
    <row r="1086" s="45" customFormat="1"/>
    <row r="1087" s="45" customFormat="1"/>
    <row r="1088" s="45" customFormat="1"/>
    <row r="1089" s="45" customFormat="1"/>
    <row r="1090" s="45" customFormat="1"/>
    <row r="1091" s="45" customFormat="1"/>
    <row r="1092" s="45" customFormat="1"/>
    <row r="1093" s="45" customFormat="1"/>
    <row r="1094" s="45" customFormat="1"/>
    <row r="1095" s="45" customFormat="1"/>
    <row r="1096" s="45" customFormat="1"/>
    <row r="1097" s="45" customFormat="1"/>
    <row r="1098" s="45" customFormat="1"/>
    <row r="1099" s="45" customFormat="1"/>
    <row r="1100" s="45" customFormat="1"/>
    <row r="1101" s="45" customFormat="1"/>
    <row r="1102" s="45" customFormat="1"/>
    <row r="1103" s="45" customFormat="1"/>
    <row r="1104" s="45" customFormat="1"/>
    <row r="1105" s="45" customFormat="1"/>
    <row r="1106" s="45" customFormat="1"/>
    <row r="1107" s="45" customFormat="1"/>
    <row r="1108" s="45" customFormat="1"/>
    <row r="1109" s="45" customFormat="1"/>
    <row r="1110" s="45" customFormat="1"/>
    <row r="1111" s="45" customFormat="1"/>
    <row r="1112" s="45" customFormat="1"/>
    <row r="1113" s="45" customFormat="1"/>
    <row r="1114" s="45" customFormat="1"/>
    <row r="1115" s="45" customFormat="1"/>
    <row r="1116" s="45" customFormat="1"/>
    <row r="1117" s="45" customFormat="1"/>
    <row r="1118" s="45" customFormat="1"/>
    <row r="1119" s="45" customFormat="1"/>
    <row r="1120" s="45" customFormat="1"/>
    <row r="1121" s="45" customFormat="1"/>
    <row r="1122" s="45" customFormat="1"/>
    <row r="1123" s="45" customFormat="1"/>
    <row r="1124" s="45" customFormat="1"/>
    <row r="1125" s="45" customFormat="1"/>
    <row r="1126" s="45" customFormat="1"/>
    <row r="1127" s="45" customFormat="1"/>
    <row r="1128" s="45" customFormat="1"/>
    <row r="1129" s="45" customFormat="1"/>
    <row r="1130" s="45" customFormat="1"/>
    <row r="1131" s="45" customFormat="1"/>
    <row r="1132" s="45" customFormat="1"/>
    <row r="1133" s="45" customFormat="1"/>
    <row r="1134" s="45" customFormat="1"/>
    <row r="1135" s="45" customFormat="1"/>
    <row r="1136" s="45" customFormat="1"/>
    <row r="1137" s="45" customFormat="1"/>
    <row r="1138" s="45" customFormat="1"/>
    <row r="1139" s="45" customFormat="1"/>
    <row r="1140" s="45" customFormat="1"/>
    <row r="1141" s="45" customFormat="1"/>
    <row r="1142" s="45" customFormat="1"/>
    <row r="1143" s="45" customFormat="1"/>
    <row r="1144" s="45" customFormat="1"/>
    <row r="1145" s="45" customFormat="1"/>
    <row r="1146" s="45" customFormat="1"/>
    <row r="1147" s="45" customFormat="1"/>
    <row r="1148" s="45" customFormat="1"/>
    <row r="1149" s="45" customFormat="1"/>
    <row r="1150" s="45" customFormat="1"/>
    <row r="1151" s="45" customFormat="1"/>
    <row r="1152" s="45" customFormat="1"/>
    <row r="1153" s="45" customFormat="1"/>
    <row r="1154" s="45" customFormat="1"/>
    <row r="1155" s="45" customFormat="1"/>
    <row r="1156" s="45" customFormat="1"/>
    <row r="1157" s="45" customFormat="1"/>
    <row r="1158" s="45" customFormat="1"/>
    <row r="1159" s="45" customFormat="1"/>
    <row r="1160" s="45" customFormat="1"/>
    <row r="1161" s="45" customFormat="1"/>
    <row r="1162" s="45" customFormat="1"/>
    <row r="1163" s="45" customFormat="1"/>
    <row r="1164" s="45" customFormat="1"/>
    <row r="1165" s="45" customFormat="1"/>
    <row r="1166" s="45" customFormat="1"/>
    <row r="1167" s="45" customFormat="1"/>
    <row r="1168" s="45" customFormat="1"/>
    <row r="1169" s="45" customFormat="1"/>
    <row r="1170" s="45" customFormat="1"/>
    <row r="1171" s="45" customFormat="1"/>
    <row r="1172" s="45" customFormat="1"/>
    <row r="1173" s="45" customFormat="1"/>
    <row r="1174" s="45" customFormat="1"/>
    <row r="1175" s="45" customFormat="1"/>
    <row r="1176" s="45" customFormat="1"/>
    <row r="1177" s="45" customFormat="1"/>
    <row r="1178" s="45" customFormat="1"/>
    <row r="1179" s="45" customFormat="1"/>
    <row r="1180" s="45" customFormat="1"/>
    <row r="1181" s="45" customFormat="1"/>
    <row r="1182" s="45" customFormat="1"/>
    <row r="1183" s="45" customFormat="1"/>
    <row r="1184" s="45" customFormat="1"/>
    <row r="1185" s="45" customFormat="1"/>
    <row r="1186" s="45" customFormat="1"/>
    <row r="1187" s="45" customFormat="1"/>
    <row r="1188" s="45" customFormat="1"/>
    <row r="1189" s="45" customFormat="1"/>
    <row r="1190" s="45" customFormat="1"/>
    <row r="1191" s="45" customFormat="1"/>
    <row r="1192" s="45" customFormat="1"/>
    <row r="1193" s="45" customFormat="1"/>
    <row r="1194" s="45" customFormat="1"/>
    <row r="1195" s="45" customFormat="1"/>
    <row r="1196" s="45" customFormat="1"/>
    <row r="1197" s="45" customFormat="1"/>
    <row r="1198" s="45" customFormat="1"/>
    <row r="1199" s="45" customFormat="1"/>
    <row r="1200" s="45" customFormat="1"/>
    <row r="1201" s="45" customFormat="1"/>
    <row r="1202" s="45" customFormat="1"/>
    <row r="1203" s="45" customFormat="1"/>
    <row r="1204" s="45" customFormat="1"/>
    <row r="1205" s="45" customFormat="1"/>
    <row r="1206" s="45" customFormat="1"/>
    <row r="1207" s="45" customFormat="1"/>
    <row r="1208" s="45" customFormat="1"/>
    <row r="1209" s="45" customFormat="1"/>
    <row r="1210" s="45" customFormat="1"/>
    <row r="1211" s="45" customFormat="1"/>
    <row r="1212" s="45" customFormat="1"/>
    <row r="1213" s="45" customFormat="1"/>
    <row r="1214" s="45" customFormat="1"/>
    <row r="1215" s="45" customFormat="1"/>
    <row r="1216" s="45" customFormat="1"/>
    <row r="1217" s="45" customFormat="1"/>
    <row r="1218" s="45" customFormat="1"/>
    <row r="1219" s="45" customFormat="1"/>
    <row r="1220" s="45" customFormat="1"/>
    <row r="1221" s="45" customFormat="1"/>
    <row r="1222" s="45" customFormat="1"/>
    <row r="1223" s="45" customFormat="1"/>
    <row r="1224" s="45" customFormat="1"/>
    <row r="1225" s="45" customFormat="1"/>
    <row r="1226" s="45" customFormat="1"/>
    <row r="1227" s="45" customFormat="1"/>
    <row r="1228" s="45" customFormat="1"/>
    <row r="1229" s="45" customFormat="1"/>
    <row r="1230" s="45" customFormat="1"/>
    <row r="1231" s="45" customFormat="1"/>
    <row r="1232" s="45" customFormat="1"/>
    <row r="1233" s="45" customFormat="1"/>
    <row r="1234" s="45" customFormat="1"/>
    <row r="1235" s="45" customFormat="1"/>
    <row r="1236" s="45" customFormat="1"/>
    <row r="1237" s="45" customFormat="1"/>
    <row r="1238" s="45" customFormat="1"/>
    <row r="1239" s="45" customFormat="1"/>
    <row r="1240" s="45" customFormat="1"/>
  </sheetData>
  <mergeCells count="2">
    <mergeCell ref="A4:A25"/>
    <mergeCell ref="A48:A69"/>
  </mergeCells>
  <pageMargins left="0.25" right="0.25" top="0.75" bottom="0.75" header="0.3" footer="0.3"/>
  <pageSetup scale="41"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4033" r:id="rId4" name="Drop Down 1">
              <controlPr defaultSize="0" autoLine="0" autoPict="0">
                <anchor moveWithCells="1">
                  <from>
                    <xdr:col>12</xdr:col>
                    <xdr:colOff>409575</xdr:colOff>
                    <xdr:row>0</xdr:row>
                    <xdr:rowOff>0</xdr:rowOff>
                  </from>
                  <to>
                    <xdr:col>14</xdr:col>
                    <xdr:colOff>419100</xdr:colOff>
                    <xdr:row>1</xdr:row>
                    <xdr:rowOff>0</xdr:rowOff>
                  </to>
                </anchor>
              </controlPr>
            </control>
          </mc:Choice>
        </mc:AlternateContent>
        <mc:AlternateContent xmlns:mc="http://schemas.openxmlformats.org/markup-compatibility/2006">
          <mc:Choice Requires="x14">
            <control shapeId="44034" r:id="rId5" name="Drop Down 2">
              <controlPr defaultSize="0" autoLine="0" autoPict="0">
                <anchor moveWithCells="1">
                  <from>
                    <xdr:col>18</xdr:col>
                    <xdr:colOff>57150</xdr:colOff>
                    <xdr:row>0</xdr:row>
                    <xdr:rowOff>19050</xdr:rowOff>
                  </from>
                  <to>
                    <xdr:col>20</xdr:col>
                    <xdr:colOff>66675</xdr:colOff>
                    <xdr:row>1</xdr:row>
                    <xdr:rowOff>19050</xdr:rowOff>
                  </to>
                </anchor>
              </controlPr>
            </control>
          </mc:Choice>
        </mc:AlternateContent>
        <mc:AlternateContent xmlns:mc="http://schemas.openxmlformats.org/markup-compatibility/2006">
          <mc:Choice Requires="x14">
            <control shapeId="44035" r:id="rId6" name="Drop Down 3">
              <controlPr defaultSize="0" autoLine="0" autoPict="0">
                <anchor moveWithCells="1">
                  <from>
                    <xdr:col>23</xdr:col>
                    <xdr:colOff>209550</xdr:colOff>
                    <xdr:row>0</xdr:row>
                    <xdr:rowOff>9525</xdr:rowOff>
                  </from>
                  <to>
                    <xdr:col>25</xdr:col>
                    <xdr:colOff>219075</xdr:colOff>
                    <xdr:row>1</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theme="5" tint="-0.249977111117893"/>
  </sheetPr>
  <dimension ref="A1:J3"/>
  <sheetViews>
    <sheetView showGridLines="0" zoomScaleNormal="100" workbookViewId="0">
      <pane ySplit="1" topLeftCell="A11" activePane="bottomLeft" state="frozenSplit"/>
      <selection pane="bottomLeft" activeCell="N30" sqref="N30"/>
      <selection activeCell="A2" sqref="A2:A3"/>
    </sheetView>
  </sheetViews>
  <sheetFormatPr defaultRowHeight="15"/>
  <cols>
    <col min="1" max="1" width="14.28515625" style="30" customWidth="1"/>
    <col min="2" max="3" width="9.140625" style="30"/>
    <col min="4" max="4" width="2.42578125" style="30" customWidth="1"/>
    <col min="5" max="5" width="17.7109375" style="30" bestFit="1" customWidth="1"/>
    <col min="6" max="8" width="9.140625" style="30"/>
    <col min="9" max="9" width="3.140625" style="30" customWidth="1"/>
    <col min="10" max="10" width="9.85546875" style="30" bestFit="1" customWidth="1"/>
    <col min="11" max="16384" width="9.140625" style="30"/>
  </cols>
  <sheetData>
    <row r="1" spans="1:10" s="29" customFormat="1" ht="18.75" customHeight="1">
      <c r="A1" s="28" t="s">
        <v>0</v>
      </c>
      <c r="E1" s="28" t="s">
        <v>1</v>
      </c>
      <c r="J1" s="28" t="s">
        <v>2</v>
      </c>
    </row>
    <row r="2" spans="1:10" ht="18.75" customHeight="1"/>
    <row r="3" spans="1:10" ht="18.75" customHeight="1"/>
  </sheetData>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5057" r:id="rId4" name="Drop Down 1">
              <controlPr defaultSize="0" autoLine="0" autoPict="0">
                <anchor moveWithCells="1">
                  <from>
                    <xdr:col>1</xdr:col>
                    <xdr:colOff>0</xdr:colOff>
                    <xdr:row>0</xdr:row>
                    <xdr:rowOff>0</xdr:rowOff>
                  </from>
                  <to>
                    <xdr:col>3</xdr:col>
                    <xdr:colOff>0</xdr:colOff>
                    <xdr:row>0</xdr:row>
                    <xdr:rowOff>200025</xdr:rowOff>
                  </to>
                </anchor>
              </controlPr>
            </control>
          </mc:Choice>
        </mc:AlternateContent>
        <mc:AlternateContent xmlns:mc="http://schemas.openxmlformats.org/markup-compatibility/2006">
          <mc:Choice Requires="x14">
            <control shapeId="45058" r:id="rId5" name="Drop Down 2">
              <controlPr defaultSize="0" autoLine="0" autoPict="0">
                <anchor moveWithCells="1">
                  <from>
                    <xdr:col>5</xdr:col>
                    <xdr:colOff>9525</xdr:colOff>
                    <xdr:row>0</xdr:row>
                    <xdr:rowOff>28575</xdr:rowOff>
                  </from>
                  <to>
                    <xdr:col>7</xdr:col>
                    <xdr:colOff>9525</xdr:colOff>
                    <xdr:row>0</xdr:row>
                    <xdr:rowOff>228600</xdr:rowOff>
                  </to>
                </anchor>
              </controlPr>
            </control>
          </mc:Choice>
        </mc:AlternateContent>
        <mc:AlternateContent xmlns:mc="http://schemas.openxmlformats.org/markup-compatibility/2006">
          <mc:Choice Requires="x14">
            <control shapeId="45059" r:id="rId6" name="Drop Down 3">
              <controlPr defaultSize="0" autoLine="0" autoPict="0">
                <anchor moveWithCells="1">
                  <from>
                    <xdr:col>10</xdr:col>
                    <xdr:colOff>9525</xdr:colOff>
                    <xdr:row>0</xdr:row>
                    <xdr:rowOff>28575</xdr:rowOff>
                  </from>
                  <to>
                    <xdr:col>12</xdr:col>
                    <xdr:colOff>9525</xdr:colOff>
                    <xdr:row>0</xdr:row>
                    <xdr:rowOff>228600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theme="7" tint="-0.499984740745262"/>
    <pageSetUpPr fitToPage="1"/>
  </sheetPr>
  <dimension ref="A1:XFB1319"/>
  <sheetViews>
    <sheetView showGridLines="0" zoomScale="85" zoomScaleNormal="85" zoomScalePageLayoutView="82" workbookViewId="0">
      <pane xSplit="4" ySplit="3" topLeftCell="G4" activePane="bottomRight" state="frozen"/>
      <selection pane="bottomRight" activeCell="E38" sqref="E38:P38"/>
      <selection pane="bottomLeft" activeCell="A4" sqref="A4"/>
      <selection pane="topRight" activeCell="E1" sqref="E1"/>
    </sheetView>
  </sheetViews>
  <sheetFormatPr defaultRowHeight="14.25"/>
  <cols>
    <col min="1" max="1" width="4" style="1" customWidth="1"/>
    <col min="2" max="3" width="3.85546875" style="2" customWidth="1"/>
    <col min="4" max="4" width="23" style="2" customWidth="1"/>
    <col min="5" max="5" width="10.28515625" style="2" customWidth="1"/>
    <col min="6" max="11" width="9.140625" style="2" customWidth="1"/>
    <col min="12" max="12" width="9.28515625" style="2" customWidth="1"/>
    <col min="13" max="15" width="9.28515625" style="2" bestFit="1" customWidth="1"/>
    <col min="16" max="16" width="10.28515625" style="2" bestFit="1" customWidth="1"/>
    <col min="17" max="20" width="9.28515625" style="2" bestFit="1" customWidth="1"/>
    <col min="21" max="26" width="9.5703125" style="2" bestFit="1" customWidth="1"/>
    <col min="27" max="29" width="9.42578125" style="2" customWidth="1"/>
    <col min="31" max="31" width="8" style="1" customWidth="1"/>
    <col min="32" max="32" width="9.42578125" style="1" bestFit="1" customWidth="1"/>
    <col min="33" max="16384" width="9.140625" style="1"/>
  </cols>
  <sheetData>
    <row r="1" spans="1:31" ht="15.75">
      <c r="A1" s="26"/>
      <c r="B1" s="8"/>
      <c r="C1" s="8"/>
      <c r="D1" s="8"/>
      <c r="E1" s="8"/>
      <c r="F1" s="8"/>
      <c r="G1" s="8"/>
      <c r="H1" s="8"/>
      <c r="I1" s="8"/>
      <c r="J1" s="8"/>
      <c r="K1" s="8"/>
      <c r="L1" s="8" t="s">
        <v>0</v>
      </c>
      <c r="M1" s="8"/>
      <c r="N1" s="8"/>
      <c r="O1" s="8"/>
      <c r="P1" s="8"/>
      <c r="Q1" s="8" t="s">
        <v>1</v>
      </c>
      <c r="R1" s="8"/>
      <c r="S1" s="8"/>
      <c r="T1" s="8"/>
      <c r="U1" s="8"/>
      <c r="V1" s="8"/>
      <c r="W1" s="8" t="s">
        <v>2</v>
      </c>
      <c r="X1" s="8"/>
      <c r="Y1" s="8"/>
      <c r="Z1" s="8"/>
      <c r="AA1" s="8"/>
      <c r="AB1" s="35"/>
      <c r="AC1" s="35"/>
    </row>
    <row r="2" spans="1:31" ht="15.75">
      <c r="A2" s="26" t="s">
        <v>105</v>
      </c>
      <c r="B2" s="8"/>
      <c r="C2" s="8"/>
      <c r="D2" s="8"/>
      <c r="E2" s="8"/>
      <c r="F2" s="8"/>
      <c r="G2" s="8"/>
      <c r="H2" s="8"/>
      <c r="I2" s="8"/>
      <c r="J2" s="8"/>
      <c r="K2" s="8"/>
      <c r="L2" s="8"/>
      <c r="M2" s="8"/>
      <c r="N2" s="8"/>
      <c r="O2" s="8"/>
      <c r="P2" s="8"/>
      <c r="Q2" s="8"/>
      <c r="R2" s="8"/>
      <c r="S2" s="8"/>
      <c r="T2" s="8"/>
      <c r="U2" s="8"/>
      <c r="V2" s="8"/>
      <c r="W2" s="8"/>
      <c r="X2" s="8"/>
      <c r="Y2" s="8"/>
      <c r="Z2" s="8"/>
      <c r="AA2" s="8"/>
      <c r="AB2" s="8"/>
      <c r="AC2" s="8"/>
    </row>
    <row r="3" spans="1:31" s="3" customFormat="1" ht="15">
      <c r="A3" s="27" t="s">
        <v>106</v>
      </c>
      <c r="B3" s="8"/>
      <c r="C3" s="8"/>
      <c r="D3" s="8"/>
      <c r="E3" s="7" t="s">
        <v>5</v>
      </c>
      <c r="F3" s="7" t="s">
        <v>6</v>
      </c>
      <c r="G3" s="7" t="s">
        <v>7</v>
      </c>
      <c r="H3" s="7" t="s">
        <v>8</v>
      </c>
      <c r="I3" s="7" t="s">
        <v>9</v>
      </c>
      <c r="J3" s="6" t="s">
        <v>10</v>
      </c>
      <c r="K3" s="6" t="s">
        <v>11</v>
      </c>
      <c r="L3" s="6" t="s">
        <v>12</v>
      </c>
      <c r="M3" s="5" t="s">
        <v>13</v>
      </c>
      <c r="N3" s="5" t="s">
        <v>14</v>
      </c>
      <c r="O3" s="5" t="s">
        <v>15</v>
      </c>
      <c r="P3" s="5" t="s">
        <v>16</v>
      </c>
      <c r="Q3" s="5" t="s">
        <v>17</v>
      </c>
      <c r="R3" s="5" t="s">
        <v>18</v>
      </c>
      <c r="S3" s="5" t="s">
        <v>19</v>
      </c>
      <c r="T3" s="5" t="s">
        <v>20</v>
      </c>
      <c r="U3" s="5" t="s">
        <v>21</v>
      </c>
      <c r="V3" s="5" t="s">
        <v>22</v>
      </c>
      <c r="W3" s="5" t="s">
        <v>23</v>
      </c>
      <c r="X3" s="5" t="s">
        <v>24</v>
      </c>
      <c r="Y3" s="5" t="s">
        <v>25</v>
      </c>
      <c r="Z3" s="5" t="s">
        <v>26</v>
      </c>
      <c r="AA3" s="5" t="s">
        <v>27</v>
      </c>
      <c r="AB3" s="5" t="s">
        <v>28</v>
      </c>
      <c r="AC3" s="5" t="s">
        <v>29</v>
      </c>
      <c r="AE3" s="4" t="s">
        <v>30</v>
      </c>
    </row>
    <row r="4" spans="1:31" ht="15" customHeight="1">
      <c r="A4" s="216" t="s">
        <v>31</v>
      </c>
      <c r="B4" s="17" t="s">
        <v>32</v>
      </c>
      <c r="C4" s="17"/>
      <c r="D4" s="17"/>
      <c r="E4" s="16">
        <f t="shared" ref="E4:K4" si="0">+E5+E11+E12</f>
        <v>801.86299999999994</v>
      </c>
      <c r="F4" s="16">
        <f t="shared" si="0"/>
        <v>979.51039999999989</v>
      </c>
      <c r="G4" s="16">
        <f t="shared" si="0"/>
        <v>1292.76125</v>
      </c>
      <c r="H4" s="16">
        <f t="shared" si="0"/>
        <v>1620.9079999999999</v>
      </c>
      <c r="I4" s="16">
        <f t="shared" si="0"/>
        <v>2213.6160999999997</v>
      </c>
      <c r="J4" s="16">
        <f t="shared" si="0"/>
        <v>2713.1107000000002</v>
      </c>
      <c r="K4" s="16">
        <f t="shared" si="0"/>
        <v>2939.2787529999996</v>
      </c>
      <c r="L4" s="16">
        <f t="shared" ref="L4:AA4" si="1">+L5+L11+L12</f>
        <v>3256.2890369999996</v>
      </c>
      <c r="M4" s="16">
        <f t="shared" si="1"/>
        <v>3757.7765810000001</v>
      </c>
      <c r="N4" s="16">
        <f t="shared" si="1"/>
        <v>4050.336139</v>
      </c>
      <c r="O4" s="16">
        <f t="shared" si="1"/>
        <v>4226.8908479999991</v>
      </c>
      <c r="P4" s="16">
        <f t="shared" si="1"/>
        <v>4939.6273149999997</v>
      </c>
      <c r="Q4" s="16">
        <f t="shared" si="1"/>
        <v>5024.5326779999996</v>
      </c>
      <c r="R4" s="16">
        <f t="shared" si="1"/>
        <v>6012.2583119999999</v>
      </c>
      <c r="S4" s="16">
        <f t="shared" si="1"/>
        <v>7605.1142480000008</v>
      </c>
      <c r="T4" s="16">
        <f t="shared" si="1"/>
        <v>8357.0120700000007</v>
      </c>
      <c r="U4" s="16">
        <f t="shared" si="1"/>
        <v>9504.6107300000003</v>
      </c>
      <c r="V4" s="16">
        <f t="shared" si="1"/>
        <v>10596.0429</v>
      </c>
      <c r="W4" s="16">
        <f t="shared" si="1"/>
        <v>12446.527859999998</v>
      </c>
      <c r="X4" s="16">
        <f t="shared" si="1"/>
        <v>13551.541509999999</v>
      </c>
      <c r="Y4" s="16">
        <f t="shared" si="1"/>
        <v>15899.4912</v>
      </c>
      <c r="Z4" s="16">
        <f t="shared" si="1"/>
        <v>18316.218399999998</v>
      </c>
      <c r="AA4" s="16">
        <f t="shared" si="1"/>
        <v>20154.473300000001</v>
      </c>
      <c r="AB4" s="16">
        <f t="shared" ref="AB4:AC4" si="2">+AB5+AB11+AB12</f>
        <v>21241.376746253998</v>
      </c>
      <c r="AC4" s="16">
        <f t="shared" si="2"/>
        <v>24455.859457349005</v>
      </c>
    </row>
    <row r="5" spans="1:31">
      <c r="A5" s="213"/>
      <c r="B5" s="12"/>
      <c r="C5" s="12" t="s">
        <v>33</v>
      </c>
      <c r="D5" s="12"/>
      <c r="E5" s="13">
        <f t="shared" ref="E5:K5" si="3">+SUM(E6:E10)</f>
        <v>579.13895124999999</v>
      </c>
      <c r="F5" s="13">
        <f t="shared" si="3"/>
        <v>718.02371999999991</v>
      </c>
      <c r="G5" s="13">
        <f t="shared" si="3"/>
        <v>840.48438399999998</v>
      </c>
      <c r="H5" s="13">
        <f t="shared" si="3"/>
        <v>1015.5456999999998</v>
      </c>
      <c r="I5" s="13">
        <f t="shared" si="3"/>
        <v>1458.8259999999998</v>
      </c>
      <c r="J5" s="13">
        <f t="shared" si="3"/>
        <v>1980.4172000000001</v>
      </c>
      <c r="K5" s="13">
        <f t="shared" si="3"/>
        <v>2074.3952159999999</v>
      </c>
      <c r="L5" s="13">
        <f t="shared" ref="L5:AA5" si="4">+SUM(L6:L10)</f>
        <v>2236.1585069999996</v>
      </c>
      <c r="M5" s="13">
        <f t="shared" si="4"/>
        <v>2484.5211239999999</v>
      </c>
      <c r="N5" s="13">
        <f t="shared" si="4"/>
        <v>2397.6824430000001</v>
      </c>
      <c r="O5" s="13">
        <f t="shared" si="4"/>
        <v>2676.7967959999996</v>
      </c>
      <c r="P5" s="13">
        <f t="shared" si="4"/>
        <v>2851.4614409999999</v>
      </c>
      <c r="Q5" s="13">
        <f t="shared" si="4"/>
        <v>2920.7933239999998</v>
      </c>
      <c r="R5" s="13">
        <f t="shared" si="4"/>
        <v>3676.4282250000001</v>
      </c>
      <c r="S5" s="13">
        <f t="shared" si="4"/>
        <v>4929.2398140000005</v>
      </c>
      <c r="T5" s="13">
        <f t="shared" si="4"/>
        <v>5470.5281400000003</v>
      </c>
      <c r="U5" s="13">
        <f t="shared" si="4"/>
        <v>6294.6156300000002</v>
      </c>
      <c r="V5" s="13">
        <f t="shared" si="4"/>
        <v>7018.6680400000005</v>
      </c>
      <c r="W5" s="13">
        <f t="shared" si="4"/>
        <v>8655.9870159999991</v>
      </c>
      <c r="X5" s="13">
        <f t="shared" si="4"/>
        <v>9206.8256000000001</v>
      </c>
      <c r="Y5" s="13">
        <f t="shared" si="4"/>
        <v>11405.604499999999</v>
      </c>
      <c r="Z5" s="13">
        <f t="shared" si="4"/>
        <v>13210.78939</v>
      </c>
      <c r="AA5" s="13">
        <f t="shared" si="4"/>
        <v>13870.655000000001</v>
      </c>
      <c r="AB5" s="13">
        <f t="shared" ref="AB5:AC5" si="5">+SUM(AB6:AB10)</f>
        <v>14790.448068255</v>
      </c>
      <c r="AC5" s="13">
        <f t="shared" si="5"/>
        <v>17485.925236146002</v>
      </c>
    </row>
    <row r="6" spans="1:31">
      <c r="A6" s="213"/>
      <c r="B6" s="12"/>
      <c r="C6" s="12"/>
      <c r="D6" s="21" t="s">
        <v>34</v>
      </c>
      <c r="E6" s="20">
        <v>73.725999999999999</v>
      </c>
      <c r="F6" s="20">
        <v>94.174300000000002</v>
      </c>
      <c r="G6" s="20">
        <v>132.26429999999999</v>
      </c>
      <c r="H6" s="20">
        <v>174.49529999999999</v>
      </c>
      <c r="I6" s="20">
        <v>298.53730000000002</v>
      </c>
      <c r="J6" s="20">
        <v>399.48240000000004</v>
      </c>
      <c r="K6" s="20">
        <v>440.91090000000003</v>
      </c>
      <c r="L6" s="20">
        <v>428.73129999999998</v>
      </c>
      <c r="M6" s="20">
        <v>473.0949</v>
      </c>
      <c r="N6" s="20">
        <v>551.25780000000009</v>
      </c>
      <c r="O6" s="20">
        <v>478.4631</v>
      </c>
      <c r="P6" s="20">
        <v>458.76029999999997</v>
      </c>
      <c r="Q6" s="20">
        <v>584.69899999999996</v>
      </c>
      <c r="R6" s="20">
        <v>623.86519999999996</v>
      </c>
      <c r="S6" s="20">
        <v>880.15730000000008</v>
      </c>
      <c r="T6" s="20">
        <v>952.8297</v>
      </c>
      <c r="U6" s="20">
        <v>959.7</v>
      </c>
      <c r="V6" s="20">
        <v>1228.5250000000001</v>
      </c>
      <c r="W6" s="20">
        <v>1573.182</v>
      </c>
      <c r="X6" s="20">
        <v>2192.9470000000001</v>
      </c>
      <c r="Y6" s="20">
        <v>2095.5998</v>
      </c>
      <c r="Z6" s="20">
        <v>2610.6091099999999</v>
      </c>
      <c r="AA6" s="20">
        <v>2903.239</v>
      </c>
      <c r="AB6" s="20">
        <v>3097.5763318499994</v>
      </c>
      <c r="AC6" s="20">
        <v>3681.5489930260005</v>
      </c>
      <c r="AE6" s="150">
        <v>0.93638299999999997</v>
      </c>
    </row>
    <row r="7" spans="1:31">
      <c r="A7" s="213"/>
      <c r="B7" s="12"/>
      <c r="C7" s="12"/>
      <c r="D7" s="21" t="s">
        <v>35</v>
      </c>
      <c r="E7" s="20">
        <v>0</v>
      </c>
      <c r="F7" s="20">
        <v>0</v>
      </c>
      <c r="G7" s="20">
        <v>0</v>
      </c>
      <c r="H7" s="20">
        <v>0</v>
      </c>
      <c r="I7" s="20">
        <v>0</v>
      </c>
      <c r="J7" s="20">
        <v>0</v>
      </c>
      <c r="K7" s="20">
        <v>0</v>
      </c>
      <c r="L7" s="20">
        <v>0</v>
      </c>
      <c r="M7" s="20">
        <v>0</v>
      </c>
      <c r="N7" s="20">
        <v>0</v>
      </c>
      <c r="O7" s="20">
        <v>0</v>
      </c>
      <c r="P7" s="20">
        <v>0</v>
      </c>
      <c r="Q7" s="20">
        <v>0</v>
      </c>
      <c r="R7" s="20">
        <v>0</v>
      </c>
      <c r="S7" s="20">
        <v>0</v>
      </c>
      <c r="T7" s="20">
        <v>0</v>
      </c>
      <c r="U7" s="20">
        <v>0</v>
      </c>
      <c r="V7" s="20">
        <v>0</v>
      </c>
      <c r="W7" s="20">
        <v>0</v>
      </c>
      <c r="X7" s="20">
        <v>0</v>
      </c>
      <c r="Y7" s="20">
        <v>0</v>
      </c>
      <c r="Z7" s="20">
        <v>0</v>
      </c>
      <c r="AA7" s="20">
        <v>0</v>
      </c>
      <c r="AB7" s="20">
        <v>0</v>
      </c>
      <c r="AC7" s="20">
        <v>0</v>
      </c>
      <c r="AE7" s="150">
        <v>0</v>
      </c>
    </row>
    <row r="8" spans="1:31">
      <c r="A8" s="213"/>
      <c r="B8" s="12"/>
      <c r="C8" s="12"/>
      <c r="D8" s="21" t="s">
        <v>36</v>
      </c>
      <c r="E8" s="20">
        <v>63.924999999999997</v>
      </c>
      <c r="F8" s="20">
        <v>82.741699999999994</v>
      </c>
      <c r="G8" s="20">
        <v>253.64750000000001</v>
      </c>
      <c r="H8" s="20">
        <v>547.39089999999999</v>
      </c>
      <c r="I8" s="20">
        <v>773.03010000000006</v>
      </c>
      <c r="J8" s="20">
        <v>986.97090000000003</v>
      </c>
      <c r="K8" s="20">
        <v>1092.4692999999997</v>
      </c>
      <c r="L8" s="20">
        <v>1226.2953</v>
      </c>
      <c r="M8" s="20">
        <v>1368.1943999999999</v>
      </c>
      <c r="N8" s="20">
        <v>1357.9004</v>
      </c>
      <c r="O8" s="20">
        <v>1591.0822000000001</v>
      </c>
      <c r="P8" s="20">
        <v>1781.8822</v>
      </c>
      <c r="Q8" s="20">
        <v>1791.1494</v>
      </c>
      <c r="R8" s="20">
        <v>2278.4151000000002</v>
      </c>
      <c r="S8" s="20">
        <v>2952.3820000000001</v>
      </c>
      <c r="T8" s="20">
        <v>3431.221</v>
      </c>
      <c r="U8" s="20">
        <v>3928.415</v>
      </c>
      <c r="V8" s="20">
        <v>4835.415</v>
      </c>
      <c r="W8" s="20">
        <v>5910.6329999999998</v>
      </c>
      <c r="X8" s="20">
        <v>5948.6803</v>
      </c>
      <c r="Y8" s="20">
        <v>7695.4112000000005</v>
      </c>
      <c r="Z8" s="20">
        <v>8811.7527699999991</v>
      </c>
      <c r="AA8" s="20">
        <v>9230.7639999999992</v>
      </c>
      <c r="AB8" s="20">
        <v>9908.6971705280012</v>
      </c>
      <c r="AC8" s="20">
        <v>11831.024526295003</v>
      </c>
      <c r="AE8" s="150">
        <v>2.0588419999999998</v>
      </c>
    </row>
    <row r="9" spans="1:31">
      <c r="A9" s="213"/>
      <c r="B9" s="12"/>
      <c r="C9" s="12"/>
      <c r="D9" s="21" t="s">
        <v>37</v>
      </c>
      <c r="E9" s="20">
        <v>441.48795124999998</v>
      </c>
      <c r="F9" s="20">
        <v>541.10771999999997</v>
      </c>
      <c r="G9" s="20">
        <v>454.57258400000001</v>
      </c>
      <c r="H9" s="20">
        <v>293.65949999999987</v>
      </c>
      <c r="I9" s="20">
        <v>387.25859999999966</v>
      </c>
      <c r="J9" s="20">
        <v>593.96389999999997</v>
      </c>
      <c r="K9" s="20">
        <v>541.01501600000006</v>
      </c>
      <c r="L9" s="20">
        <v>581.13190699999973</v>
      </c>
      <c r="M9" s="20">
        <v>643.23182399999996</v>
      </c>
      <c r="N9" s="20">
        <v>488.52424300000007</v>
      </c>
      <c r="O9" s="20">
        <v>607.25149599999941</v>
      </c>
      <c r="P9" s="20">
        <v>610.818941</v>
      </c>
      <c r="Q9" s="20">
        <v>544.9449239999999</v>
      </c>
      <c r="R9" s="20">
        <v>774.14792499999976</v>
      </c>
      <c r="S9" s="20">
        <v>1096.7005140000001</v>
      </c>
      <c r="T9" s="20">
        <v>1086.4774400000006</v>
      </c>
      <c r="U9" s="20">
        <v>1406.5006300000005</v>
      </c>
      <c r="V9" s="20">
        <v>954.72803999999996</v>
      </c>
      <c r="W9" s="20">
        <v>1172.1720159999995</v>
      </c>
      <c r="X9" s="20">
        <v>1065.1983</v>
      </c>
      <c r="Y9" s="20">
        <v>1614.593499999999</v>
      </c>
      <c r="Z9" s="20">
        <v>1788.4275100000013</v>
      </c>
      <c r="AA9" s="20">
        <v>1736.6520000000019</v>
      </c>
      <c r="AB9" s="20">
        <v>1784.1745658769996</v>
      </c>
      <c r="AC9" s="20">
        <v>1973.3517168249982</v>
      </c>
      <c r="AE9" s="151"/>
    </row>
    <row r="10" spans="1:31">
      <c r="A10" s="213"/>
      <c r="B10" s="12"/>
      <c r="C10" s="12"/>
      <c r="D10" s="19" t="s">
        <v>38</v>
      </c>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E10" s="151"/>
    </row>
    <row r="11" spans="1:31">
      <c r="A11" s="213"/>
      <c r="B11" s="12"/>
      <c r="C11" s="12" t="s">
        <v>39</v>
      </c>
      <c r="D11" s="12"/>
      <c r="E11" s="20">
        <v>28.882048750000003</v>
      </c>
      <c r="F11" s="20">
        <v>47.949580000000005</v>
      </c>
      <c r="G11" s="20">
        <v>71.291715999999994</v>
      </c>
      <c r="H11" s="20">
        <v>103.6652</v>
      </c>
      <c r="I11" s="20">
        <v>133.87389999999999</v>
      </c>
      <c r="J11" s="20">
        <v>171.46350000000001</v>
      </c>
      <c r="K11" s="20">
        <v>210.79689999999999</v>
      </c>
      <c r="L11" s="20">
        <v>227.29320000000001</v>
      </c>
      <c r="M11" s="20">
        <v>244.58010000000002</v>
      </c>
      <c r="N11" s="20">
        <v>287.9889</v>
      </c>
      <c r="O11" s="20">
        <v>300.45120000000003</v>
      </c>
      <c r="P11" s="20">
        <v>313.38240000000002</v>
      </c>
      <c r="Q11" s="20">
        <v>339.6549</v>
      </c>
      <c r="R11" s="20">
        <v>369.42159999999996</v>
      </c>
      <c r="S11" s="20">
        <v>439.6576</v>
      </c>
      <c r="T11" s="20">
        <v>541.30999999999995</v>
      </c>
      <c r="U11" s="20">
        <v>559.77369999999996</v>
      </c>
      <c r="V11" s="20">
        <v>752.13250000000005</v>
      </c>
      <c r="W11" s="20">
        <v>906.65340000000003</v>
      </c>
      <c r="X11" s="20">
        <v>1019.3789</v>
      </c>
      <c r="Y11" s="20">
        <v>1140.6534999999999</v>
      </c>
      <c r="Z11" s="20">
        <v>1325.90461</v>
      </c>
      <c r="AA11" s="20">
        <v>1693.124</v>
      </c>
      <c r="AB11" s="20">
        <v>1607</v>
      </c>
      <c r="AC11" s="20">
        <v>2312.9</v>
      </c>
      <c r="AE11" s="150">
        <v>2.9376790000000002</v>
      </c>
    </row>
    <row r="12" spans="1:31">
      <c r="A12" s="213"/>
      <c r="B12" s="12"/>
      <c r="C12" s="12" t="s">
        <v>40</v>
      </c>
      <c r="D12" s="12"/>
      <c r="E12" s="20">
        <f t="shared" ref="E12:K12" si="6">+SUM(E13:E14)</f>
        <v>193.84200000000001</v>
      </c>
      <c r="F12" s="20">
        <f t="shared" si="6"/>
        <v>213.53710000000001</v>
      </c>
      <c r="G12" s="20">
        <f t="shared" si="6"/>
        <v>380.98515000000003</v>
      </c>
      <c r="H12" s="20">
        <f t="shared" si="6"/>
        <v>501.69709999999998</v>
      </c>
      <c r="I12" s="20">
        <f t="shared" si="6"/>
        <v>620.9162</v>
      </c>
      <c r="J12" s="20">
        <f t="shared" si="6"/>
        <v>561.23</v>
      </c>
      <c r="K12" s="20">
        <f t="shared" si="6"/>
        <v>654.086637</v>
      </c>
      <c r="L12" s="20">
        <f t="shared" ref="L12:AC12" si="7">+SUM(L13:L14)</f>
        <v>792.83732999999995</v>
      </c>
      <c r="M12" s="20">
        <f t="shared" si="7"/>
        <v>1028.6753569999998</v>
      </c>
      <c r="N12" s="20">
        <f t="shared" si="7"/>
        <v>1364.664796</v>
      </c>
      <c r="O12" s="20">
        <f t="shared" si="7"/>
        <v>1249.6428519999999</v>
      </c>
      <c r="P12" s="20">
        <f t="shared" si="7"/>
        <v>1774.7834739999998</v>
      </c>
      <c r="Q12" s="20">
        <f t="shared" si="7"/>
        <v>1764.0844539999998</v>
      </c>
      <c r="R12" s="20">
        <f t="shared" si="7"/>
        <v>1966.4084869999999</v>
      </c>
      <c r="S12" s="20">
        <f t="shared" si="7"/>
        <v>2236.2168339999998</v>
      </c>
      <c r="T12" s="20">
        <f t="shared" si="7"/>
        <v>2345.1739300000004</v>
      </c>
      <c r="U12" s="20">
        <f t="shared" si="7"/>
        <v>2650.2213999999999</v>
      </c>
      <c r="V12" s="20">
        <f t="shared" si="7"/>
        <v>2825.2423599999997</v>
      </c>
      <c r="W12" s="20">
        <f t="shared" si="7"/>
        <v>2883.887444</v>
      </c>
      <c r="X12" s="20">
        <f t="shared" si="7"/>
        <v>3325.3370099999997</v>
      </c>
      <c r="Y12" s="20">
        <f t="shared" si="7"/>
        <v>3353.2332000000001</v>
      </c>
      <c r="Z12" s="20">
        <f t="shared" si="7"/>
        <v>3779.5243999999998</v>
      </c>
      <c r="AA12" s="20">
        <f t="shared" si="7"/>
        <v>4590.6943000000001</v>
      </c>
      <c r="AB12" s="20">
        <f t="shared" si="7"/>
        <v>4843.9286779990007</v>
      </c>
      <c r="AC12" s="20">
        <f t="shared" si="7"/>
        <v>4657.0342212030009</v>
      </c>
    </row>
    <row r="13" spans="1:31">
      <c r="A13" s="213"/>
      <c r="B13" s="21"/>
      <c r="C13" s="21"/>
      <c r="D13" s="21" t="s">
        <v>41</v>
      </c>
      <c r="E13" s="20">
        <v>193.84200000000001</v>
      </c>
      <c r="F13" s="20">
        <v>213.53710000000001</v>
      </c>
      <c r="G13" s="20">
        <v>380.98515000000003</v>
      </c>
      <c r="H13" s="20">
        <v>501.69709999999998</v>
      </c>
      <c r="I13" s="20">
        <v>620.9162</v>
      </c>
      <c r="J13" s="20">
        <v>561.23</v>
      </c>
      <c r="K13" s="20">
        <v>654.086637</v>
      </c>
      <c r="L13" s="20">
        <v>792.83732999999995</v>
      </c>
      <c r="M13" s="20">
        <v>1028.6753569999998</v>
      </c>
      <c r="N13" s="20">
        <v>1364.664796</v>
      </c>
      <c r="O13" s="20">
        <v>1249.6428519999999</v>
      </c>
      <c r="P13" s="20">
        <v>1774.7834739999998</v>
      </c>
      <c r="Q13" s="20">
        <v>1764.0844539999998</v>
      </c>
      <c r="R13" s="20">
        <v>1966.4084869999999</v>
      </c>
      <c r="S13" s="20">
        <v>2236.2168339999998</v>
      </c>
      <c r="T13" s="20">
        <v>2345.1739300000004</v>
      </c>
      <c r="U13" s="20">
        <v>2650.2213999999999</v>
      </c>
      <c r="V13" s="20">
        <v>2825.2423599999997</v>
      </c>
      <c r="W13" s="20">
        <v>2883.887444</v>
      </c>
      <c r="X13" s="20">
        <v>3325.3370099999997</v>
      </c>
      <c r="Y13" s="20">
        <v>3353.2332000000001</v>
      </c>
      <c r="Z13" s="20">
        <v>3779.5243999999998</v>
      </c>
      <c r="AA13" s="20">
        <v>4590.6943000000001</v>
      </c>
      <c r="AB13" s="20">
        <v>4843.9286779990007</v>
      </c>
      <c r="AC13" s="20">
        <v>4657.0342212030009</v>
      </c>
    </row>
    <row r="14" spans="1:31" ht="12.75" customHeight="1">
      <c r="A14" s="213"/>
      <c r="B14" s="19"/>
      <c r="C14" s="19"/>
      <c r="D14" s="19" t="s">
        <v>38</v>
      </c>
      <c r="E14" s="20"/>
      <c r="F14" s="20"/>
      <c r="G14" s="20"/>
      <c r="H14" s="20"/>
      <c r="I14" s="20"/>
      <c r="J14" s="20"/>
      <c r="K14" s="20"/>
      <c r="L14" s="20"/>
      <c r="M14" s="20"/>
      <c r="N14" s="20"/>
      <c r="O14" s="20"/>
      <c r="P14" s="20"/>
      <c r="Q14" s="20"/>
      <c r="R14" s="20"/>
      <c r="S14" s="20"/>
      <c r="T14" s="20"/>
      <c r="U14" s="20"/>
      <c r="V14" s="20"/>
      <c r="W14" s="20"/>
      <c r="X14" s="20"/>
      <c r="Y14" s="20"/>
      <c r="Z14" s="20"/>
      <c r="AA14" s="20"/>
      <c r="AB14" s="20"/>
      <c r="AC14" s="20"/>
    </row>
    <row r="15" spans="1:31" ht="15">
      <c r="A15" s="213"/>
      <c r="B15" s="17" t="s">
        <v>42</v>
      </c>
      <c r="C15" s="17"/>
      <c r="D15" s="17"/>
      <c r="E15" s="16">
        <v>3.2389999999999999</v>
      </c>
      <c r="F15" s="16">
        <v>6.5778999999999996</v>
      </c>
      <c r="G15" s="16">
        <v>6.3251999999999997</v>
      </c>
      <c r="H15" s="16">
        <v>7.3476000000000008</v>
      </c>
      <c r="I15" s="16">
        <v>38.157300000000006</v>
      </c>
      <c r="J15" s="16">
        <v>61.557099999999998</v>
      </c>
      <c r="K15" s="16">
        <v>40.323521</v>
      </c>
      <c r="L15" s="16">
        <v>42.738436999999998</v>
      </c>
      <c r="M15" s="16">
        <v>37.405332639999997</v>
      </c>
      <c r="N15" s="16">
        <v>43.468038</v>
      </c>
      <c r="O15" s="16">
        <v>20.830213000000001</v>
      </c>
      <c r="P15" s="16">
        <v>34.946493000000004</v>
      </c>
      <c r="Q15" s="16">
        <v>55.329878999999998</v>
      </c>
      <c r="R15" s="16">
        <v>54.198269000000003</v>
      </c>
      <c r="S15" s="16">
        <v>45.145067030000007</v>
      </c>
      <c r="T15" s="16">
        <v>95.031448499999996</v>
      </c>
      <c r="U15" s="16">
        <v>83.3180902</v>
      </c>
      <c r="V15" s="16">
        <v>241.23612889999998</v>
      </c>
      <c r="W15" s="16">
        <v>299.79486070999997</v>
      </c>
      <c r="X15" s="16">
        <v>328.70176129999999</v>
      </c>
      <c r="Y15" s="16">
        <v>347.507587</v>
      </c>
      <c r="Z15" s="16">
        <v>655.06171100000006</v>
      </c>
      <c r="AA15" s="16">
        <v>485.66946619999999</v>
      </c>
      <c r="AB15" s="16">
        <v>239.51264443399998</v>
      </c>
      <c r="AC15" s="16">
        <v>262.582530754</v>
      </c>
    </row>
    <row r="16" spans="1:31" ht="6" customHeight="1">
      <c r="A16" s="213"/>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row>
    <row r="17" spans="1:16382" s="9" customFormat="1" ht="15">
      <c r="A17" s="213"/>
      <c r="B17" s="15" t="s">
        <v>43</v>
      </c>
      <c r="C17" s="15"/>
      <c r="D17" s="15"/>
      <c r="E17" s="14">
        <v>538.05619999999999</v>
      </c>
      <c r="F17" s="14">
        <v>778.3103000000001</v>
      </c>
      <c r="G17" s="14">
        <v>1092.925</v>
      </c>
      <c r="H17" s="14">
        <v>1331.3922</v>
      </c>
      <c r="I17" s="14">
        <v>1697.4067</v>
      </c>
      <c r="J17" s="14">
        <v>2138.3743999999997</v>
      </c>
      <c r="K17" s="14">
        <v>2575.6545000000001</v>
      </c>
      <c r="L17" s="14">
        <v>2664.982548</v>
      </c>
      <c r="M17" s="14">
        <v>3199.7052659999999</v>
      </c>
      <c r="N17" s="14">
        <v>3549.5258440000002</v>
      </c>
      <c r="O17" s="14">
        <v>4143.6920460000001</v>
      </c>
      <c r="P17" s="14">
        <v>4378.2180790000002</v>
      </c>
      <c r="Q17" s="14">
        <v>4749.1983970000001</v>
      </c>
      <c r="R17" s="14">
        <v>4984.7893729999996</v>
      </c>
      <c r="S17" s="14">
        <v>5365.9449089999998</v>
      </c>
      <c r="T17" s="14">
        <v>6217.5870700000005</v>
      </c>
      <c r="U17" s="14">
        <v>7138.0929000000006</v>
      </c>
      <c r="V17" s="14">
        <v>7964.1358899999996</v>
      </c>
      <c r="W17" s="14">
        <v>8961.6863139999987</v>
      </c>
      <c r="X17" s="14">
        <v>10606.148300000001</v>
      </c>
      <c r="Y17" s="14">
        <v>11869.213</v>
      </c>
      <c r="Z17" s="14">
        <v>13973.324000000001</v>
      </c>
      <c r="AA17" s="14">
        <v>17395.129000000001</v>
      </c>
      <c r="AB17" s="14">
        <v>18851.917453692004</v>
      </c>
      <c r="AC17" s="14">
        <v>21237.618118226004</v>
      </c>
    </row>
    <row r="18" spans="1:16382" s="9" customFormat="1" ht="6" customHeight="1">
      <c r="A18" s="213"/>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E18" s="1"/>
    </row>
    <row r="19" spans="1:16382" s="52" customFormat="1" ht="15">
      <c r="A19" s="213"/>
      <c r="B19" s="51"/>
      <c r="C19" s="51" t="s">
        <v>44</v>
      </c>
      <c r="D19" s="51"/>
      <c r="E19" s="14">
        <v>98.653000000000006</v>
      </c>
      <c r="F19" s="14">
        <v>74.7136</v>
      </c>
      <c r="G19" s="14">
        <v>88.373100000000008</v>
      </c>
      <c r="H19" s="14">
        <v>93.090600000000009</v>
      </c>
      <c r="I19" s="14">
        <v>92.849699999999999</v>
      </c>
      <c r="J19" s="14">
        <v>121.8653</v>
      </c>
      <c r="K19" s="14">
        <v>105.3783</v>
      </c>
      <c r="L19" s="14">
        <v>95.368409069999998</v>
      </c>
      <c r="M19" s="14">
        <v>160.90063020000002</v>
      </c>
      <c r="N19" s="14">
        <v>166.55212700000001</v>
      </c>
      <c r="O19" s="14">
        <v>298.244756</v>
      </c>
      <c r="P19" s="14">
        <v>364.25079599999998</v>
      </c>
      <c r="Q19" s="14">
        <v>436.74789799999996</v>
      </c>
      <c r="R19" s="14">
        <v>478.83263599999998</v>
      </c>
      <c r="S19" s="14">
        <v>474.238091</v>
      </c>
      <c r="T19" s="14">
        <v>539.69111099999998</v>
      </c>
      <c r="U19" s="14">
        <v>516.25679200000002</v>
      </c>
      <c r="V19" s="14">
        <v>512.61287100000004</v>
      </c>
      <c r="W19" s="14">
        <v>445.14668510000001</v>
      </c>
      <c r="X19" s="14">
        <v>434.45656300000002</v>
      </c>
      <c r="Y19" s="14">
        <v>346.34404000000001</v>
      </c>
      <c r="Z19" s="14">
        <v>284.08769999999998</v>
      </c>
      <c r="AA19" s="14">
        <v>259.16514000000001</v>
      </c>
      <c r="AB19" s="14">
        <v>249.70611199999999</v>
      </c>
      <c r="AC19" s="14">
        <v>526.70000000000005</v>
      </c>
    </row>
    <row r="20" spans="1:16382" s="52" customFormat="1" ht="6" customHeight="1">
      <c r="A20" s="213"/>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row>
    <row r="21" spans="1:16382" s="9" customFormat="1" ht="15">
      <c r="A21" s="213"/>
      <c r="B21" s="15" t="s">
        <v>45</v>
      </c>
      <c r="C21" s="15"/>
      <c r="D21" s="15"/>
      <c r="E21" s="14">
        <v>72.953999999999994</v>
      </c>
      <c r="F21" s="14">
        <v>220.69489999999999</v>
      </c>
      <c r="G21" s="14">
        <v>262.41079999999999</v>
      </c>
      <c r="H21" s="14">
        <v>252.3074</v>
      </c>
      <c r="I21" s="14">
        <v>387.55879999999996</v>
      </c>
      <c r="J21" s="14">
        <v>694.69769999999994</v>
      </c>
      <c r="K21" s="14">
        <v>622.65730000000008</v>
      </c>
      <c r="L21" s="14">
        <v>936.53417520000005</v>
      </c>
      <c r="M21" s="14">
        <v>822.53512549999994</v>
      </c>
      <c r="N21" s="14">
        <v>1409.451008</v>
      </c>
      <c r="O21" s="14">
        <v>1229.9220790000002</v>
      </c>
      <c r="P21" s="14">
        <v>914.49629649999997</v>
      </c>
      <c r="Q21" s="14">
        <v>1275.0947269999999</v>
      </c>
      <c r="R21" s="14">
        <v>1226.8086210000001</v>
      </c>
      <c r="S21" s="14">
        <v>1625.737897</v>
      </c>
      <c r="T21" s="14">
        <v>1860.1735290000001</v>
      </c>
      <c r="U21" s="14">
        <v>2185.4238689999997</v>
      </c>
      <c r="V21" s="14">
        <v>2280.3223050000001</v>
      </c>
      <c r="W21" s="14">
        <v>1954.1250960300001</v>
      </c>
      <c r="X21" s="14">
        <v>3229.455825</v>
      </c>
      <c r="Y21" s="14">
        <v>3204.00315</v>
      </c>
      <c r="Z21" s="14">
        <v>4211.1370399999996</v>
      </c>
      <c r="AA21" s="14">
        <v>5211.2407789999997</v>
      </c>
      <c r="AB21" s="14">
        <v>5089.4582128800002</v>
      </c>
      <c r="AC21" s="14">
        <v>6614.6282015790011</v>
      </c>
    </row>
    <row r="22" spans="1:16382" ht="6" customHeight="1">
      <c r="A22" s="213"/>
      <c r="B22" s="12"/>
      <c r="C22" s="12"/>
      <c r="D22" s="12"/>
      <c r="E22" s="13"/>
      <c r="F22" s="12"/>
      <c r="G22" s="12"/>
      <c r="H22" s="12"/>
      <c r="I22" s="12"/>
      <c r="J22" s="12"/>
      <c r="K22" s="12"/>
      <c r="L22" s="12"/>
      <c r="M22" s="12"/>
      <c r="N22" s="12"/>
      <c r="O22" s="12"/>
      <c r="P22" s="12"/>
      <c r="Q22" s="12"/>
      <c r="R22" s="12"/>
      <c r="S22" s="12"/>
      <c r="T22" s="12"/>
      <c r="U22" s="12"/>
      <c r="V22" s="12"/>
      <c r="W22" s="12"/>
      <c r="X22" s="12"/>
      <c r="Y22" s="12"/>
      <c r="Z22" s="12"/>
      <c r="AA22" s="12"/>
      <c r="AB22" s="12"/>
      <c r="AC22" s="12"/>
    </row>
    <row r="23" spans="1:16382" ht="15">
      <c r="A23" s="213"/>
      <c r="B23" s="10" t="s">
        <v>46</v>
      </c>
      <c r="C23" s="10"/>
      <c r="D23" s="10"/>
      <c r="E23" s="34">
        <f t="shared" ref="E23:K23" si="8">+E4+E15-(E17-E19+E21)</f>
        <v>292.74480000000005</v>
      </c>
      <c r="F23" s="34">
        <f t="shared" si="8"/>
        <v>61.796699999999873</v>
      </c>
      <c r="G23" s="34">
        <f t="shared" si="8"/>
        <v>32.123749999999973</v>
      </c>
      <c r="H23" s="34">
        <f t="shared" si="8"/>
        <v>137.64660000000003</v>
      </c>
      <c r="I23" s="34">
        <f t="shared" si="8"/>
        <v>259.65759999999955</v>
      </c>
      <c r="J23" s="34">
        <f t="shared" si="8"/>
        <v>63.46100000000024</v>
      </c>
      <c r="K23" s="34">
        <f t="shared" si="8"/>
        <v>-113.3312260000007</v>
      </c>
      <c r="L23" s="34">
        <f t="shared" ref="L23:AA23" si="9">+L4+L15-(L17-L19+L21)</f>
        <v>-207.12084013000049</v>
      </c>
      <c r="M23" s="34">
        <f t="shared" si="9"/>
        <v>-66.157847660000243</v>
      </c>
      <c r="N23" s="34">
        <f t="shared" si="9"/>
        <v>-698.62054800000078</v>
      </c>
      <c r="O23" s="34">
        <f t="shared" si="9"/>
        <v>-827.64830800000072</v>
      </c>
      <c r="P23" s="34">
        <f t="shared" si="9"/>
        <v>46.110228499999721</v>
      </c>
      <c r="Q23" s="34">
        <f t="shared" si="9"/>
        <v>-507.68266900000071</v>
      </c>
      <c r="R23" s="34">
        <f t="shared" si="9"/>
        <v>333.69122300000072</v>
      </c>
      <c r="S23" s="34">
        <f t="shared" si="9"/>
        <v>1132.8146000300012</v>
      </c>
      <c r="T23" s="34">
        <f t="shared" si="9"/>
        <v>913.97403049999957</v>
      </c>
      <c r="U23" s="34">
        <f t="shared" si="9"/>
        <v>780.66884320000099</v>
      </c>
      <c r="V23" s="34">
        <f t="shared" si="9"/>
        <v>1105.4337049000005</v>
      </c>
      <c r="W23" s="34">
        <f t="shared" si="9"/>
        <v>2275.6579957800004</v>
      </c>
      <c r="X23" s="34">
        <f t="shared" si="9"/>
        <v>479.09570929999791</v>
      </c>
      <c r="Y23" s="34">
        <f t="shared" si="9"/>
        <v>1520.1266770000002</v>
      </c>
      <c r="Z23" s="34">
        <f t="shared" si="9"/>
        <v>1070.9067709999981</v>
      </c>
      <c r="AA23" s="34">
        <f t="shared" si="9"/>
        <v>-1707.0618727999972</v>
      </c>
      <c r="AB23" s="34">
        <f t="shared" ref="AB23:AC23" si="10">+AB4+AB15-(AB17-AB19+AB21)</f>
        <v>-2210.7801638840065</v>
      </c>
      <c r="AC23" s="34">
        <f t="shared" si="10"/>
        <v>-2607.1043317020012</v>
      </c>
    </row>
    <row r="24" spans="1:16382" ht="6" customHeight="1">
      <c r="A24" s="213"/>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F24" s="40"/>
      <c r="AG24" s="40"/>
    </row>
    <row r="25" spans="1:16382" ht="15">
      <c r="A25" s="213"/>
      <c r="B25" s="10" t="s">
        <v>47</v>
      </c>
      <c r="C25" s="11"/>
      <c r="D25" s="11"/>
      <c r="E25" s="34">
        <f t="shared" ref="E25:K25" si="11">+E23-E$19</f>
        <v>194.09180000000003</v>
      </c>
      <c r="F25" s="34">
        <f t="shared" si="11"/>
        <v>-12.916900000000126</v>
      </c>
      <c r="G25" s="34">
        <f t="shared" si="11"/>
        <v>-56.249350000000035</v>
      </c>
      <c r="H25" s="34">
        <f t="shared" si="11"/>
        <v>44.556000000000026</v>
      </c>
      <c r="I25" s="34">
        <f t="shared" si="11"/>
        <v>166.80789999999956</v>
      </c>
      <c r="J25" s="34">
        <f t="shared" si="11"/>
        <v>-58.404299999999765</v>
      </c>
      <c r="K25" s="34">
        <f t="shared" si="11"/>
        <v>-218.70952600000069</v>
      </c>
      <c r="L25" s="34">
        <f t="shared" ref="L25:AA25" si="12">+L23-L$19</f>
        <v>-302.48924920000047</v>
      </c>
      <c r="M25" s="34">
        <f t="shared" si="12"/>
        <v>-227.05847786000027</v>
      </c>
      <c r="N25" s="34">
        <f t="shared" si="12"/>
        <v>-865.17267500000082</v>
      </c>
      <c r="O25" s="34">
        <f t="shared" si="12"/>
        <v>-1125.8930640000008</v>
      </c>
      <c r="P25" s="34">
        <f t="shared" si="12"/>
        <v>-318.14056750000026</v>
      </c>
      <c r="Q25" s="34">
        <f t="shared" si="12"/>
        <v>-944.43056700000068</v>
      </c>
      <c r="R25" s="34">
        <f t="shared" si="12"/>
        <v>-145.14141299999926</v>
      </c>
      <c r="S25" s="34">
        <f t="shared" si="12"/>
        <v>658.57650903000126</v>
      </c>
      <c r="T25" s="34">
        <f t="shared" si="12"/>
        <v>374.28291949999959</v>
      </c>
      <c r="U25" s="34">
        <f t="shared" si="12"/>
        <v>264.41205120000097</v>
      </c>
      <c r="V25" s="34">
        <f t="shared" si="12"/>
        <v>592.82083390000048</v>
      </c>
      <c r="W25" s="34">
        <f t="shared" si="12"/>
        <v>1830.5113106800004</v>
      </c>
      <c r="X25" s="34">
        <f t="shared" si="12"/>
        <v>44.63914629999789</v>
      </c>
      <c r="Y25" s="34">
        <f t="shared" si="12"/>
        <v>1173.7826370000002</v>
      </c>
      <c r="Z25" s="34">
        <f t="shared" si="12"/>
        <v>786.81907099999808</v>
      </c>
      <c r="AA25" s="34">
        <f t="shared" si="12"/>
        <v>-1966.2270127999973</v>
      </c>
      <c r="AB25" s="34">
        <f t="shared" ref="AB25:AC25" si="13">+AB23-AB$19</f>
        <v>-2460.4862758840063</v>
      </c>
      <c r="AC25" s="34">
        <f t="shared" si="13"/>
        <v>-3133.804331702001</v>
      </c>
      <c r="AF25" s="40"/>
      <c r="AG25" s="40"/>
    </row>
    <row r="26" spans="1:16382" ht="5.25" hidden="1" customHeight="1">
      <c r="A26" s="213"/>
      <c r="AF26" s="40"/>
      <c r="AG26" s="40"/>
    </row>
    <row r="27" spans="1:16382" ht="15" hidden="1">
      <c r="A27" s="213"/>
      <c r="B27" s="10"/>
      <c r="C27" s="10"/>
      <c r="D27" s="11"/>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G27" s="42"/>
      <c r="AH27" s="43"/>
      <c r="AI27" s="43"/>
      <c r="AJ27" s="43"/>
      <c r="AK27" s="43"/>
      <c r="AL27" s="43"/>
    </row>
    <row r="28" spans="1:16382" ht="15" hidden="1">
      <c r="A28" s="213"/>
      <c r="B28" s="10"/>
      <c r="C28" s="10"/>
      <c r="D28" s="11"/>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G28" s="42"/>
      <c r="AH28" s="43"/>
      <c r="AI28" s="43"/>
      <c r="AJ28" s="43"/>
      <c r="AK28" s="43"/>
      <c r="AL28" s="43"/>
    </row>
    <row r="29" spans="1:16382" ht="5.25" hidden="1" customHeight="1">
      <c r="A29" s="213"/>
      <c r="AF29" s="40"/>
      <c r="AG29" s="40"/>
    </row>
    <row r="30" spans="1:16382" ht="15" hidden="1">
      <c r="A30" s="213"/>
      <c r="B30" s="10"/>
      <c r="C30" s="10"/>
      <c r="D30" s="11"/>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G30" s="42"/>
      <c r="AH30" s="43"/>
      <c r="AI30" s="43"/>
      <c r="AJ30" s="43"/>
      <c r="AK30" s="43"/>
      <c r="AL30" s="43"/>
    </row>
    <row r="31" spans="1:16382" ht="15" hidden="1">
      <c r="A31" s="213"/>
      <c r="B31" s="10"/>
      <c r="C31" s="10"/>
      <c r="D31" s="11"/>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G31" s="42"/>
      <c r="AH31" s="43"/>
      <c r="AI31" s="43"/>
      <c r="AJ31" s="43"/>
      <c r="AK31" s="43"/>
      <c r="AL31" s="43"/>
    </row>
    <row r="32" spans="1:16382" ht="1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F32" s="40"/>
      <c r="AG32" s="40"/>
    </row>
    <row r="33" spans="2:42" s="22" customFormat="1" ht="15">
      <c r="B33" s="24" t="s">
        <v>48</v>
      </c>
      <c r="C33" s="24"/>
      <c r="D33" s="24"/>
      <c r="E33" s="24">
        <v>6031.16</v>
      </c>
      <c r="F33" s="24">
        <v>9255.6839999999993</v>
      </c>
      <c r="G33" s="24">
        <v>10738.282999999999</v>
      </c>
      <c r="H33" s="24">
        <v>12645.361000000001</v>
      </c>
      <c r="I33" s="24">
        <v>14992.331</v>
      </c>
      <c r="J33" s="24">
        <v>17789.145</v>
      </c>
      <c r="K33" s="24">
        <v>20132.862000000001</v>
      </c>
      <c r="L33" s="24">
        <v>21702.866999999998</v>
      </c>
      <c r="M33" s="24">
        <v>24605.393</v>
      </c>
      <c r="N33" s="24">
        <v>26176.951000000001</v>
      </c>
      <c r="O33" s="24">
        <v>28574.100999999999</v>
      </c>
      <c r="P33" s="24">
        <v>31462.078000000001</v>
      </c>
      <c r="Q33" s="24">
        <v>36156.212</v>
      </c>
      <c r="R33" s="24">
        <v>42324.22</v>
      </c>
      <c r="S33" s="24">
        <v>47999.044000000002</v>
      </c>
      <c r="T33" s="24">
        <v>53962.326999999997</v>
      </c>
      <c r="U33" s="24">
        <v>59996.504999999997</v>
      </c>
      <c r="V33" s="24">
        <v>69426.262000000002</v>
      </c>
      <c r="W33" s="24">
        <v>80734.751999999993</v>
      </c>
      <c r="X33" s="24">
        <v>79117.171000000002</v>
      </c>
      <c r="Y33" s="24">
        <v>94934.255000000005</v>
      </c>
      <c r="Z33" s="24">
        <v>105203.21400000001</v>
      </c>
      <c r="AA33" s="24">
        <v>108832.26</v>
      </c>
      <c r="AB33" s="24">
        <v>124853.056</v>
      </c>
      <c r="AC33" s="24">
        <v>138259.88500000001</v>
      </c>
      <c r="AF33" s="40"/>
      <c r="AG33" s="40"/>
    </row>
    <row r="34" spans="2:42" s="22" customFormat="1" ht="15">
      <c r="B34" s="24" t="s">
        <v>49</v>
      </c>
      <c r="C34" s="24"/>
      <c r="D34" s="24"/>
      <c r="E34" s="24">
        <v>12889.522999999999</v>
      </c>
      <c r="F34" s="24">
        <v>13339.367</v>
      </c>
      <c r="G34" s="24">
        <v>13565.66</v>
      </c>
      <c r="H34" s="24">
        <v>14235.31</v>
      </c>
      <c r="I34" s="24">
        <v>14992.332</v>
      </c>
      <c r="J34" s="24">
        <v>16015.231</v>
      </c>
      <c r="K34" s="24">
        <v>16267.277</v>
      </c>
      <c r="L34" s="24">
        <v>16957.416000000001</v>
      </c>
      <c r="M34" s="24">
        <v>16968.955000000002</v>
      </c>
      <c r="N34" s="24">
        <v>16737.145</v>
      </c>
      <c r="O34" s="24">
        <v>16349.825999999999</v>
      </c>
      <c r="P34" s="24">
        <v>16213.457</v>
      </c>
      <c r="Q34" s="24">
        <v>16209.986999999999</v>
      </c>
      <c r="R34" s="24">
        <v>16910.378000000001</v>
      </c>
      <c r="S34" s="24">
        <v>17596.506000000001</v>
      </c>
      <c r="T34" s="24">
        <v>17971.923999999999</v>
      </c>
      <c r="U34" s="24">
        <v>18835.856</v>
      </c>
      <c r="V34" s="24">
        <v>19857.064999999999</v>
      </c>
      <c r="W34" s="24">
        <v>21119.797999999999</v>
      </c>
      <c r="X34" s="24">
        <v>20282.253000000001</v>
      </c>
      <c r="Y34" s="24">
        <v>22937.808000000001</v>
      </c>
      <c r="Z34" s="24">
        <v>23933.861000000001</v>
      </c>
      <c r="AA34" s="24">
        <v>23637.328000000001</v>
      </c>
      <c r="AB34" s="24">
        <v>26999.644</v>
      </c>
      <c r="AC34" s="24">
        <v>28174.163</v>
      </c>
      <c r="AF34" s="40"/>
      <c r="AG34" s="40"/>
    </row>
    <row r="35" spans="2:42" s="22" customFormat="1" ht="15">
      <c r="B35" s="24" t="s">
        <v>50</v>
      </c>
      <c r="C35" s="24"/>
      <c r="D35" s="24"/>
      <c r="E35" s="24">
        <f>+E$33*100/(E37+100)</f>
        <v>6061.2102682680188</v>
      </c>
      <c r="F35" s="24">
        <f t="shared" ref="F35:AA35" si="14">+F33*100/(F37+100)</f>
        <v>9313.1142503361207</v>
      </c>
      <c r="G35" s="24">
        <f t="shared" si="14"/>
        <v>10994.137467735392</v>
      </c>
      <c r="H35" s="24">
        <f t="shared" si="14"/>
        <v>12742.870721044505</v>
      </c>
      <c r="I35" s="24">
        <f t="shared" si="14"/>
        <v>14778.597018479937</v>
      </c>
      <c r="J35" s="24">
        <f t="shared" si="14"/>
        <v>16857.185391329134</v>
      </c>
      <c r="K35" s="24">
        <f t="shared" si="14"/>
        <v>19216.43776935459</v>
      </c>
      <c r="L35" s="24">
        <f t="shared" si="14"/>
        <v>20257.010706609333</v>
      </c>
      <c r="M35" s="24">
        <f t="shared" si="14"/>
        <v>23321.595158360626</v>
      </c>
      <c r="N35" s="24">
        <f t="shared" si="14"/>
        <v>25509.631787261143</v>
      </c>
      <c r="O35" s="24">
        <f t="shared" si="14"/>
        <v>28894.564839724419</v>
      </c>
      <c r="P35" s="24">
        <f t="shared" si="14"/>
        <v>32563.148774781188</v>
      </c>
      <c r="Q35" s="24">
        <f t="shared" si="14"/>
        <v>38098.560427422963</v>
      </c>
      <c r="R35" s="24">
        <f t="shared" si="14"/>
        <v>43686.306616742077</v>
      </c>
      <c r="S35" s="24">
        <f t="shared" si="14"/>
        <v>48868.19912925316</v>
      </c>
      <c r="T35" s="24">
        <f t="shared" si="14"/>
        <v>55457.562714392923</v>
      </c>
      <c r="U35" s="24">
        <f t="shared" si="14"/>
        <v>60911.660054151595</v>
      </c>
      <c r="V35" s="24">
        <f t="shared" si="14"/>
        <v>69486.242524547197</v>
      </c>
      <c r="W35" s="24">
        <f t="shared" si="14"/>
        <v>79204.450727930714</v>
      </c>
      <c r="X35" s="24">
        <f t="shared" si="14"/>
        <v>84472.778976202855</v>
      </c>
      <c r="Y35" s="24">
        <f t="shared" si="14"/>
        <v>93874.013726765785</v>
      </c>
      <c r="Z35" s="24">
        <f t="shared" si="14"/>
        <v>104550.2246618296</v>
      </c>
      <c r="AA35" s="24">
        <f t="shared" si="14"/>
        <v>114900.52437386163</v>
      </c>
      <c r="AB35" s="24">
        <f t="shared" ref="AB35:AC35" si="15">+AB33*100/(AB37+100)</f>
        <v>121072.90563303482</v>
      </c>
      <c r="AC35" s="24">
        <f t="shared" si="15"/>
        <v>134673.54204275564</v>
      </c>
      <c r="AE35" s="49">
        <v>1</v>
      </c>
      <c r="AF35" s="40"/>
      <c r="AG35" s="40"/>
    </row>
    <row r="36" spans="2:42" s="22" customFormat="1" ht="15">
      <c r="B36" s="24" t="s">
        <v>51</v>
      </c>
      <c r="C36" s="24"/>
      <c r="D36" s="24"/>
      <c r="E36" s="24"/>
      <c r="F36" s="24"/>
      <c r="G36" s="24"/>
      <c r="H36" s="24"/>
      <c r="I36" s="24"/>
      <c r="J36" s="24"/>
      <c r="K36" s="24"/>
      <c r="L36" s="24"/>
      <c r="M36" s="24"/>
      <c r="N36" s="24"/>
      <c r="O36" s="24"/>
      <c r="P36" s="24"/>
      <c r="Q36" s="24">
        <f t="shared" ref="Q36:AA36" si="16">+Q33*100/(Q38+100)</f>
        <v>37233.724515401467</v>
      </c>
      <c r="R36" s="24">
        <f t="shared" si="16"/>
        <v>43477.272076818808</v>
      </c>
      <c r="S36" s="24">
        <f t="shared" si="16"/>
        <v>49077.619546754788</v>
      </c>
      <c r="T36" s="24">
        <f t="shared" si="16"/>
        <v>54840.521293997444</v>
      </c>
      <c r="U36" s="24">
        <f t="shared" si="16"/>
        <v>61087.005655540343</v>
      </c>
      <c r="V36" s="24">
        <f t="shared" si="16"/>
        <v>69850.249785262917</v>
      </c>
      <c r="W36" s="24">
        <f t="shared" si="16"/>
        <v>80410.105375543484</v>
      </c>
      <c r="X36" s="24">
        <f t="shared" si="16"/>
        <v>81548.190906544376</v>
      </c>
      <c r="Y36" s="24">
        <f t="shared" si="16"/>
        <v>95181.039388819554</v>
      </c>
      <c r="Z36" s="24">
        <f t="shared" si="16"/>
        <v>102957.08177081175</v>
      </c>
      <c r="AA36" s="24">
        <f t="shared" si="16"/>
        <v>114164.24836861575</v>
      </c>
      <c r="AB36" s="24">
        <f t="shared" ref="AB36:AC36" si="17">+AB33*100/(AB38+100)</f>
        <v>123251.16066483909</v>
      </c>
      <c r="AC36" s="24">
        <f t="shared" si="17"/>
        <v>136321.11250583082</v>
      </c>
      <c r="AF36" s="40"/>
      <c r="AG36" s="40"/>
    </row>
    <row r="37" spans="2:42" s="22" customFormat="1" ht="15">
      <c r="B37" s="24" t="s">
        <v>52</v>
      </c>
      <c r="C37" s="24"/>
      <c r="D37" s="24"/>
      <c r="E37" s="50">
        <v>-0.49578</v>
      </c>
      <c r="F37" s="50">
        <v>-0.61665999999999999</v>
      </c>
      <c r="G37" s="50">
        <v>-2.3271900000000003</v>
      </c>
      <c r="H37" s="50">
        <v>-0.76521000000000006</v>
      </c>
      <c r="I37" s="50">
        <v>1.44624</v>
      </c>
      <c r="J37" s="50">
        <v>5.5285599999999997</v>
      </c>
      <c r="K37" s="50">
        <v>4.7689599999999999</v>
      </c>
      <c r="L37" s="50">
        <v>7.1375599999999997</v>
      </c>
      <c r="M37" s="50">
        <v>5.5047600000000001</v>
      </c>
      <c r="N37" s="50">
        <v>2.6159499999999998</v>
      </c>
      <c r="O37" s="50">
        <v>-1.1090800000000001</v>
      </c>
      <c r="P37" s="50">
        <v>-3.3813400000000002</v>
      </c>
      <c r="Q37" s="50">
        <v>-5.0982199999999995</v>
      </c>
      <c r="R37" s="50">
        <v>-3.11788</v>
      </c>
      <c r="S37" s="50">
        <v>-1.7785700000000002</v>
      </c>
      <c r="T37" s="50">
        <v>-2.69618</v>
      </c>
      <c r="U37" s="50">
        <v>-1.5024300000000002</v>
      </c>
      <c r="V37" s="50">
        <v>-8.6319999999999994E-2</v>
      </c>
      <c r="W37" s="50">
        <v>1.9320899999999999</v>
      </c>
      <c r="X37" s="50">
        <v>-6.3400399999999992</v>
      </c>
      <c r="Y37" s="50">
        <v>1.1294299999999999</v>
      </c>
      <c r="Z37" s="50">
        <v>0.62456999999999996</v>
      </c>
      <c r="AA37" s="50">
        <v>-5.28132</v>
      </c>
      <c r="AB37" s="50">
        <v>3.1222099999999999</v>
      </c>
      <c r="AC37" s="50">
        <v>2.6629900000000002</v>
      </c>
      <c r="AE37" s="23"/>
      <c r="AF37" s="40"/>
      <c r="AG37" s="40"/>
      <c r="AH37" s="23"/>
      <c r="AI37" s="23"/>
      <c r="AJ37" s="23"/>
      <c r="AK37" s="23"/>
      <c r="AL37" s="23"/>
      <c r="AM37" s="23"/>
      <c r="AN37" s="23"/>
      <c r="AO37" s="23"/>
      <c r="AP37" s="23"/>
    </row>
    <row r="38" spans="2:42" s="22" customFormat="1" ht="15">
      <c r="B38" s="24" t="s">
        <v>53</v>
      </c>
      <c r="C38" s="24"/>
      <c r="D38" s="24"/>
      <c r="E38" s="50"/>
      <c r="F38" s="50"/>
      <c r="G38" s="50"/>
      <c r="H38" s="50"/>
      <c r="I38" s="50"/>
      <c r="J38" s="50"/>
      <c r="K38" s="50"/>
      <c r="L38" s="50"/>
      <c r="M38" s="50"/>
      <c r="N38" s="50"/>
      <c r="O38" s="50"/>
      <c r="P38" s="50"/>
      <c r="Q38" s="50">
        <v>-2.8939154742786002</v>
      </c>
      <c r="R38" s="50">
        <v>-2.6520800909070599</v>
      </c>
      <c r="S38" s="50">
        <v>-2.19769327998327</v>
      </c>
      <c r="T38" s="50">
        <v>-1.6013602228350099</v>
      </c>
      <c r="U38" s="50">
        <v>-1.78515977962563</v>
      </c>
      <c r="V38" s="50">
        <v>-0.606995374485224</v>
      </c>
      <c r="W38" s="50">
        <v>0.40373858850239303</v>
      </c>
      <c r="X38" s="50">
        <v>-2.98108379783723</v>
      </c>
      <c r="Y38" s="50">
        <v>-0.25927893875104602</v>
      </c>
      <c r="Z38" s="50">
        <v>2.1816199435297401</v>
      </c>
      <c r="AA38" s="50">
        <v>-4.6704537057868798</v>
      </c>
      <c r="AB38" s="50">
        <v>1.2997000000000001</v>
      </c>
      <c r="AC38" s="50">
        <v>1.42221</v>
      </c>
      <c r="AE38" s="23"/>
      <c r="AF38" s="40"/>
      <c r="AG38" s="40"/>
      <c r="AH38" s="23"/>
      <c r="AI38" s="23"/>
      <c r="AJ38" s="23"/>
      <c r="AK38" s="23"/>
      <c r="AL38" s="23"/>
      <c r="AM38" s="23"/>
      <c r="AN38" s="23"/>
      <c r="AO38" s="23"/>
      <c r="AP38" s="23"/>
    </row>
    <row r="39" spans="2:42" s="22" customFormat="1" ht="15" hidden="1">
      <c r="B39" s="24"/>
      <c r="C39" s="24"/>
      <c r="D39" s="24"/>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E39" s="23"/>
      <c r="AF39" s="40"/>
      <c r="AG39" s="40"/>
      <c r="AH39" s="23"/>
      <c r="AI39" s="23"/>
      <c r="AJ39" s="23"/>
      <c r="AK39" s="23"/>
      <c r="AL39" s="23"/>
      <c r="AM39" s="23"/>
      <c r="AN39" s="23"/>
      <c r="AO39" s="23"/>
      <c r="AP39" s="23"/>
    </row>
    <row r="40" spans="2:42" s="22" customFormat="1" ht="15" hidden="1">
      <c r="B40" s="24"/>
      <c r="C40" s="24"/>
      <c r="D40" s="24"/>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E40" s="23"/>
      <c r="AF40" s="40"/>
      <c r="AG40" s="40"/>
      <c r="AH40" s="23"/>
      <c r="AI40" s="23"/>
      <c r="AJ40" s="23"/>
      <c r="AK40" s="23"/>
      <c r="AL40" s="23"/>
      <c r="AM40" s="23"/>
      <c r="AN40" s="23"/>
      <c r="AO40" s="23"/>
      <c r="AP40" s="23"/>
    </row>
    <row r="41" spans="2:42" s="22" customFormat="1" ht="15" hidden="1">
      <c r="B41" s="24"/>
      <c r="C41" s="24"/>
      <c r="D41" s="24"/>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E41" s="23"/>
      <c r="AF41" s="40"/>
      <c r="AG41" s="40"/>
      <c r="AH41" s="23"/>
      <c r="AI41" s="23"/>
      <c r="AJ41" s="23"/>
      <c r="AK41" s="23"/>
      <c r="AL41" s="23"/>
      <c r="AM41" s="23"/>
      <c r="AN41" s="23"/>
      <c r="AO41" s="23"/>
      <c r="AP41" s="23"/>
    </row>
    <row r="42" spans="2:42" s="22" customFormat="1" ht="15" hidden="1">
      <c r="B42" s="24"/>
      <c r="C42" s="24"/>
      <c r="D42" s="24"/>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E42" s="23"/>
      <c r="AF42" s="40"/>
      <c r="AG42" s="40"/>
      <c r="AH42" s="23"/>
      <c r="AI42" s="23"/>
      <c r="AJ42" s="23"/>
      <c r="AK42" s="23"/>
      <c r="AL42" s="23"/>
      <c r="AM42" s="23"/>
      <c r="AN42" s="23"/>
      <c r="AO42" s="23"/>
      <c r="AP42" s="23"/>
    </row>
    <row r="43" spans="2:42" s="22" customFormat="1" ht="15" hidden="1">
      <c r="B43" s="24"/>
      <c r="C43" s="24"/>
      <c r="D43" s="24"/>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E43" s="23"/>
      <c r="AF43" s="40"/>
      <c r="AG43" s="40"/>
      <c r="AH43" s="23"/>
      <c r="AI43" s="23"/>
      <c r="AJ43" s="23"/>
      <c r="AK43" s="23"/>
      <c r="AL43" s="23"/>
      <c r="AM43" s="23"/>
      <c r="AN43" s="23"/>
      <c r="AO43" s="23"/>
      <c r="AP43" s="23"/>
    </row>
    <row r="44" spans="2:42" s="22" customFormat="1" ht="15" hidden="1">
      <c r="B44" s="24"/>
      <c r="C44" s="24"/>
      <c r="D44" s="24"/>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E44" s="23"/>
      <c r="AF44" s="40"/>
      <c r="AG44" s="40"/>
      <c r="AH44" s="23"/>
      <c r="AI44" s="23"/>
      <c r="AJ44" s="23"/>
      <c r="AK44" s="23"/>
      <c r="AL44" s="23"/>
      <c r="AM44" s="23"/>
      <c r="AN44" s="23"/>
      <c r="AO44" s="23"/>
      <c r="AP44" s="23"/>
    </row>
    <row r="45" spans="2:42" s="22" customFormat="1" ht="15" hidden="1">
      <c r="B45" s="24"/>
      <c r="C45" s="24"/>
      <c r="D45" s="24"/>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E45" s="23"/>
      <c r="AF45" s="40"/>
      <c r="AG45" s="40"/>
      <c r="AH45" s="23"/>
      <c r="AI45" s="23"/>
      <c r="AJ45" s="23"/>
      <c r="AK45" s="23"/>
      <c r="AL45" s="23"/>
      <c r="AM45" s="23"/>
      <c r="AN45" s="23"/>
      <c r="AO45" s="23"/>
      <c r="AP45" s="23"/>
    </row>
    <row r="46" spans="2:42" s="22" customFormat="1" ht="15" hidden="1">
      <c r="B46" s="24"/>
      <c r="C46" s="24"/>
      <c r="D46" s="24"/>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E46" s="23"/>
      <c r="AF46" s="40"/>
      <c r="AG46" s="40"/>
      <c r="AH46" s="23"/>
      <c r="AI46" s="23"/>
      <c r="AJ46" s="23"/>
      <c r="AK46" s="23"/>
      <c r="AL46" s="23"/>
      <c r="AM46" s="23"/>
      <c r="AN46" s="23"/>
      <c r="AO46" s="23"/>
      <c r="AP46" s="23"/>
    </row>
    <row r="47" spans="2:42" s="22" customFormat="1" ht="15" hidden="1">
      <c r="B47" s="24"/>
      <c r="C47" s="24"/>
      <c r="D47" s="24"/>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E47" s="23"/>
      <c r="AF47" s="40"/>
      <c r="AG47" s="40"/>
      <c r="AH47" s="23"/>
      <c r="AI47" s="23"/>
      <c r="AJ47" s="23"/>
      <c r="AK47" s="23"/>
      <c r="AL47" s="23"/>
      <c r="AM47" s="23"/>
      <c r="AN47" s="23"/>
      <c r="AO47" s="23"/>
      <c r="AP47" s="23"/>
    </row>
    <row r="48" spans="2:42" s="22" customFormat="1" ht="15" hidden="1">
      <c r="B48" s="24"/>
      <c r="C48" s="24"/>
      <c r="D48" s="24"/>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E48" s="23"/>
      <c r="AF48" s="40"/>
      <c r="AG48" s="40"/>
      <c r="AH48" s="23"/>
      <c r="AI48" s="23"/>
      <c r="AJ48" s="23"/>
      <c r="AK48" s="23"/>
      <c r="AL48" s="23"/>
      <c r="AM48" s="23"/>
      <c r="AN48" s="23"/>
      <c r="AO48" s="23"/>
      <c r="AP48" s="23"/>
    </row>
    <row r="49" spans="1:42" s="22" customFormat="1" ht="15" hidden="1">
      <c r="B49" s="24"/>
      <c r="C49" s="24"/>
      <c r="D49" s="24"/>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E49" s="23"/>
      <c r="AF49" s="40"/>
      <c r="AG49" s="40"/>
      <c r="AH49" s="23"/>
      <c r="AI49" s="23"/>
      <c r="AJ49" s="23"/>
      <c r="AK49" s="23"/>
      <c r="AL49" s="23"/>
      <c r="AM49" s="23"/>
      <c r="AN49" s="23"/>
      <c r="AO49" s="23"/>
      <c r="AP49" s="23"/>
    </row>
    <row r="50" spans="1:42" s="22" customFormat="1" ht="15" hidden="1">
      <c r="B50" s="24"/>
      <c r="C50" s="24"/>
      <c r="D50" s="24"/>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E50" s="23"/>
      <c r="AF50" s="40"/>
      <c r="AG50" s="40"/>
      <c r="AH50" s="23"/>
      <c r="AI50" s="23"/>
      <c r="AJ50" s="23"/>
      <c r="AK50" s="23"/>
      <c r="AL50" s="23"/>
      <c r="AM50" s="23"/>
      <c r="AN50" s="23"/>
      <c r="AO50" s="23"/>
      <c r="AP50" s="23"/>
    </row>
    <row r="51" spans="1:42" s="22" customFormat="1" ht="15" hidden="1">
      <c r="B51" s="24"/>
      <c r="C51" s="24"/>
      <c r="D51" s="24"/>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E51" s="23"/>
      <c r="AF51" s="40"/>
      <c r="AG51" s="40"/>
      <c r="AH51" s="23"/>
      <c r="AI51" s="23"/>
      <c r="AJ51" s="23"/>
      <c r="AK51" s="23"/>
      <c r="AL51" s="23"/>
      <c r="AM51" s="23"/>
      <c r="AN51" s="23"/>
      <c r="AO51" s="23"/>
      <c r="AP51" s="23"/>
    </row>
    <row r="52" spans="1:42" s="22" customFormat="1" ht="15" hidden="1">
      <c r="B52" s="24"/>
      <c r="C52" s="24"/>
      <c r="D52" s="24"/>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E52" s="23"/>
      <c r="AF52" s="40"/>
      <c r="AG52" s="40"/>
      <c r="AH52" s="23"/>
      <c r="AI52" s="23"/>
      <c r="AJ52" s="23"/>
      <c r="AK52" s="23"/>
      <c r="AL52" s="23"/>
      <c r="AM52" s="23"/>
      <c r="AN52" s="23"/>
      <c r="AO52" s="23"/>
      <c r="AP52" s="23"/>
    </row>
    <row r="53" spans="1:42" ht="15">
      <c r="AF53" s="40"/>
      <c r="AG53" s="40"/>
    </row>
    <row r="54" spans="1:42" ht="15" customHeight="1">
      <c r="A54" s="214" t="s">
        <v>54</v>
      </c>
      <c r="B54" s="17" t="s">
        <v>32</v>
      </c>
      <c r="C54" s="17"/>
      <c r="D54" s="17"/>
      <c r="E54" s="16">
        <f t="shared" ref="E54:K54" ca="1" si="18">+E55+E61+E62</f>
        <v>803.28919109157869</v>
      </c>
      <c r="F54" s="16">
        <f t="shared" ca="1" si="18"/>
        <v>981.99722533549595</v>
      </c>
      <c r="G54" s="16">
        <f t="shared" ca="1" si="18"/>
        <v>1313.41563382975</v>
      </c>
      <c r="H54" s="16">
        <f t="shared" ca="1" si="18"/>
        <v>1633.2593651472143</v>
      </c>
      <c r="I54" s="16">
        <f t="shared" ca="1" si="18"/>
        <v>2181.5812113629081</v>
      </c>
      <c r="J54" s="16">
        <f t="shared" ca="1" si="18"/>
        <v>2564.9027774023893</v>
      </c>
      <c r="K54" s="16">
        <f t="shared" ca="1" si="18"/>
        <v>2793.578925158431</v>
      </c>
      <c r="L54" s="16">
        <f t="shared" ref="L54:AA54" ca="1" si="19">+L55+L61+L62</f>
        <v>3025.5381010419296</v>
      </c>
      <c r="M54" s="16">
        <f t="shared" ca="1" si="19"/>
        <v>3556.0827067633891</v>
      </c>
      <c r="N54" s="16">
        <f t="shared" ca="1" si="19"/>
        <v>3945.819158387229</v>
      </c>
      <c r="O54" s="16">
        <f t="shared" ca="1" si="19"/>
        <v>4278.8772696590913</v>
      </c>
      <c r="P54" s="16">
        <f t="shared" ca="1" si="19"/>
        <v>5118.7375145545229</v>
      </c>
      <c r="Q54" s="16">
        <f t="shared" ref="Q54" ca="1" si="20">+Q55+Q61+Q62</f>
        <v>5314.0819297370999</v>
      </c>
      <c r="R54" s="16">
        <f t="shared" ca="1" si="19"/>
        <v>6220.6018644584065</v>
      </c>
      <c r="S54" s="16">
        <f t="shared" ca="1" si="19"/>
        <v>7754.9529375713464</v>
      </c>
      <c r="T54" s="16">
        <f t="shared" ca="1" si="19"/>
        <v>8625.5864496881277</v>
      </c>
      <c r="U54" s="16">
        <f t="shared" ca="1" si="19"/>
        <v>9668.1338453608769</v>
      </c>
      <c r="V54" s="16">
        <f t="shared" ca="1" si="19"/>
        <v>10607.552058085888</v>
      </c>
      <c r="W54" s="16">
        <f t="shared" ca="1" si="19"/>
        <v>12140.678611755149</v>
      </c>
      <c r="X54" s="16">
        <f t="shared" ca="1" si="19"/>
        <v>14765.339308791852</v>
      </c>
      <c r="Y54" s="16">
        <f t="shared" ca="1" si="19"/>
        <v>15664.650347124511</v>
      </c>
      <c r="Z54" s="16">
        <f t="shared" ca="1" si="19"/>
        <v>18164.774713262694</v>
      </c>
      <c r="AA54" s="16">
        <f t="shared" ca="1" si="19"/>
        <v>21689.341301296536</v>
      </c>
      <c r="AB54" s="16">
        <f t="shared" ref="AB54:AC54" ca="1" si="21">+AB55+AB61+AB62</f>
        <v>20406.928301609383</v>
      </c>
      <c r="AC54" s="16">
        <f t="shared" ca="1" si="21"/>
        <v>23571.353424871824</v>
      </c>
      <c r="AF54" s="40"/>
      <c r="AG54" s="40"/>
    </row>
    <row r="55" spans="1:42" ht="15">
      <c r="A55" s="214"/>
      <c r="B55" s="12"/>
      <c r="C55" s="12" t="s">
        <v>33</v>
      </c>
      <c r="D55" s="12"/>
      <c r="E55" s="13">
        <f t="shared" ref="E55:K55" ca="1" si="22">+SUM(E56:E60)</f>
        <v>580.1403521406819</v>
      </c>
      <c r="F55" s="13">
        <f t="shared" ca="1" si="22"/>
        <v>719.63126102985541</v>
      </c>
      <c r="G55" s="13">
        <f t="shared" ca="1" si="22"/>
        <v>856.03270943325629</v>
      </c>
      <c r="H55" s="13">
        <f t="shared" ca="1" si="22"/>
        <v>1025.5311767764715</v>
      </c>
      <c r="I55" s="13">
        <f t="shared" ca="1" si="22"/>
        <v>1432.3206830731065</v>
      </c>
      <c r="J55" s="13">
        <f t="shared" ca="1" si="22"/>
        <v>1857.2805256095423</v>
      </c>
      <c r="K55" s="13">
        <f t="shared" ca="1" si="22"/>
        <v>1955.657694647892</v>
      </c>
      <c r="L55" s="13">
        <f t="shared" ref="L55:AA55" ca="1" si="23">+SUM(L56:L60)</f>
        <v>2047.0797364753996</v>
      </c>
      <c r="M55" s="13">
        <f t="shared" ca="1" si="23"/>
        <v>2318.4511341498428</v>
      </c>
      <c r="N55" s="13">
        <f t="shared" ca="1" si="23"/>
        <v>2314.2042791766571</v>
      </c>
      <c r="O55" s="13">
        <f t="shared" ca="1" si="23"/>
        <v>2718.7764327292293</v>
      </c>
      <c r="P55" s="13">
        <f t="shared" ca="1" si="23"/>
        <v>2997.24867762958</v>
      </c>
      <c r="Q55" s="13">
        <f t="shared" ref="Q55" ca="1" si="24">+SUM(Q56:Q60)</f>
        <v>3153.9032376340879</v>
      </c>
      <c r="R55" s="13">
        <f t="shared" ca="1" si="23"/>
        <v>3848.7463939202667</v>
      </c>
      <c r="S55" s="13">
        <f t="shared" ca="1" si="23"/>
        <v>5055.2783922931758</v>
      </c>
      <c r="T55" s="13">
        <f t="shared" ca="1" si="23"/>
        <v>5693.8468757901601</v>
      </c>
      <c r="U55" s="13">
        <f t="shared" ca="1" si="23"/>
        <v>6432.6829413148207</v>
      </c>
      <c r="V55" s="13">
        <f t="shared" ca="1" si="23"/>
        <v>7028.2666910927419</v>
      </c>
      <c r="W55" s="13">
        <f t="shared" ca="1" si="23"/>
        <v>8399.7011187303469</v>
      </c>
      <c r="X55" s="13">
        <f t="shared" ca="1" si="23"/>
        <v>10204.336714568957</v>
      </c>
      <c r="Y55" s="13">
        <f t="shared" ca="1" si="23"/>
        <v>11207.783243468171</v>
      </c>
      <c r="Z55" s="13">
        <f t="shared" ca="1" si="23"/>
        <v>13083.377114524123</v>
      </c>
      <c r="AA55" s="13">
        <f t="shared" ca="1" si="23"/>
        <v>15112.948536970893</v>
      </c>
      <c r="AB55" s="13">
        <f ca="1">+SUM(AB56:AB60)</f>
        <v>14094.778849541153</v>
      </c>
      <c r="AC55" s="13">
        <f ca="1">+SUM(AC56:AC60)</f>
        <v>16773.270945071014</v>
      </c>
      <c r="AF55" s="40"/>
      <c r="AG55" s="40"/>
    </row>
    <row r="56" spans="1:42" ht="15">
      <c r="A56" s="214"/>
      <c r="B56" s="12"/>
      <c r="C56" s="12"/>
      <c r="D56" s="21" t="s">
        <v>34</v>
      </c>
      <c r="E56" s="20">
        <f t="shared" ref="E56:AB56" ca="1" si="25">IF(OFFSET(E37,$AE$35-1,0)=0,ERROR.TYPE(6),E6*(OFFSET(E$34,$AE$35,0)/E$33)^($AE6))</f>
        <v>74.069916476076074</v>
      </c>
      <c r="F56" s="20">
        <f t="shared" ca="1" si="25"/>
        <v>94.72135699520976</v>
      </c>
      <c r="G56" s="20">
        <f t="shared" ca="1" si="25"/>
        <v>135.21298104644941</v>
      </c>
      <c r="H56" s="20">
        <f t="shared" ca="1" si="25"/>
        <v>175.75494361637521</v>
      </c>
      <c r="I56" s="20">
        <f t="shared" ca="1" si="25"/>
        <v>294.55022475327758</v>
      </c>
      <c r="J56" s="20">
        <f t="shared" ca="1" si="25"/>
        <v>379.85195717428911</v>
      </c>
      <c r="K56" s="20">
        <f t="shared" ca="1" si="25"/>
        <v>422.09027096604279</v>
      </c>
      <c r="L56" s="20">
        <f t="shared" ca="1" si="25"/>
        <v>401.92798320212006</v>
      </c>
      <c r="M56" s="20">
        <f t="shared" ca="1" si="25"/>
        <v>449.94218261452795</v>
      </c>
      <c r="N56" s="20">
        <f t="shared" ca="1" si="25"/>
        <v>538.08803339340375</v>
      </c>
      <c r="O56" s="20">
        <f t="shared" ca="1" si="25"/>
        <v>483.48599480075455</v>
      </c>
      <c r="P56" s="20">
        <f t="shared" ca="1" si="25"/>
        <v>473.77751353616941</v>
      </c>
      <c r="Q56" s="20">
        <f t="shared" ca="1" si="25"/>
        <v>614.06204654610269</v>
      </c>
      <c r="R56" s="20">
        <f t="shared" ca="1" si="25"/>
        <v>642.64626596261883</v>
      </c>
      <c r="S56" s="20">
        <f t="shared" ca="1" si="25"/>
        <v>895.07252813314733</v>
      </c>
      <c r="T56" s="20">
        <f t="shared" ca="1" si="25"/>
        <v>977.53036030746114</v>
      </c>
      <c r="U56" s="20">
        <f t="shared" ca="1" si="25"/>
        <v>973.40086889500367</v>
      </c>
      <c r="V56" s="20">
        <f t="shared" ca="1" si="25"/>
        <v>1229.5188299132267</v>
      </c>
      <c r="W56" s="20">
        <f t="shared" ca="1" si="25"/>
        <v>1545.2428972586324</v>
      </c>
      <c r="X56" s="20">
        <f t="shared" ca="1" si="25"/>
        <v>2331.6562098066042</v>
      </c>
      <c r="Y56" s="20">
        <f t="shared" ca="1" si="25"/>
        <v>2073.6768751367117</v>
      </c>
      <c r="Z56" s="20">
        <f t="shared" ca="1" si="25"/>
        <v>2595.4330729881112</v>
      </c>
      <c r="AA56" s="20">
        <f t="shared" ca="1" si="25"/>
        <v>3054.5557642593003</v>
      </c>
      <c r="AB56" s="20">
        <f t="shared" ca="1" si="25"/>
        <v>3009.6724521933579</v>
      </c>
      <c r="AC56" s="20">
        <f t="shared" ref="AC56" ca="1" si="26">IF(OFFSET(AC37,$AE$35-1,0)=0,ERROR.TYPE(6),AC6*(OFFSET(AC$34,$AE$35,0)/AC$33)^($AE6))</f>
        <v>3592.0534821834572</v>
      </c>
      <c r="AF56" s="40"/>
      <c r="AG56" s="40"/>
    </row>
    <row r="57" spans="1:42" ht="15">
      <c r="A57" s="214"/>
      <c r="B57" s="12"/>
      <c r="C57" s="12"/>
      <c r="D57" s="21" t="s">
        <v>35</v>
      </c>
      <c r="E57" s="20">
        <f t="shared" ref="E57:AB57" ca="1" si="27">IF(OFFSET(E37,$AE$35-1,0)=0,ERROR.TYPE(6),E7*(OFFSET(E$34,$AE$35,0)/E$33)^($AE7))</f>
        <v>0</v>
      </c>
      <c r="F57" s="20">
        <f t="shared" ca="1" si="27"/>
        <v>0</v>
      </c>
      <c r="G57" s="20">
        <f t="shared" ca="1" si="27"/>
        <v>0</v>
      </c>
      <c r="H57" s="20">
        <f t="shared" ca="1" si="27"/>
        <v>0</v>
      </c>
      <c r="I57" s="20">
        <f t="shared" ca="1" si="27"/>
        <v>0</v>
      </c>
      <c r="J57" s="20">
        <f t="shared" ca="1" si="27"/>
        <v>0</v>
      </c>
      <c r="K57" s="20">
        <f t="shared" ca="1" si="27"/>
        <v>0</v>
      </c>
      <c r="L57" s="20">
        <f t="shared" ca="1" si="27"/>
        <v>0</v>
      </c>
      <c r="M57" s="20">
        <f t="shared" ca="1" si="27"/>
        <v>0</v>
      </c>
      <c r="N57" s="20">
        <f t="shared" ca="1" si="27"/>
        <v>0</v>
      </c>
      <c r="O57" s="20">
        <f t="shared" ca="1" si="27"/>
        <v>0</v>
      </c>
      <c r="P57" s="20">
        <f t="shared" ca="1" si="27"/>
        <v>0</v>
      </c>
      <c r="Q57" s="20">
        <f t="shared" ca="1" si="27"/>
        <v>0</v>
      </c>
      <c r="R57" s="20">
        <f t="shared" ca="1" si="27"/>
        <v>0</v>
      </c>
      <c r="S57" s="20">
        <f t="shared" ca="1" si="27"/>
        <v>0</v>
      </c>
      <c r="T57" s="20">
        <f t="shared" ca="1" si="27"/>
        <v>0</v>
      </c>
      <c r="U57" s="20">
        <f t="shared" ca="1" si="27"/>
        <v>0</v>
      </c>
      <c r="V57" s="20">
        <f t="shared" ca="1" si="27"/>
        <v>0</v>
      </c>
      <c r="W57" s="20">
        <f t="shared" ca="1" si="27"/>
        <v>0</v>
      </c>
      <c r="X57" s="20">
        <f t="shared" ca="1" si="27"/>
        <v>0</v>
      </c>
      <c r="Y57" s="20">
        <f t="shared" ca="1" si="27"/>
        <v>0</v>
      </c>
      <c r="Z57" s="20">
        <f t="shared" ca="1" si="27"/>
        <v>0</v>
      </c>
      <c r="AA57" s="20">
        <f t="shared" ca="1" si="27"/>
        <v>0</v>
      </c>
      <c r="AB57" s="20">
        <f t="shared" ca="1" si="27"/>
        <v>0</v>
      </c>
      <c r="AC57" s="20">
        <f t="shared" ref="AC57" ca="1" si="28">IF(OFFSET(AC37,$AE$35-1,0)=0,ERROR.TYPE(6),AC7*(OFFSET(AC$34,$AE$35,0)/AC$33)^($AE7))</f>
        <v>0</v>
      </c>
      <c r="AF57" s="40"/>
      <c r="AG57" s="40"/>
    </row>
    <row r="58" spans="1:42" ht="15">
      <c r="A58" s="214"/>
      <c r="B58" s="12"/>
      <c r="C58" s="12"/>
      <c r="D58" s="21" t="s">
        <v>36</v>
      </c>
      <c r="E58" s="20">
        <f t="shared" ref="E58:AB58" ca="1" si="29">IF(OFFSET(E37,$AE$35-1,0)=0,ERROR.TYPE(6),E8*(OFFSET(E$34,$AE$35,0)/E$33)^($AE8))</f>
        <v>64.582484414605787</v>
      </c>
      <c r="F58" s="20">
        <f t="shared" ca="1" si="29"/>
        <v>83.802184034645663</v>
      </c>
      <c r="G58" s="20">
        <f t="shared" ca="1" si="29"/>
        <v>266.24714438680689</v>
      </c>
      <c r="H58" s="20">
        <f t="shared" ca="1" si="29"/>
        <v>556.11673316009649</v>
      </c>
      <c r="I58" s="20">
        <f t="shared" ca="1" si="29"/>
        <v>750.51185831982912</v>
      </c>
      <c r="J58" s="20">
        <f t="shared" ca="1" si="29"/>
        <v>883.4646684352532</v>
      </c>
      <c r="K58" s="20">
        <f t="shared" ca="1" si="29"/>
        <v>992.55240768184899</v>
      </c>
      <c r="L58" s="20">
        <f t="shared" ca="1" si="29"/>
        <v>1064.0198462732799</v>
      </c>
      <c r="M58" s="20">
        <f t="shared" ca="1" si="29"/>
        <v>1225.277127535315</v>
      </c>
      <c r="N58" s="20">
        <f t="shared" ca="1" si="29"/>
        <v>1287.5920027832531</v>
      </c>
      <c r="O58" s="20">
        <f t="shared" ca="1" si="29"/>
        <v>1628.0389419284754</v>
      </c>
      <c r="P58" s="20">
        <f t="shared" ca="1" si="29"/>
        <v>1912.6522230934106</v>
      </c>
      <c r="Q58" s="20">
        <f t="shared" ca="1" si="29"/>
        <v>1994.8962670879855</v>
      </c>
      <c r="R58" s="20">
        <f t="shared" ca="1" si="29"/>
        <v>2431.9522029576483</v>
      </c>
      <c r="S58" s="20">
        <f t="shared" ca="1" si="29"/>
        <v>3063.5053501600278</v>
      </c>
      <c r="T58" s="20">
        <f t="shared" ca="1" si="29"/>
        <v>3629.8390754826987</v>
      </c>
      <c r="U58" s="20">
        <f t="shared" ca="1" si="29"/>
        <v>4052.7814424198164</v>
      </c>
      <c r="V58" s="20">
        <f t="shared" ca="1" si="29"/>
        <v>4844.019821179515</v>
      </c>
      <c r="W58" s="20">
        <f t="shared" ca="1" si="29"/>
        <v>5682.2862054717161</v>
      </c>
      <c r="X58" s="20">
        <f t="shared" ca="1" si="29"/>
        <v>6807.4822047623529</v>
      </c>
      <c r="Y58" s="20">
        <f t="shared" ca="1" si="29"/>
        <v>7519.5128683314606</v>
      </c>
      <c r="Z58" s="20">
        <f t="shared" ca="1" si="29"/>
        <v>8699.51653153601</v>
      </c>
      <c r="AA58" s="20">
        <f t="shared" ca="1" si="29"/>
        <v>10321.740772711591</v>
      </c>
      <c r="AB58" s="20">
        <f t="shared" ca="1" si="29"/>
        <v>9300.9318314707962</v>
      </c>
      <c r="AC58" s="20">
        <f t="shared" ref="AC58" ca="1" si="30">IF(OFFSET(AC37,$AE$35-1,0)=0,ERROR.TYPE(6),AC8*(OFFSET(AC$34,$AE$35,0)/AC$33)^($AE8))</f>
        <v>11207.865746062558</v>
      </c>
      <c r="AF58" s="40"/>
      <c r="AG58" s="40"/>
    </row>
    <row r="59" spans="1:42" ht="15">
      <c r="A59" s="214"/>
      <c r="B59" s="12"/>
      <c r="C59" s="12"/>
      <c r="D59" s="21" t="s">
        <v>37</v>
      </c>
      <c r="E59" s="20">
        <f t="shared" ref="E59:AB59" ca="1" si="31">IF(OFFSET(E37,$AE$35-1,0)=0,ERROR.TYPE(6),E9)</f>
        <v>441.48795124999998</v>
      </c>
      <c r="F59" s="20">
        <f t="shared" ca="1" si="31"/>
        <v>541.10771999999997</v>
      </c>
      <c r="G59" s="20">
        <f t="shared" ca="1" si="31"/>
        <v>454.57258400000001</v>
      </c>
      <c r="H59" s="20">
        <f t="shared" ca="1" si="31"/>
        <v>293.65949999999987</v>
      </c>
      <c r="I59" s="20">
        <f t="shared" ca="1" si="31"/>
        <v>387.25859999999966</v>
      </c>
      <c r="J59" s="20">
        <f t="shared" ca="1" si="31"/>
        <v>593.96389999999997</v>
      </c>
      <c r="K59" s="20">
        <f t="shared" ca="1" si="31"/>
        <v>541.01501600000006</v>
      </c>
      <c r="L59" s="20">
        <f t="shared" ca="1" si="31"/>
        <v>581.13190699999973</v>
      </c>
      <c r="M59" s="20">
        <f t="shared" ca="1" si="31"/>
        <v>643.23182399999996</v>
      </c>
      <c r="N59" s="20">
        <f t="shared" ca="1" si="31"/>
        <v>488.52424300000007</v>
      </c>
      <c r="O59" s="20">
        <f t="shared" ca="1" si="31"/>
        <v>607.25149599999941</v>
      </c>
      <c r="P59" s="20">
        <f t="shared" ca="1" si="31"/>
        <v>610.818941</v>
      </c>
      <c r="Q59" s="20">
        <f t="shared" ca="1" si="31"/>
        <v>544.9449239999999</v>
      </c>
      <c r="R59" s="20">
        <f t="shared" ca="1" si="31"/>
        <v>774.14792499999976</v>
      </c>
      <c r="S59" s="20">
        <f t="shared" ca="1" si="31"/>
        <v>1096.7005140000001</v>
      </c>
      <c r="T59" s="20">
        <f t="shared" ca="1" si="31"/>
        <v>1086.4774400000006</v>
      </c>
      <c r="U59" s="20">
        <f t="shared" ca="1" si="31"/>
        <v>1406.5006300000005</v>
      </c>
      <c r="V59" s="20">
        <f t="shared" ca="1" si="31"/>
        <v>954.72803999999996</v>
      </c>
      <c r="W59" s="20">
        <f t="shared" ca="1" si="31"/>
        <v>1172.1720159999995</v>
      </c>
      <c r="X59" s="20">
        <f t="shared" ca="1" si="31"/>
        <v>1065.1983</v>
      </c>
      <c r="Y59" s="20">
        <f t="shared" ca="1" si="31"/>
        <v>1614.593499999999</v>
      </c>
      <c r="Z59" s="20">
        <f t="shared" ca="1" si="31"/>
        <v>1788.4275100000013</v>
      </c>
      <c r="AA59" s="20">
        <f t="shared" ca="1" si="31"/>
        <v>1736.6520000000019</v>
      </c>
      <c r="AB59" s="20">
        <f t="shared" ca="1" si="31"/>
        <v>1784.1745658769996</v>
      </c>
      <c r="AC59" s="20">
        <f t="shared" ref="AC59" ca="1" si="32">IF(OFFSET(AC37,$AE$35-1,0)=0,ERROR.TYPE(6),AC9)</f>
        <v>1973.3517168249982</v>
      </c>
      <c r="AF59" s="40"/>
      <c r="AG59" s="40"/>
    </row>
    <row r="60" spans="1:42" ht="15">
      <c r="A60" s="214"/>
      <c r="B60" s="12"/>
      <c r="C60" s="12"/>
      <c r="D60" s="19" t="s">
        <v>38</v>
      </c>
      <c r="E60" s="18">
        <f t="shared" ref="E60:K60" si="33">+E10</f>
        <v>0</v>
      </c>
      <c r="F60" s="18">
        <f t="shared" si="33"/>
        <v>0</v>
      </c>
      <c r="G60" s="18">
        <f t="shared" si="33"/>
        <v>0</v>
      </c>
      <c r="H60" s="18">
        <f t="shared" si="33"/>
        <v>0</v>
      </c>
      <c r="I60" s="18">
        <f t="shared" si="33"/>
        <v>0</v>
      </c>
      <c r="J60" s="18">
        <f t="shared" si="33"/>
        <v>0</v>
      </c>
      <c r="K60" s="18">
        <f t="shared" si="33"/>
        <v>0</v>
      </c>
      <c r="L60" s="18">
        <f t="shared" ref="L60:AA60" si="34">+L10</f>
        <v>0</v>
      </c>
      <c r="M60" s="18">
        <f t="shared" si="34"/>
        <v>0</v>
      </c>
      <c r="N60" s="18">
        <f t="shared" si="34"/>
        <v>0</v>
      </c>
      <c r="O60" s="18">
        <f t="shared" si="34"/>
        <v>0</v>
      </c>
      <c r="P60" s="18">
        <f t="shared" si="34"/>
        <v>0</v>
      </c>
      <c r="Q60" s="18">
        <f t="shared" ref="Q60" si="35">+Q10</f>
        <v>0</v>
      </c>
      <c r="R60" s="18">
        <f t="shared" si="34"/>
        <v>0</v>
      </c>
      <c r="S60" s="18">
        <f t="shared" si="34"/>
        <v>0</v>
      </c>
      <c r="T60" s="18">
        <f t="shared" si="34"/>
        <v>0</v>
      </c>
      <c r="U60" s="18">
        <f t="shared" si="34"/>
        <v>0</v>
      </c>
      <c r="V60" s="18">
        <f t="shared" si="34"/>
        <v>0</v>
      </c>
      <c r="W60" s="18">
        <f t="shared" si="34"/>
        <v>0</v>
      </c>
      <c r="X60" s="18">
        <f t="shared" si="34"/>
        <v>0</v>
      </c>
      <c r="Y60" s="18">
        <f t="shared" si="34"/>
        <v>0</v>
      </c>
      <c r="Z60" s="18">
        <f t="shared" si="34"/>
        <v>0</v>
      </c>
      <c r="AA60" s="18">
        <f t="shared" si="34"/>
        <v>0</v>
      </c>
      <c r="AB60" s="18">
        <f t="shared" ref="AB60:AC60" si="36">+AB10</f>
        <v>0</v>
      </c>
      <c r="AC60" s="18">
        <f t="shared" si="36"/>
        <v>0</v>
      </c>
      <c r="AF60" s="40"/>
      <c r="AG60" s="40"/>
    </row>
    <row r="61" spans="1:42" ht="15">
      <c r="A61" s="214"/>
      <c r="B61" s="12"/>
      <c r="C61" s="12" t="s">
        <v>39</v>
      </c>
      <c r="D61" s="12"/>
      <c r="E61" s="20">
        <f t="shared" ref="E61:AB61" ca="1" si="37">IF(OFFSET(E37,$AE$35-1,0)=0,ERROR.TYPE(6),E11*(OFFSET(E$34,$AE$35,0)/E$33)^($AE11))</f>
        <v>29.306838950896815</v>
      </c>
      <c r="F61" s="20">
        <f t="shared" ca="1" si="37"/>
        <v>48.828864305640501</v>
      </c>
      <c r="G61" s="20">
        <f t="shared" ca="1" si="37"/>
        <v>76.397774396493716</v>
      </c>
      <c r="H61" s="20">
        <f t="shared" ca="1" si="37"/>
        <v>106.03108837074303</v>
      </c>
      <c r="I61" s="20">
        <f t="shared" ca="1" si="37"/>
        <v>128.34432828980155</v>
      </c>
      <c r="J61" s="20">
        <f t="shared" ca="1" si="37"/>
        <v>146.39225179284702</v>
      </c>
      <c r="K61" s="20">
        <f t="shared" ca="1" si="37"/>
        <v>183.83459351053929</v>
      </c>
      <c r="L61" s="20">
        <f t="shared" ca="1" si="37"/>
        <v>185.62103456653011</v>
      </c>
      <c r="M61" s="20">
        <f t="shared" ca="1" si="37"/>
        <v>208.95621561354616</v>
      </c>
      <c r="N61" s="20">
        <f t="shared" ca="1" si="37"/>
        <v>266.95008321057179</v>
      </c>
      <c r="O61" s="20">
        <f t="shared" ca="1" si="37"/>
        <v>310.45798492986199</v>
      </c>
      <c r="P61" s="20">
        <f t="shared" ca="1" si="37"/>
        <v>346.70536292494285</v>
      </c>
      <c r="Q61" s="20">
        <f t="shared" ca="1" si="37"/>
        <v>396.09423810301246</v>
      </c>
      <c r="R61" s="20">
        <f t="shared" ca="1" si="37"/>
        <v>405.44698353814027</v>
      </c>
      <c r="S61" s="20">
        <f t="shared" ca="1" si="37"/>
        <v>463.45771127817085</v>
      </c>
      <c r="T61" s="20">
        <f t="shared" ca="1" si="37"/>
        <v>586.56564389796631</v>
      </c>
      <c r="U61" s="20">
        <f t="shared" ca="1" si="37"/>
        <v>585.22950404605649</v>
      </c>
      <c r="V61" s="20">
        <f t="shared" ca="1" si="37"/>
        <v>754.04300699314581</v>
      </c>
      <c r="W61" s="20">
        <f t="shared" ca="1" si="37"/>
        <v>857.09004902480183</v>
      </c>
      <c r="X61" s="20">
        <f t="shared" ca="1" si="37"/>
        <v>1235.6655842228956</v>
      </c>
      <c r="Y61" s="20">
        <f t="shared" ca="1" si="37"/>
        <v>1103.6339036563388</v>
      </c>
      <c r="Z61" s="20">
        <f t="shared" ca="1" si="37"/>
        <v>1301.8731987385727</v>
      </c>
      <c r="AA61" s="20">
        <f t="shared" ca="1" si="37"/>
        <v>1985.6984643256451</v>
      </c>
      <c r="AB61" s="20">
        <f t="shared" ca="1" si="37"/>
        <v>1468.2207740692288</v>
      </c>
      <c r="AC61" s="20">
        <f t="shared" ref="AC61" ca="1" si="38">IF(OFFSET(AC37,$AE$35-1,0)=0,ERROR.TYPE(6),AC11*(OFFSET(AC$34,$AE$35,0)/AC$33)^($AE11))</f>
        <v>2141.0482585978102</v>
      </c>
      <c r="AF61" s="40"/>
      <c r="AG61" s="40"/>
    </row>
    <row r="62" spans="1:42" ht="15">
      <c r="A62" s="214"/>
      <c r="B62" s="12"/>
      <c r="C62" s="12" t="s">
        <v>40</v>
      </c>
      <c r="D62" s="12"/>
      <c r="E62" s="13">
        <f t="shared" ref="E62:K62" ca="1" si="39">+E63+E64</f>
        <v>193.84200000000001</v>
      </c>
      <c r="F62" s="13">
        <f t="shared" ca="1" si="39"/>
        <v>213.53710000000001</v>
      </c>
      <c r="G62" s="13">
        <f t="shared" ca="1" si="39"/>
        <v>380.98515000000003</v>
      </c>
      <c r="H62" s="13">
        <f t="shared" ca="1" si="39"/>
        <v>501.69709999999998</v>
      </c>
      <c r="I62" s="13">
        <f t="shared" ca="1" si="39"/>
        <v>620.9162</v>
      </c>
      <c r="J62" s="13">
        <f t="shared" ca="1" si="39"/>
        <v>561.23</v>
      </c>
      <c r="K62" s="13">
        <f t="shared" ca="1" si="39"/>
        <v>654.086637</v>
      </c>
      <c r="L62" s="13">
        <f t="shared" ref="L62:AA62" ca="1" si="40">+L63+L64</f>
        <v>792.83732999999995</v>
      </c>
      <c r="M62" s="13">
        <f t="shared" ca="1" si="40"/>
        <v>1028.6753569999998</v>
      </c>
      <c r="N62" s="13">
        <f t="shared" ca="1" si="40"/>
        <v>1364.664796</v>
      </c>
      <c r="O62" s="13">
        <f t="shared" ca="1" si="40"/>
        <v>1249.6428519999999</v>
      </c>
      <c r="P62" s="13">
        <f t="shared" ca="1" si="40"/>
        <v>1774.7834739999998</v>
      </c>
      <c r="Q62" s="13">
        <f t="shared" ref="Q62" ca="1" si="41">+Q63+Q64</f>
        <v>1764.0844539999998</v>
      </c>
      <c r="R62" s="13">
        <f t="shared" ca="1" si="40"/>
        <v>1966.4084869999999</v>
      </c>
      <c r="S62" s="13">
        <f t="shared" ca="1" si="40"/>
        <v>2236.2168339999998</v>
      </c>
      <c r="T62" s="13">
        <f t="shared" ca="1" si="40"/>
        <v>2345.1739300000004</v>
      </c>
      <c r="U62" s="13">
        <f t="shared" ca="1" si="40"/>
        <v>2650.2213999999999</v>
      </c>
      <c r="V62" s="13">
        <f t="shared" ca="1" si="40"/>
        <v>2825.2423599999997</v>
      </c>
      <c r="W62" s="13">
        <f t="shared" ca="1" si="40"/>
        <v>2883.887444</v>
      </c>
      <c r="X62" s="13">
        <f t="shared" ca="1" si="40"/>
        <v>3325.3370099999997</v>
      </c>
      <c r="Y62" s="13">
        <f t="shared" ca="1" si="40"/>
        <v>3353.2332000000001</v>
      </c>
      <c r="Z62" s="13">
        <f t="shared" ca="1" si="40"/>
        <v>3779.5243999999998</v>
      </c>
      <c r="AA62" s="13">
        <f t="shared" ca="1" si="40"/>
        <v>4590.6943000000001</v>
      </c>
      <c r="AB62" s="13">
        <f t="shared" ref="AB62:AC62" ca="1" si="42">+AB63+AB64</f>
        <v>4843.9286779990007</v>
      </c>
      <c r="AC62" s="13">
        <f t="shared" ca="1" si="42"/>
        <v>4657.0342212030009</v>
      </c>
      <c r="AF62" s="40"/>
      <c r="AG62" s="40"/>
    </row>
    <row r="63" spans="1:42">
      <c r="A63" s="214"/>
      <c r="B63" s="21"/>
      <c r="C63" s="21"/>
      <c r="D63" s="21" t="s">
        <v>55</v>
      </c>
      <c r="E63" s="20">
        <f t="shared" ref="E63:AB63" ca="1" si="43">IF(OFFSET(E37,$AE$35-1,0)=0,ERROR.TYPE(6),E13)</f>
        <v>193.84200000000001</v>
      </c>
      <c r="F63" s="20">
        <f t="shared" ca="1" si="43"/>
        <v>213.53710000000001</v>
      </c>
      <c r="G63" s="20">
        <f t="shared" ca="1" si="43"/>
        <v>380.98515000000003</v>
      </c>
      <c r="H63" s="20">
        <f t="shared" ca="1" si="43"/>
        <v>501.69709999999998</v>
      </c>
      <c r="I63" s="20">
        <f t="shared" ca="1" si="43"/>
        <v>620.9162</v>
      </c>
      <c r="J63" s="20">
        <f t="shared" ca="1" si="43"/>
        <v>561.23</v>
      </c>
      <c r="K63" s="20">
        <f t="shared" ca="1" si="43"/>
        <v>654.086637</v>
      </c>
      <c r="L63" s="20">
        <f t="shared" ca="1" si="43"/>
        <v>792.83732999999995</v>
      </c>
      <c r="M63" s="20">
        <f t="shared" ca="1" si="43"/>
        <v>1028.6753569999998</v>
      </c>
      <c r="N63" s="20">
        <f t="shared" ca="1" si="43"/>
        <v>1364.664796</v>
      </c>
      <c r="O63" s="20">
        <f t="shared" ca="1" si="43"/>
        <v>1249.6428519999999</v>
      </c>
      <c r="P63" s="20">
        <f t="shared" ca="1" si="43"/>
        <v>1774.7834739999998</v>
      </c>
      <c r="Q63" s="20">
        <f t="shared" ca="1" si="43"/>
        <v>1764.0844539999998</v>
      </c>
      <c r="R63" s="20">
        <f t="shared" ca="1" si="43"/>
        <v>1966.4084869999999</v>
      </c>
      <c r="S63" s="20">
        <f t="shared" ca="1" si="43"/>
        <v>2236.2168339999998</v>
      </c>
      <c r="T63" s="20">
        <f t="shared" ca="1" si="43"/>
        <v>2345.1739300000004</v>
      </c>
      <c r="U63" s="20">
        <f t="shared" ca="1" si="43"/>
        <v>2650.2213999999999</v>
      </c>
      <c r="V63" s="20">
        <f t="shared" ca="1" si="43"/>
        <v>2825.2423599999997</v>
      </c>
      <c r="W63" s="20">
        <f t="shared" ca="1" si="43"/>
        <v>2883.887444</v>
      </c>
      <c r="X63" s="20">
        <f t="shared" ca="1" si="43"/>
        <v>3325.3370099999997</v>
      </c>
      <c r="Y63" s="20">
        <f t="shared" ca="1" si="43"/>
        <v>3353.2332000000001</v>
      </c>
      <c r="Z63" s="20">
        <f t="shared" ca="1" si="43"/>
        <v>3779.5243999999998</v>
      </c>
      <c r="AA63" s="20">
        <f t="shared" ca="1" si="43"/>
        <v>4590.6943000000001</v>
      </c>
      <c r="AB63" s="20">
        <f t="shared" ca="1" si="43"/>
        <v>4843.9286779990007</v>
      </c>
      <c r="AC63" s="20">
        <f t="shared" ref="AC63" ca="1" si="44">IF(OFFSET(AC37,$AE$35-1,0)=0,ERROR.TYPE(6),AC13)</f>
        <v>4657.0342212030009</v>
      </c>
    </row>
    <row r="64" spans="1:42">
      <c r="A64" s="214"/>
      <c r="B64" s="19"/>
      <c r="C64" s="19"/>
      <c r="D64" s="19" t="s">
        <v>38</v>
      </c>
      <c r="E64" s="18">
        <f t="shared" ref="E64:K64" si="45">+E14</f>
        <v>0</v>
      </c>
      <c r="F64" s="18">
        <f t="shared" si="45"/>
        <v>0</v>
      </c>
      <c r="G64" s="18">
        <f t="shared" si="45"/>
        <v>0</v>
      </c>
      <c r="H64" s="18">
        <f t="shared" si="45"/>
        <v>0</v>
      </c>
      <c r="I64" s="18">
        <f t="shared" si="45"/>
        <v>0</v>
      </c>
      <c r="J64" s="18">
        <f t="shared" si="45"/>
        <v>0</v>
      </c>
      <c r="K64" s="18">
        <f t="shared" si="45"/>
        <v>0</v>
      </c>
      <c r="L64" s="18">
        <f t="shared" ref="L64:AA64" si="46">+L14</f>
        <v>0</v>
      </c>
      <c r="M64" s="18">
        <f t="shared" si="46"/>
        <v>0</v>
      </c>
      <c r="N64" s="18">
        <f t="shared" si="46"/>
        <v>0</v>
      </c>
      <c r="O64" s="18">
        <f t="shared" si="46"/>
        <v>0</v>
      </c>
      <c r="P64" s="18">
        <f t="shared" si="46"/>
        <v>0</v>
      </c>
      <c r="Q64" s="18">
        <f t="shared" ref="Q64" si="47">+Q14</f>
        <v>0</v>
      </c>
      <c r="R64" s="18">
        <f t="shared" si="46"/>
        <v>0</v>
      </c>
      <c r="S64" s="18">
        <f t="shared" si="46"/>
        <v>0</v>
      </c>
      <c r="T64" s="18">
        <f t="shared" si="46"/>
        <v>0</v>
      </c>
      <c r="U64" s="18">
        <f t="shared" si="46"/>
        <v>0</v>
      </c>
      <c r="V64" s="18">
        <f t="shared" si="46"/>
        <v>0</v>
      </c>
      <c r="W64" s="18">
        <f t="shared" si="46"/>
        <v>0</v>
      </c>
      <c r="X64" s="18">
        <f t="shared" si="46"/>
        <v>0</v>
      </c>
      <c r="Y64" s="18">
        <f t="shared" si="46"/>
        <v>0</v>
      </c>
      <c r="Z64" s="18">
        <f t="shared" si="46"/>
        <v>0</v>
      </c>
      <c r="AA64" s="18">
        <f t="shared" si="46"/>
        <v>0</v>
      </c>
      <c r="AB64" s="18">
        <f t="shared" ref="AB64:AC64" si="48">+AB14</f>
        <v>0</v>
      </c>
      <c r="AC64" s="18">
        <f t="shared" si="48"/>
        <v>0</v>
      </c>
    </row>
    <row r="65" spans="1:38" ht="15">
      <c r="A65" s="214"/>
      <c r="B65" s="17" t="s">
        <v>42</v>
      </c>
      <c r="C65" s="17"/>
      <c r="D65" s="17"/>
      <c r="E65" s="16">
        <f t="shared" ref="E65:AB65" ca="1" si="49">IF(OFFSET(E37,$AE$35-1,0)=0,ERROR.TYPE(6),E15)</f>
        <v>3.2389999999999999</v>
      </c>
      <c r="F65" s="16">
        <f t="shared" ca="1" si="49"/>
        <v>6.5778999999999996</v>
      </c>
      <c r="G65" s="16">
        <f t="shared" ca="1" si="49"/>
        <v>6.3251999999999997</v>
      </c>
      <c r="H65" s="16">
        <f t="shared" ca="1" si="49"/>
        <v>7.3476000000000008</v>
      </c>
      <c r="I65" s="16">
        <f t="shared" ca="1" si="49"/>
        <v>38.157300000000006</v>
      </c>
      <c r="J65" s="16">
        <f t="shared" ca="1" si="49"/>
        <v>61.557099999999998</v>
      </c>
      <c r="K65" s="16">
        <f t="shared" ca="1" si="49"/>
        <v>40.323521</v>
      </c>
      <c r="L65" s="16">
        <f t="shared" ca="1" si="49"/>
        <v>42.738436999999998</v>
      </c>
      <c r="M65" s="16">
        <f t="shared" ca="1" si="49"/>
        <v>37.405332639999997</v>
      </c>
      <c r="N65" s="16">
        <f t="shared" ca="1" si="49"/>
        <v>43.468038</v>
      </c>
      <c r="O65" s="16">
        <f t="shared" ca="1" si="49"/>
        <v>20.830213000000001</v>
      </c>
      <c r="P65" s="16">
        <f t="shared" ca="1" si="49"/>
        <v>34.946493000000004</v>
      </c>
      <c r="Q65" s="16">
        <f t="shared" ca="1" si="49"/>
        <v>55.329878999999998</v>
      </c>
      <c r="R65" s="16">
        <f t="shared" ca="1" si="49"/>
        <v>54.198269000000003</v>
      </c>
      <c r="S65" s="16">
        <f t="shared" ca="1" si="49"/>
        <v>45.145067030000007</v>
      </c>
      <c r="T65" s="16">
        <f t="shared" ca="1" si="49"/>
        <v>95.031448499999996</v>
      </c>
      <c r="U65" s="16">
        <f t="shared" ca="1" si="49"/>
        <v>83.3180902</v>
      </c>
      <c r="V65" s="16">
        <f t="shared" ca="1" si="49"/>
        <v>241.23612889999998</v>
      </c>
      <c r="W65" s="16">
        <f t="shared" ca="1" si="49"/>
        <v>299.79486070999997</v>
      </c>
      <c r="X65" s="16">
        <f t="shared" ca="1" si="49"/>
        <v>328.70176129999999</v>
      </c>
      <c r="Y65" s="16">
        <f t="shared" ca="1" si="49"/>
        <v>347.507587</v>
      </c>
      <c r="Z65" s="16">
        <f t="shared" ca="1" si="49"/>
        <v>655.06171100000006</v>
      </c>
      <c r="AA65" s="16">
        <f t="shared" ca="1" si="49"/>
        <v>485.66946619999999</v>
      </c>
      <c r="AB65" s="16">
        <f t="shared" ca="1" si="49"/>
        <v>239.51264443399998</v>
      </c>
      <c r="AC65" s="16">
        <f t="shared" ref="AC65" ca="1" si="50">IF(OFFSET(AC37,$AE$35-1,0)=0,ERROR.TYPE(6),AC15)</f>
        <v>262.582530754</v>
      </c>
    </row>
    <row r="66" spans="1:38" ht="6" customHeight="1">
      <c r="A66" s="214"/>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row>
    <row r="67" spans="1:38" s="9" customFormat="1" ht="15">
      <c r="A67" s="214"/>
      <c r="B67" s="15" t="s">
        <v>43</v>
      </c>
      <c r="C67" s="15"/>
      <c r="D67" s="15"/>
      <c r="E67" s="14">
        <f t="shared" ref="E67:AB67" ca="1" si="51">IF(OFFSET(E37,$AE$35-1,0)=0,ERROR.TYPE(6),E17)</f>
        <v>538.05619999999999</v>
      </c>
      <c r="F67" s="14">
        <f t="shared" ca="1" si="51"/>
        <v>778.3103000000001</v>
      </c>
      <c r="G67" s="14">
        <f t="shared" ca="1" si="51"/>
        <v>1092.925</v>
      </c>
      <c r="H67" s="14">
        <f t="shared" ca="1" si="51"/>
        <v>1331.3922</v>
      </c>
      <c r="I67" s="14">
        <f t="shared" ca="1" si="51"/>
        <v>1697.4067</v>
      </c>
      <c r="J67" s="14">
        <f t="shared" ca="1" si="51"/>
        <v>2138.3743999999997</v>
      </c>
      <c r="K67" s="14">
        <f t="shared" ca="1" si="51"/>
        <v>2575.6545000000001</v>
      </c>
      <c r="L67" s="14">
        <f t="shared" ca="1" si="51"/>
        <v>2664.982548</v>
      </c>
      <c r="M67" s="14">
        <f t="shared" ca="1" si="51"/>
        <v>3199.7052659999999</v>
      </c>
      <c r="N67" s="14">
        <f t="shared" ca="1" si="51"/>
        <v>3549.5258440000002</v>
      </c>
      <c r="O67" s="14">
        <f t="shared" ca="1" si="51"/>
        <v>4143.6920460000001</v>
      </c>
      <c r="P67" s="14">
        <f t="shared" ca="1" si="51"/>
        <v>4378.2180790000002</v>
      </c>
      <c r="Q67" s="14">
        <f t="shared" ca="1" si="51"/>
        <v>4749.1983970000001</v>
      </c>
      <c r="R67" s="14">
        <f t="shared" ca="1" si="51"/>
        <v>4984.7893729999996</v>
      </c>
      <c r="S67" s="14">
        <f t="shared" ca="1" si="51"/>
        <v>5365.9449089999998</v>
      </c>
      <c r="T67" s="14">
        <f t="shared" ca="1" si="51"/>
        <v>6217.5870700000005</v>
      </c>
      <c r="U67" s="14">
        <f t="shared" ca="1" si="51"/>
        <v>7138.0929000000006</v>
      </c>
      <c r="V67" s="14">
        <f t="shared" ca="1" si="51"/>
        <v>7964.1358899999996</v>
      </c>
      <c r="W67" s="14">
        <f t="shared" ca="1" si="51"/>
        <v>8961.6863139999987</v>
      </c>
      <c r="X67" s="14">
        <f t="shared" ca="1" si="51"/>
        <v>10606.148300000001</v>
      </c>
      <c r="Y67" s="14">
        <f t="shared" ca="1" si="51"/>
        <v>11869.213</v>
      </c>
      <c r="Z67" s="14">
        <f t="shared" ca="1" si="51"/>
        <v>13973.324000000001</v>
      </c>
      <c r="AA67" s="14">
        <f t="shared" ca="1" si="51"/>
        <v>17395.129000000001</v>
      </c>
      <c r="AB67" s="14">
        <f t="shared" ca="1" si="51"/>
        <v>18851.917453692004</v>
      </c>
      <c r="AC67" s="14">
        <f t="shared" ref="AC67" ca="1" si="52">IF(OFFSET(AC37,$AE$35-1,0)=0,ERROR.TYPE(6),AC17)</f>
        <v>21237.618118226004</v>
      </c>
    </row>
    <row r="68" spans="1:38" s="9" customFormat="1" ht="6" customHeight="1">
      <c r="A68" s="214"/>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E68" s="1"/>
    </row>
    <row r="69" spans="1:38" s="9" customFormat="1" ht="15">
      <c r="A69" s="214"/>
      <c r="B69" s="51"/>
      <c r="C69" s="51" t="s">
        <v>44</v>
      </c>
      <c r="D69" s="51"/>
      <c r="E69" s="14">
        <f t="shared" ref="E69:AB69" ca="1" si="53">IF(OFFSET(E37,$AE$35-1,0)=0,ERROR.TYPE(6),E19)</f>
        <v>98.653000000000006</v>
      </c>
      <c r="F69" s="14">
        <f t="shared" ca="1" si="53"/>
        <v>74.7136</v>
      </c>
      <c r="G69" s="14">
        <f t="shared" ca="1" si="53"/>
        <v>88.373100000000008</v>
      </c>
      <c r="H69" s="14">
        <f t="shared" ca="1" si="53"/>
        <v>93.090600000000009</v>
      </c>
      <c r="I69" s="14">
        <f t="shared" ca="1" si="53"/>
        <v>92.849699999999999</v>
      </c>
      <c r="J69" s="14">
        <f t="shared" ca="1" si="53"/>
        <v>121.8653</v>
      </c>
      <c r="K69" s="14">
        <f t="shared" ca="1" si="53"/>
        <v>105.3783</v>
      </c>
      <c r="L69" s="14">
        <f t="shared" ca="1" si="53"/>
        <v>95.368409069999998</v>
      </c>
      <c r="M69" s="14">
        <f t="shared" ca="1" si="53"/>
        <v>160.90063020000002</v>
      </c>
      <c r="N69" s="14">
        <f t="shared" ca="1" si="53"/>
        <v>166.55212700000001</v>
      </c>
      <c r="O69" s="14">
        <f t="shared" ca="1" si="53"/>
        <v>298.244756</v>
      </c>
      <c r="P69" s="14">
        <f t="shared" ca="1" si="53"/>
        <v>364.25079599999998</v>
      </c>
      <c r="Q69" s="14">
        <f t="shared" ca="1" si="53"/>
        <v>436.74789799999996</v>
      </c>
      <c r="R69" s="14">
        <f t="shared" ca="1" si="53"/>
        <v>478.83263599999998</v>
      </c>
      <c r="S69" s="14">
        <f t="shared" ca="1" si="53"/>
        <v>474.238091</v>
      </c>
      <c r="T69" s="14">
        <f t="shared" ca="1" si="53"/>
        <v>539.69111099999998</v>
      </c>
      <c r="U69" s="14">
        <f t="shared" ca="1" si="53"/>
        <v>516.25679200000002</v>
      </c>
      <c r="V69" s="14">
        <f t="shared" ca="1" si="53"/>
        <v>512.61287100000004</v>
      </c>
      <c r="W69" s="14">
        <f t="shared" ca="1" si="53"/>
        <v>445.14668510000001</v>
      </c>
      <c r="X69" s="14">
        <f t="shared" ca="1" si="53"/>
        <v>434.45656300000002</v>
      </c>
      <c r="Y69" s="14">
        <f t="shared" ca="1" si="53"/>
        <v>346.34404000000001</v>
      </c>
      <c r="Z69" s="14">
        <f t="shared" ca="1" si="53"/>
        <v>284.08769999999998</v>
      </c>
      <c r="AA69" s="14">
        <f t="shared" ca="1" si="53"/>
        <v>259.16514000000001</v>
      </c>
      <c r="AB69" s="14">
        <f t="shared" ca="1" si="53"/>
        <v>249.70611199999999</v>
      </c>
      <c r="AC69" s="14">
        <f t="shared" ref="AC69" ca="1" si="54">IF(OFFSET(AC37,$AE$35-1,0)=0,ERROR.TYPE(6),AC19)</f>
        <v>526.70000000000005</v>
      </c>
    </row>
    <row r="70" spans="1:38" s="9" customFormat="1" ht="6" customHeight="1">
      <c r="A70" s="214"/>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E70" s="1"/>
    </row>
    <row r="71" spans="1:38" s="9" customFormat="1" ht="15">
      <c r="A71" s="214"/>
      <c r="B71" s="15" t="s">
        <v>45</v>
      </c>
      <c r="C71" s="15"/>
      <c r="D71" s="15"/>
      <c r="E71" s="14">
        <f t="shared" ref="E71:AB71" ca="1" si="55">IF(OFFSET(E37,$AE$35-1,0)=0,ERROR.TYPE(6),E21)</f>
        <v>72.953999999999994</v>
      </c>
      <c r="F71" s="14">
        <f t="shared" ca="1" si="55"/>
        <v>220.69489999999999</v>
      </c>
      <c r="G71" s="14">
        <f t="shared" ca="1" si="55"/>
        <v>262.41079999999999</v>
      </c>
      <c r="H71" s="14">
        <f t="shared" ca="1" si="55"/>
        <v>252.3074</v>
      </c>
      <c r="I71" s="14">
        <f t="shared" ca="1" si="55"/>
        <v>387.55879999999996</v>
      </c>
      <c r="J71" s="14">
        <f t="shared" ca="1" si="55"/>
        <v>694.69769999999994</v>
      </c>
      <c r="K71" s="14">
        <f t="shared" ca="1" si="55"/>
        <v>622.65730000000008</v>
      </c>
      <c r="L71" s="14">
        <f t="shared" ca="1" si="55"/>
        <v>936.53417520000005</v>
      </c>
      <c r="M71" s="14">
        <f t="shared" ca="1" si="55"/>
        <v>822.53512549999994</v>
      </c>
      <c r="N71" s="14">
        <f t="shared" ca="1" si="55"/>
        <v>1409.451008</v>
      </c>
      <c r="O71" s="14">
        <f t="shared" ca="1" si="55"/>
        <v>1229.9220790000002</v>
      </c>
      <c r="P71" s="14">
        <f t="shared" ca="1" si="55"/>
        <v>914.49629649999997</v>
      </c>
      <c r="Q71" s="14">
        <f t="shared" ca="1" si="55"/>
        <v>1275.0947269999999</v>
      </c>
      <c r="R71" s="14">
        <f t="shared" ca="1" si="55"/>
        <v>1226.8086210000001</v>
      </c>
      <c r="S71" s="14">
        <f t="shared" ca="1" si="55"/>
        <v>1625.737897</v>
      </c>
      <c r="T71" s="14">
        <f t="shared" ca="1" si="55"/>
        <v>1860.1735290000001</v>
      </c>
      <c r="U71" s="14">
        <f t="shared" ca="1" si="55"/>
        <v>2185.4238689999997</v>
      </c>
      <c r="V71" s="14">
        <f t="shared" ca="1" si="55"/>
        <v>2280.3223050000001</v>
      </c>
      <c r="W71" s="14">
        <f t="shared" ca="1" si="55"/>
        <v>1954.1250960300001</v>
      </c>
      <c r="X71" s="14">
        <f t="shared" ca="1" si="55"/>
        <v>3229.455825</v>
      </c>
      <c r="Y71" s="14">
        <f t="shared" ca="1" si="55"/>
        <v>3204.00315</v>
      </c>
      <c r="Z71" s="14">
        <f t="shared" ca="1" si="55"/>
        <v>4211.1370399999996</v>
      </c>
      <c r="AA71" s="14">
        <f t="shared" ca="1" si="55"/>
        <v>5211.2407789999997</v>
      </c>
      <c r="AB71" s="14">
        <f t="shared" ca="1" si="55"/>
        <v>5089.4582128800002</v>
      </c>
      <c r="AC71" s="14">
        <f t="shared" ref="AC71" ca="1" si="56">IF(OFFSET(AC37,$AE$35-1,0)=0,ERROR.TYPE(6),AC21)</f>
        <v>6614.6282015790011</v>
      </c>
    </row>
    <row r="72" spans="1:38" ht="6" customHeight="1">
      <c r="A72" s="214"/>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row>
    <row r="73" spans="1:38" ht="15">
      <c r="A73" s="214"/>
      <c r="B73" s="10" t="s">
        <v>46</v>
      </c>
      <c r="C73" s="10"/>
      <c r="D73" s="10"/>
      <c r="E73" s="34">
        <f t="shared" ref="E73:K73" ca="1" si="57">+E54+E65-E67-E71+E69</f>
        <v>294.17099109157874</v>
      </c>
      <c r="F73" s="34">
        <f t="shared" ca="1" si="57"/>
        <v>64.283525335495867</v>
      </c>
      <c r="G73" s="34">
        <f t="shared" ca="1" si="57"/>
        <v>52.778133829750104</v>
      </c>
      <c r="H73" s="34">
        <f t="shared" ca="1" si="57"/>
        <v>149.99796514721442</v>
      </c>
      <c r="I73" s="34">
        <f t="shared" ca="1" si="57"/>
        <v>227.62271136290798</v>
      </c>
      <c r="J73" s="34">
        <f t="shared" ca="1" si="57"/>
        <v>-84.746922597610293</v>
      </c>
      <c r="K73" s="34">
        <f t="shared" ca="1" si="57"/>
        <v>-259.03105384156936</v>
      </c>
      <c r="L73" s="34">
        <f t="shared" ref="L73:AA73" ca="1" si="58">+L54+L65-L67-L71+L69</f>
        <v>-437.87177608807042</v>
      </c>
      <c r="M73" s="34">
        <f t="shared" ca="1" si="58"/>
        <v>-267.85172189661091</v>
      </c>
      <c r="N73" s="34">
        <f t="shared" ca="1" si="58"/>
        <v>-803.13752861277123</v>
      </c>
      <c r="O73" s="34">
        <f t="shared" ca="1" si="58"/>
        <v>-775.66188634090872</v>
      </c>
      <c r="P73" s="34">
        <f t="shared" ca="1" si="58"/>
        <v>225.2204280545231</v>
      </c>
      <c r="Q73" s="34">
        <f t="shared" ref="Q73" ca="1" si="59">+Q54+Q65-Q67-Q71+Q69</f>
        <v>-218.13341726290025</v>
      </c>
      <c r="R73" s="34">
        <f t="shared" ca="1" si="58"/>
        <v>542.03477545840713</v>
      </c>
      <c r="S73" s="34">
        <f t="shared" ca="1" si="58"/>
        <v>1282.6532896013466</v>
      </c>
      <c r="T73" s="34">
        <f t="shared" ca="1" si="58"/>
        <v>1182.548410188127</v>
      </c>
      <c r="U73" s="34">
        <f t="shared" ca="1" si="58"/>
        <v>944.19195856087697</v>
      </c>
      <c r="V73" s="34">
        <f t="shared" ca="1" si="58"/>
        <v>1116.9428629858887</v>
      </c>
      <c r="W73" s="34">
        <f t="shared" ca="1" si="58"/>
        <v>1969.808747535151</v>
      </c>
      <c r="X73" s="34">
        <f t="shared" ca="1" si="58"/>
        <v>1692.893508091852</v>
      </c>
      <c r="Y73" s="34">
        <f t="shared" ca="1" si="58"/>
        <v>1285.2858241245108</v>
      </c>
      <c r="Z73" s="34">
        <f t="shared" ca="1" si="58"/>
        <v>919.46308426269206</v>
      </c>
      <c r="AA73" s="34">
        <f t="shared" ca="1" si="58"/>
        <v>-172.19387150346398</v>
      </c>
      <c r="AB73" s="34">
        <f t="shared" ref="AB73:AC73" ca="1" si="60">+AB54+AB65-AB67-AB71+AB69</f>
        <v>-3045.2286085286223</v>
      </c>
      <c r="AC73" s="34">
        <f t="shared" ca="1" si="60"/>
        <v>-3491.6103641791815</v>
      </c>
    </row>
    <row r="74" spans="1:38" ht="6" customHeight="1">
      <c r="A74" s="214"/>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row>
    <row r="75" spans="1:38" ht="15">
      <c r="A75" s="214"/>
      <c r="B75" s="10" t="s">
        <v>47</v>
      </c>
      <c r="C75" s="11"/>
      <c r="D75" s="11"/>
      <c r="E75" s="34">
        <f t="shared" ref="E75:K75" ca="1" si="61">+E73-E$19</f>
        <v>195.51799109157872</v>
      </c>
      <c r="F75" s="34">
        <f t="shared" ca="1" si="61"/>
        <v>-10.430074664504133</v>
      </c>
      <c r="G75" s="34">
        <f t="shared" ca="1" si="61"/>
        <v>-35.594966170249904</v>
      </c>
      <c r="H75" s="34">
        <f t="shared" ca="1" si="61"/>
        <v>56.907365147214406</v>
      </c>
      <c r="I75" s="34">
        <f t="shared" ca="1" si="61"/>
        <v>134.77301136290799</v>
      </c>
      <c r="J75" s="34">
        <f t="shared" ca="1" si="61"/>
        <v>-206.6122225976103</v>
      </c>
      <c r="K75" s="34">
        <f t="shared" ca="1" si="61"/>
        <v>-364.40935384156933</v>
      </c>
      <c r="L75" s="34">
        <f t="shared" ref="L75:AA75" ca="1" si="62">+L73-L$19</f>
        <v>-533.2401851580704</v>
      </c>
      <c r="M75" s="34">
        <f t="shared" ca="1" si="62"/>
        <v>-428.75235209661093</v>
      </c>
      <c r="N75" s="34">
        <f t="shared" ca="1" si="62"/>
        <v>-969.68965561277128</v>
      </c>
      <c r="O75" s="34">
        <f t="shared" ca="1" si="62"/>
        <v>-1073.9066423409088</v>
      </c>
      <c r="P75" s="34">
        <f t="shared" ca="1" si="62"/>
        <v>-139.03036794547688</v>
      </c>
      <c r="Q75" s="34">
        <f t="shared" ref="Q75" ca="1" si="63">+Q73-Q$19</f>
        <v>-654.88131526290022</v>
      </c>
      <c r="R75" s="34">
        <f t="shared" ca="1" si="62"/>
        <v>63.202139458407146</v>
      </c>
      <c r="S75" s="34">
        <f t="shared" ca="1" si="62"/>
        <v>808.41519860134667</v>
      </c>
      <c r="T75" s="34">
        <f t="shared" ca="1" si="62"/>
        <v>642.85729918812706</v>
      </c>
      <c r="U75" s="34">
        <f t="shared" ca="1" si="62"/>
        <v>427.93516656087695</v>
      </c>
      <c r="V75" s="34">
        <f t="shared" ca="1" si="62"/>
        <v>604.32999198588868</v>
      </c>
      <c r="W75" s="34">
        <f t="shared" ca="1" si="62"/>
        <v>1524.662062435151</v>
      </c>
      <c r="X75" s="34">
        <f t="shared" ca="1" si="62"/>
        <v>1258.4369450918521</v>
      </c>
      <c r="Y75" s="34">
        <f t="shared" ca="1" si="62"/>
        <v>938.94178412451083</v>
      </c>
      <c r="Z75" s="34">
        <f t="shared" ca="1" si="62"/>
        <v>635.37538426269202</v>
      </c>
      <c r="AA75" s="34">
        <f t="shared" ca="1" si="62"/>
        <v>-431.35901150346399</v>
      </c>
      <c r="AB75" s="34">
        <f t="shared" ref="AB75:AC75" ca="1" si="64">+AB73-AB$19</f>
        <v>-3294.9347205286222</v>
      </c>
      <c r="AC75" s="34">
        <f t="shared" ca="1" si="64"/>
        <v>-4018.3103641791813</v>
      </c>
    </row>
    <row r="76" spans="1:38" ht="6" hidden="1" customHeight="1">
      <c r="A76" s="214"/>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row>
    <row r="77" spans="1:38" ht="15" hidden="1">
      <c r="A77" s="214"/>
      <c r="B77" s="10"/>
      <c r="C77" s="10"/>
      <c r="D77" s="11"/>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G77" s="42"/>
      <c r="AH77" s="43"/>
      <c r="AI77" s="43"/>
      <c r="AJ77" s="43"/>
      <c r="AK77" s="43"/>
      <c r="AL77" s="43"/>
    </row>
    <row r="78" spans="1:38" ht="15" hidden="1">
      <c r="A78" s="214"/>
      <c r="B78" s="10"/>
      <c r="C78" s="10"/>
      <c r="D78" s="11"/>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G78" s="42"/>
      <c r="AH78" s="43"/>
      <c r="AI78" s="43"/>
      <c r="AJ78" s="43"/>
      <c r="AK78" s="43"/>
      <c r="AL78" s="43"/>
    </row>
    <row r="79" spans="1:38" ht="5.25" hidden="1" customHeight="1">
      <c r="A79" s="214"/>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G79" s="42"/>
      <c r="AH79" s="43"/>
      <c r="AI79" s="43"/>
      <c r="AJ79" s="43"/>
      <c r="AK79" s="43"/>
      <c r="AL79" s="43"/>
    </row>
    <row r="80" spans="1:38" ht="15" hidden="1">
      <c r="A80" s="214"/>
      <c r="B80" s="10"/>
      <c r="C80" s="10"/>
      <c r="D80" s="11"/>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G80" s="42"/>
      <c r="AH80" s="43"/>
      <c r="AI80" s="43"/>
      <c r="AJ80" s="43"/>
      <c r="AK80" s="43"/>
      <c r="AL80" s="43"/>
    </row>
    <row r="81" spans="1:38" ht="15" hidden="1">
      <c r="A81" s="214"/>
      <c r="B81" s="10"/>
      <c r="C81" s="10"/>
      <c r="D81" s="11"/>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G81" s="42"/>
      <c r="AH81" s="43"/>
      <c r="AI81" s="43"/>
      <c r="AJ81" s="43"/>
      <c r="AK81" s="43"/>
      <c r="AL81" s="43"/>
    </row>
    <row r="83" spans="1:38" s="3" customFormat="1" ht="15">
      <c r="A83" s="8" t="s">
        <v>56</v>
      </c>
      <c r="B83" s="8"/>
      <c r="C83" s="8"/>
      <c r="D83" s="8"/>
      <c r="E83" s="7" t="s">
        <v>5</v>
      </c>
      <c r="F83" s="7" t="s">
        <v>6</v>
      </c>
      <c r="G83" s="7" t="s">
        <v>7</v>
      </c>
      <c r="H83" s="7" t="s">
        <v>8</v>
      </c>
      <c r="I83" s="7" t="s">
        <v>9</v>
      </c>
      <c r="J83" s="6" t="s">
        <v>10</v>
      </c>
      <c r="K83" s="6" t="s">
        <v>11</v>
      </c>
      <c r="L83" s="6" t="s">
        <v>12</v>
      </c>
      <c r="M83" s="5" t="s">
        <v>13</v>
      </c>
      <c r="N83" s="5" t="s">
        <v>14</v>
      </c>
      <c r="O83" s="5" t="s">
        <v>15</v>
      </c>
      <c r="P83" s="5" t="s">
        <v>16</v>
      </c>
      <c r="Q83" s="5" t="s">
        <v>17</v>
      </c>
      <c r="R83" s="5" t="s">
        <v>18</v>
      </c>
      <c r="S83" s="5" t="s">
        <v>19</v>
      </c>
      <c r="T83" s="5" t="s">
        <v>20</v>
      </c>
      <c r="U83" s="5" t="s">
        <v>21</v>
      </c>
      <c r="V83" s="5" t="s">
        <v>22</v>
      </c>
      <c r="W83" s="5" t="s">
        <v>23</v>
      </c>
      <c r="X83" s="5" t="s">
        <v>24</v>
      </c>
      <c r="Y83" s="5" t="s">
        <v>25</v>
      </c>
      <c r="Z83" s="5" t="s">
        <v>26</v>
      </c>
      <c r="AA83" s="5" t="s">
        <v>27</v>
      </c>
      <c r="AB83" s="5" t="s">
        <v>28</v>
      </c>
      <c r="AC83" s="5" t="s">
        <v>29</v>
      </c>
      <c r="AE83" s="4">
        <v>1</v>
      </c>
    </row>
    <row r="84" spans="1:38" ht="15">
      <c r="A84" s="35"/>
      <c r="B84" s="35"/>
      <c r="C84" s="35" t="s">
        <v>57</v>
      </c>
      <c r="D84" s="35"/>
      <c r="E84" s="36"/>
      <c r="F84" s="36"/>
      <c r="G84" s="36"/>
      <c r="H84" s="36"/>
      <c r="I84" s="36"/>
      <c r="J84" s="37"/>
      <c r="K84" s="37"/>
      <c r="L84" s="37"/>
      <c r="M84" s="38"/>
      <c r="N84" s="38"/>
      <c r="O84" s="38"/>
      <c r="P84" s="38"/>
      <c r="Q84" s="38"/>
      <c r="R84" s="38"/>
      <c r="S84" s="38"/>
      <c r="T84" s="38"/>
      <c r="U84" s="38"/>
      <c r="V84" s="38"/>
      <c r="W84" s="38"/>
      <c r="X84" s="38"/>
      <c r="Y84" s="38"/>
      <c r="Z84" s="38"/>
      <c r="AA84" s="38"/>
      <c r="AB84" s="38"/>
      <c r="AC84" s="38"/>
    </row>
    <row r="85" spans="1:38" ht="15">
      <c r="A85" s="31"/>
      <c r="B85" s="31"/>
      <c r="C85" s="31"/>
      <c r="D85" s="2" t="s">
        <v>58</v>
      </c>
      <c r="E85" s="32">
        <f t="shared" ref="E85:AB85" ca="1" si="65">+OFFSET(E88,1+($AE$83-1)*3,0)</f>
        <v>4.8538722235855136</v>
      </c>
      <c r="F85" s="32">
        <f t="shared" ca="1" si="65"/>
        <v>0.66766216305569503</v>
      </c>
      <c r="G85" s="32">
        <f t="shared" ca="1" si="65"/>
        <v>0.29915164277194012</v>
      </c>
      <c r="H85" s="32">
        <f t="shared" ca="1" si="65"/>
        <v>1.088514594403434</v>
      </c>
      <c r="I85" s="32">
        <f t="shared" ca="1" si="65"/>
        <v>1.7319361478878736</v>
      </c>
      <c r="J85" s="32">
        <f t="shared" ca="1" si="65"/>
        <v>0.3567400231995424</v>
      </c>
      <c r="K85" s="32">
        <f t="shared" ca="1" si="65"/>
        <v>-0.56291661861090936</v>
      </c>
      <c r="L85" s="32">
        <f t="shared" ca="1" si="65"/>
        <v>-0.95434782939046947</v>
      </c>
      <c r="M85" s="32">
        <f t="shared" ca="1" si="65"/>
        <v>-0.2688753951623542</v>
      </c>
      <c r="N85" s="32">
        <f t="shared" ca="1" si="65"/>
        <v>-2.6688385060582522</v>
      </c>
      <c r="O85" s="32">
        <f t="shared" ca="1" si="65"/>
        <v>-2.896498154045164</v>
      </c>
      <c r="P85" s="32">
        <f t="shared" ca="1" si="65"/>
        <v>0.14655811513784855</v>
      </c>
      <c r="Q85" s="32">
        <f t="shared" ca="1" si="65"/>
        <v>-1.4041367746156614</v>
      </c>
      <c r="R85" s="32">
        <f t="shared" ca="1" si="65"/>
        <v>0.78841671033748684</v>
      </c>
      <c r="S85" s="32">
        <f t="shared" ca="1" si="65"/>
        <v>2.3600774216044824</v>
      </c>
      <c r="T85" s="32">
        <f t="shared" ca="1" si="65"/>
        <v>1.6937261258210743</v>
      </c>
      <c r="U85" s="32">
        <f t="shared" ca="1" si="65"/>
        <v>1.3011905330152165</v>
      </c>
      <c r="V85" s="32">
        <f t="shared" ca="1" si="65"/>
        <v>1.5922414271706007</v>
      </c>
      <c r="W85" s="32">
        <f t="shared" ca="1" si="65"/>
        <v>2.8186845681770358</v>
      </c>
      <c r="X85" s="32">
        <f t="shared" ca="1" si="65"/>
        <v>0.60555212382404056</v>
      </c>
      <c r="Y85" s="32">
        <f t="shared" ca="1" si="65"/>
        <v>1.6012414875958103</v>
      </c>
      <c r="Z85" s="32">
        <f t="shared" ca="1" si="65"/>
        <v>1.0179411163236876</v>
      </c>
      <c r="AA85" s="32">
        <f t="shared" ca="1" si="65"/>
        <v>-1.5685256125343692</v>
      </c>
      <c r="AB85" s="32">
        <f t="shared" ca="1" si="65"/>
        <v>-1.7707056877198157</v>
      </c>
      <c r="AC85" s="32">
        <f t="shared" ref="AC85" ca="1" si="66">+OFFSET(AC88,1+($AE$83-1)*3,0)</f>
        <v>-1.8856549256510671</v>
      </c>
      <c r="AE85" s="31"/>
    </row>
    <row r="86" spans="1:38" ht="15">
      <c r="A86" s="31"/>
      <c r="B86" s="31"/>
      <c r="C86" s="31"/>
      <c r="D86" s="2" t="s">
        <v>54</v>
      </c>
      <c r="E86" s="32">
        <f t="shared" ref="E86:AB86" ca="1" si="67">+OFFSET(E89,1+($AE$83-1)*3,0)</f>
        <v>4.8775192681271724</v>
      </c>
      <c r="F86" s="32">
        <f t="shared" ca="1" si="67"/>
        <v>0.69453025120019085</v>
      </c>
      <c r="G86" s="32">
        <f t="shared" ca="1" si="67"/>
        <v>0.49149509125201962</v>
      </c>
      <c r="H86" s="32">
        <f t="shared" ca="1" si="67"/>
        <v>1.1861896639187635</v>
      </c>
      <c r="I86" s="32">
        <f t="shared" ca="1" si="67"/>
        <v>1.5182609786490706</v>
      </c>
      <c r="J86" s="32">
        <f t="shared" ca="1" si="67"/>
        <v>-0.4763968285019336</v>
      </c>
      <c r="K86" s="32">
        <f t="shared" ca="1" si="67"/>
        <v>-1.2866082022594172</v>
      </c>
      <c r="L86" s="32">
        <f t="shared" ca="1" si="67"/>
        <v>-2.0175757243873376</v>
      </c>
      <c r="M86" s="32">
        <f t="shared" ca="1" si="67"/>
        <v>-1.0885894888840464</v>
      </c>
      <c r="N86" s="32">
        <f t="shared" ca="1" si="67"/>
        <v>-3.0681095312161113</v>
      </c>
      <c r="O86" s="32">
        <f t="shared" ca="1" si="67"/>
        <v>-2.7145626955714501</v>
      </c>
      <c r="P86" s="32">
        <f t="shared" ca="1" si="67"/>
        <v>0.7158472751053605</v>
      </c>
      <c r="Q86" s="32">
        <f t="shared" ca="1" si="67"/>
        <v>-0.60330827040979917</v>
      </c>
      <c r="R86" s="32">
        <f t="shared" ca="1" si="67"/>
        <v>1.2806728049764582</v>
      </c>
      <c r="S86" s="32">
        <f t="shared" ca="1" si="67"/>
        <v>2.6722475756003528</v>
      </c>
      <c r="T86" s="32">
        <f t="shared" ca="1" si="67"/>
        <v>2.1914333127037446</v>
      </c>
      <c r="U86" s="32">
        <f t="shared" ca="1" si="67"/>
        <v>1.573744934910587</v>
      </c>
      <c r="V86" s="32">
        <f t="shared" ca="1" si="67"/>
        <v>1.6088189552620429</v>
      </c>
      <c r="W86" s="32">
        <f t="shared" ca="1" si="67"/>
        <v>2.4398523544546853</v>
      </c>
      <c r="X86" s="32">
        <f t="shared" ca="1" si="67"/>
        <v>2.139729576645065</v>
      </c>
      <c r="Y86" s="32">
        <f t="shared" ca="1" si="67"/>
        <v>1.3538693953247021</v>
      </c>
      <c r="Z86" s="32">
        <f t="shared" ca="1" si="67"/>
        <v>0.87398763716733208</v>
      </c>
      <c r="AA86" s="32">
        <f t="shared" ca="1" si="67"/>
        <v>-0.15821951276529952</v>
      </c>
      <c r="AB86" s="32">
        <f t="shared" ca="1" si="67"/>
        <v>-2.4390501170661154</v>
      </c>
      <c r="AC86" s="32">
        <f t="shared" ref="AC86" ca="1" si="68">+OFFSET(AC89,1+($AE$83-1)*3,0)</f>
        <v>-2.5253965488103662</v>
      </c>
      <c r="AE86" s="31"/>
    </row>
    <row r="87" spans="1:38" ht="15">
      <c r="A87" s="31"/>
      <c r="B87" s="31"/>
      <c r="C87" s="31"/>
      <c r="D87" s="31"/>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E87" s="31"/>
    </row>
    <row r="88" spans="1:38" ht="15">
      <c r="A88" s="31"/>
      <c r="B88" s="31"/>
      <c r="C88" s="2" t="s">
        <v>46</v>
      </c>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E88" s="31"/>
    </row>
    <row r="89" spans="1:38" ht="15">
      <c r="A89" s="31"/>
      <c r="B89" s="31"/>
      <c r="C89" s="31"/>
      <c r="D89" s="2" t="s">
        <v>58</v>
      </c>
      <c r="E89" s="32">
        <f t="shared" ref="E89:AB89" ca="1" si="69">IF(OFFSET(E37,$AE$35-1,0)=0,ERROR.TYPE(6),E23/E33*100)</f>
        <v>4.8538722235855136</v>
      </c>
      <c r="F89" s="32">
        <f t="shared" ca="1" si="69"/>
        <v>0.66766216305569503</v>
      </c>
      <c r="G89" s="32">
        <f t="shared" ca="1" si="69"/>
        <v>0.29915164277194012</v>
      </c>
      <c r="H89" s="32">
        <f t="shared" ca="1" si="69"/>
        <v>1.088514594403434</v>
      </c>
      <c r="I89" s="32">
        <f t="shared" ca="1" si="69"/>
        <v>1.7319361478878736</v>
      </c>
      <c r="J89" s="32">
        <f t="shared" ca="1" si="69"/>
        <v>0.3567400231995424</v>
      </c>
      <c r="K89" s="32">
        <f t="shared" ca="1" si="69"/>
        <v>-0.56291661861090936</v>
      </c>
      <c r="L89" s="32">
        <f t="shared" ca="1" si="69"/>
        <v>-0.95434782939046947</v>
      </c>
      <c r="M89" s="32">
        <f t="shared" ca="1" si="69"/>
        <v>-0.2688753951623542</v>
      </c>
      <c r="N89" s="32">
        <f t="shared" ca="1" si="69"/>
        <v>-2.6688385060582522</v>
      </c>
      <c r="O89" s="32">
        <f t="shared" ca="1" si="69"/>
        <v>-2.896498154045164</v>
      </c>
      <c r="P89" s="32">
        <f t="shared" ca="1" si="69"/>
        <v>0.14655811513784855</v>
      </c>
      <c r="Q89" s="32">
        <f t="shared" ca="1" si="69"/>
        <v>-1.4041367746156614</v>
      </c>
      <c r="R89" s="32">
        <f t="shared" ca="1" si="69"/>
        <v>0.78841671033748684</v>
      </c>
      <c r="S89" s="32">
        <f t="shared" ca="1" si="69"/>
        <v>2.3600774216044824</v>
      </c>
      <c r="T89" s="32">
        <f t="shared" ca="1" si="69"/>
        <v>1.6937261258210743</v>
      </c>
      <c r="U89" s="32">
        <f t="shared" ca="1" si="69"/>
        <v>1.3011905330152165</v>
      </c>
      <c r="V89" s="32">
        <f t="shared" ca="1" si="69"/>
        <v>1.5922414271706007</v>
      </c>
      <c r="W89" s="32">
        <f t="shared" ca="1" si="69"/>
        <v>2.8186845681770358</v>
      </c>
      <c r="X89" s="32">
        <f t="shared" ca="1" si="69"/>
        <v>0.60555212382404056</v>
      </c>
      <c r="Y89" s="32">
        <f t="shared" ca="1" si="69"/>
        <v>1.6012414875958103</v>
      </c>
      <c r="Z89" s="32">
        <f t="shared" ca="1" si="69"/>
        <v>1.0179411163236876</v>
      </c>
      <c r="AA89" s="32">
        <f t="shared" ca="1" si="69"/>
        <v>-1.5685256125343692</v>
      </c>
      <c r="AB89" s="32">
        <f t="shared" ca="1" si="69"/>
        <v>-1.7707056877198157</v>
      </c>
      <c r="AC89" s="32">
        <f t="shared" ref="AC89" ca="1" si="70">IF(OFFSET(AC37,$AE$35-1,0)=0,ERROR.TYPE(6),AC23/AC33*100)</f>
        <v>-1.8856549256510671</v>
      </c>
      <c r="AE89" s="31"/>
    </row>
    <row r="90" spans="1:38" ht="15">
      <c r="A90" s="31"/>
      <c r="B90" s="31"/>
      <c r="C90" s="31"/>
      <c r="D90" s="2" t="s">
        <v>54</v>
      </c>
      <c r="E90" s="32">
        <f t="shared" ref="E90:AB90" ca="1" si="71">IF(OFFSET(E37,$AE$35-1,0)=0,ERROR.TYPE(6),E73/E33*100)</f>
        <v>4.8775192681271724</v>
      </c>
      <c r="F90" s="32">
        <f t="shared" ca="1" si="71"/>
        <v>0.69453025120019085</v>
      </c>
      <c r="G90" s="32">
        <f t="shared" ca="1" si="71"/>
        <v>0.49149509125201962</v>
      </c>
      <c r="H90" s="32">
        <f t="shared" ca="1" si="71"/>
        <v>1.1861896639187635</v>
      </c>
      <c r="I90" s="32">
        <f t="shared" ca="1" si="71"/>
        <v>1.5182609786490706</v>
      </c>
      <c r="J90" s="32">
        <f t="shared" ca="1" si="71"/>
        <v>-0.4763968285019336</v>
      </c>
      <c r="K90" s="32">
        <f t="shared" ca="1" si="71"/>
        <v>-1.2866082022594172</v>
      </c>
      <c r="L90" s="32">
        <f t="shared" ca="1" si="71"/>
        <v>-2.0175757243873376</v>
      </c>
      <c r="M90" s="32">
        <f t="shared" ca="1" si="71"/>
        <v>-1.0885894888840464</v>
      </c>
      <c r="N90" s="32">
        <f t="shared" ca="1" si="71"/>
        <v>-3.0681095312161113</v>
      </c>
      <c r="O90" s="32">
        <f t="shared" ca="1" si="71"/>
        <v>-2.7145626955714501</v>
      </c>
      <c r="P90" s="32">
        <f t="shared" ca="1" si="71"/>
        <v>0.7158472751053605</v>
      </c>
      <c r="Q90" s="32">
        <f t="shared" ca="1" si="71"/>
        <v>-0.60330827040979917</v>
      </c>
      <c r="R90" s="32">
        <f t="shared" ca="1" si="71"/>
        <v>1.2806728049764582</v>
      </c>
      <c r="S90" s="32">
        <f t="shared" ca="1" si="71"/>
        <v>2.6722475756003528</v>
      </c>
      <c r="T90" s="32">
        <f t="shared" ca="1" si="71"/>
        <v>2.1914333127037446</v>
      </c>
      <c r="U90" s="32">
        <f t="shared" ca="1" si="71"/>
        <v>1.573744934910587</v>
      </c>
      <c r="V90" s="32">
        <f t="shared" ca="1" si="71"/>
        <v>1.6088189552620429</v>
      </c>
      <c r="W90" s="32">
        <f t="shared" ca="1" si="71"/>
        <v>2.4398523544546853</v>
      </c>
      <c r="X90" s="32">
        <f t="shared" ca="1" si="71"/>
        <v>2.139729576645065</v>
      </c>
      <c r="Y90" s="32">
        <f t="shared" ca="1" si="71"/>
        <v>1.3538693953247021</v>
      </c>
      <c r="Z90" s="32">
        <f t="shared" ca="1" si="71"/>
        <v>0.87398763716733208</v>
      </c>
      <c r="AA90" s="32">
        <f t="shared" ca="1" si="71"/>
        <v>-0.15821951276529952</v>
      </c>
      <c r="AB90" s="32">
        <f t="shared" ca="1" si="71"/>
        <v>-2.4390501170661154</v>
      </c>
      <c r="AC90" s="32">
        <f t="shared" ref="AC90" ca="1" si="72">IF(OFFSET(AC37,$AE$35-1,0)=0,ERROR.TYPE(6),AC73/AC33*100)</f>
        <v>-2.5253965488103662</v>
      </c>
      <c r="AE90" s="31"/>
    </row>
    <row r="91" spans="1:38" ht="15">
      <c r="A91" s="31"/>
      <c r="B91" s="31"/>
      <c r="C91" s="2" t="s">
        <v>47</v>
      </c>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E91" s="31"/>
    </row>
    <row r="92" spans="1:38" ht="15">
      <c r="A92" s="31"/>
      <c r="B92" s="31"/>
      <c r="C92" s="31"/>
      <c r="D92" s="2" t="s">
        <v>58</v>
      </c>
      <c r="E92" s="32">
        <f t="shared" ref="E92:AB92" ca="1" si="73">IF(OFFSET(E37,$AE$35-1,0)=0,ERROR.TYPE(6),E25/E33*100)</f>
        <v>3.2181504055604568</v>
      </c>
      <c r="F92" s="32">
        <f t="shared" ca="1" si="73"/>
        <v>-0.13955640663618299</v>
      </c>
      <c r="G92" s="32">
        <f t="shared" ca="1" si="73"/>
        <v>-0.52382070764944488</v>
      </c>
      <c r="H92" s="32">
        <f t="shared" ca="1" si="73"/>
        <v>0.35235055764718792</v>
      </c>
      <c r="I92" s="32">
        <f t="shared" ca="1" si="73"/>
        <v>1.1126215129588559</v>
      </c>
      <c r="J92" s="32">
        <f t="shared" ca="1" si="73"/>
        <v>-0.32831426130935332</v>
      </c>
      <c r="K92" s="32">
        <f t="shared" ca="1" si="73"/>
        <v>-1.0863310243719977</v>
      </c>
      <c r="L92" s="32">
        <f t="shared" ca="1" si="73"/>
        <v>-1.3937755283668305</v>
      </c>
      <c r="M92" s="32">
        <f t="shared" ca="1" si="73"/>
        <v>-0.9227996393311021</v>
      </c>
      <c r="N92" s="32">
        <f t="shared" ca="1" si="73"/>
        <v>-3.3050933815783239</v>
      </c>
      <c r="O92" s="32">
        <f t="shared" ca="1" si="73"/>
        <v>-3.940257172045416</v>
      </c>
      <c r="P92" s="32">
        <f t="shared" ca="1" si="73"/>
        <v>-1.0111873967765264</v>
      </c>
      <c r="Q92" s="32">
        <f t="shared" ca="1" si="73"/>
        <v>-2.6120838294675357</v>
      </c>
      <c r="R92" s="32">
        <f t="shared" ca="1" si="73"/>
        <v>-0.34292755542807229</v>
      </c>
      <c r="S92" s="32">
        <f t="shared" ca="1" si="73"/>
        <v>1.37206172070844</v>
      </c>
      <c r="T92" s="32">
        <f t="shared" ca="1" si="73"/>
        <v>0.69360040663183331</v>
      </c>
      <c r="U92" s="32">
        <f t="shared" ca="1" si="73"/>
        <v>0.44071242349867046</v>
      </c>
      <c r="V92" s="32">
        <f t="shared" ca="1" si="73"/>
        <v>0.85388557128425036</v>
      </c>
      <c r="W92" s="32">
        <f t="shared" ca="1" si="73"/>
        <v>2.2673152085486068</v>
      </c>
      <c r="X92" s="32">
        <f t="shared" ca="1" si="73"/>
        <v>5.6421565300910324E-2</v>
      </c>
      <c r="Y92" s="32">
        <f t="shared" ca="1" si="73"/>
        <v>1.2364163357051678</v>
      </c>
      <c r="Z92" s="32">
        <f t="shared" ca="1" si="73"/>
        <v>0.7479040241108964</v>
      </c>
      <c r="AA92" s="32">
        <f t="shared" ca="1" si="73"/>
        <v>-1.8066582581304453</v>
      </c>
      <c r="AB92" s="32">
        <f t="shared" ca="1" si="73"/>
        <v>-1.9707056877198155</v>
      </c>
      <c r="AC92" s="32">
        <f t="shared" ref="AC92" ca="1" si="74">IF(OFFSET(AC37,$AE$35-1,0)=0,ERROR.TYPE(6),AC25/AC33*100)</f>
        <v>-2.2666041792975604</v>
      </c>
      <c r="AE92" s="31"/>
    </row>
    <row r="93" spans="1:38" ht="15">
      <c r="A93" s="31"/>
      <c r="B93" s="31"/>
      <c r="C93" s="31"/>
      <c r="D93" s="2" t="s">
        <v>54</v>
      </c>
      <c r="E93" s="32">
        <f t="shared" ref="E93:AB93" ca="1" si="75">IF(OFFSET(E37,$AE$35-1,0)=0,ERROR.TYPE(6),E75/E33*100)</f>
        <v>3.2417974501021152</v>
      </c>
      <c r="F93" s="32">
        <f t="shared" ca="1" si="75"/>
        <v>-0.11268831849168719</v>
      </c>
      <c r="G93" s="32">
        <f t="shared" ca="1" si="75"/>
        <v>-0.33147725916936538</v>
      </c>
      <c r="H93" s="32">
        <f t="shared" ca="1" si="75"/>
        <v>0.45002562716251759</v>
      </c>
      <c r="I93" s="32">
        <f t="shared" ca="1" si="75"/>
        <v>0.89894634372005255</v>
      </c>
      <c r="J93" s="32">
        <f t="shared" ca="1" si="75"/>
        <v>-1.1614511130108294</v>
      </c>
      <c r="K93" s="32">
        <f t="shared" ca="1" si="75"/>
        <v>-1.8100226080205055</v>
      </c>
      <c r="L93" s="32">
        <f t="shared" ca="1" si="75"/>
        <v>-2.4570034233636986</v>
      </c>
      <c r="M93" s="32">
        <f t="shared" ca="1" si="75"/>
        <v>-1.7425137330527942</v>
      </c>
      <c r="N93" s="32">
        <f t="shared" ca="1" si="75"/>
        <v>-3.7043644067361825</v>
      </c>
      <c r="O93" s="32">
        <f t="shared" ca="1" si="75"/>
        <v>-3.7583217135717017</v>
      </c>
      <c r="P93" s="32">
        <f t="shared" ca="1" si="75"/>
        <v>-0.44189823680901463</v>
      </c>
      <c r="Q93" s="32">
        <f t="shared" ca="1" si="75"/>
        <v>-1.8112553252616737</v>
      </c>
      <c r="R93" s="32">
        <f t="shared" ca="1" si="75"/>
        <v>0.14932853921089895</v>
      </c>
      <c r="S93" s="32">
        <f t="shared" ca="1" si="75"/>
        <v>1.6842318747043099</v>
      </c>
      <c r="T93" s="32">
        <f t="shared" ca="1" si="75"/>
        <v>1.1913075935145032</v>
      </c>
      <c r="U93" s="32">
        <f t="shared" ca="1" si="75"/>
        <v>0.71326682539404074</v>
      </c>
      <c r="V93" s="32">
        <f t="shared" ca="1" si="75"/>
        <v>0.87046309937569255</v>
      </c>
      <c r="W93" s="32">
        <f t="shared" ca="1" si="75"/>
        <v>1.8884829948262567</v>
      </c>
      <c r="X93" s="32">
        <f t="shared" ca="1" si="75"/>
        <v>1.5905990181219347</v>
      </c>
      <c r="Y93" s="32">
        <f t="shared" ca="1" si="75"/>
        <v>0.98904424343405939</v>
      </c>
      <c r="Z93" s="32">
        <f t="shared" ca="1" si="75"/>
        <v>0.60395054495454104</v>
      </c>
      <c r="AA93" s="32">
        <f t="shared" ca="1" si="75"/>
        <v>-0.39635215836137555</v>
      </c>
      <c r="AB93" s="32">
        <f t="shared" ca="1" si="75"/>
        <v>-2.6390501170661151</v>
      </c>
      <c r="AC93" s="32">
        <f t="shared" ref="AC93" ca="1" si="76">IF(OFFSET(AC37,$AE$35-1,0)=0,ERROR.TYPE(6),AC75/AC33*100)</f>
        <v>-2.9063458024568596</v>
      </c>
      <c r="AE93" s="31"/>
    </row>
    <row r="94" spans="1:38" ht="15">
      <c r="A94" s="31"/>
      <c r="B94" s="31"/>
      <c r="C94" s="31"/>
      <c r="D94" s="31"/>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E94" s="31"/>
    </row>
    <row r="95" spans="1:38" ht="15">
      <c r="A95" s="35"/>
      <c r="B95" s="35"/>
      <c r="C95" s="35" t="s">
        <v>59</v>
      </c>
      <c r="D95" s="35"/>
      <c r="E95" s="37"/>
      <c r="F95" s="37"/>
      <c r="G95" s="37"/>
      <c r="H95" s="37"/>
      <c r="I95" s="37"/>
      <c r="J95" s="37"/>
      <c r="K95" s="37"/>
      <c r="L95" s="37"/>
      <c r="M95" s="38"/>
      <c r="N95" s="38"/>
      <c r="O95" s="38"/>
      <c r="P95" s="38"/>
      <c r="Q95" s="38"/>
      <c r="R95" s="38"/>
      <c r="S95" s="38"/>
      <c r="T95" s="38"/>
      <c r="U95" s="38"/>
      <c r="V95" s="38"/>
      <c r="W95" s="38"/>
      <c r="X95" s="38"/>
      <c r="Y95" s="38"/>
      <c r="Z95" s="38"/>
      <c r="AA95" s="38"/>
      <c r="AB95" s="38"/>
      <c r="AC95" s="38"/>
    </row>
    <row r="96" spans="1:38" ht="15">
      <c r="A96" s="31"/>
      <c r="B96" s="31"/>
      <c r="C96" s="31"/>
      <c r="D96" s="2" t="s">
        <v>60</v>
      </c>
      <c r="E96" s="32"/>
      <c r="F96" s="32">
        <f t="shared" ref="E96:AB96" ca="1" si="77">IF(OFFSET(E37,$AE$35-1,0)=0,ERROR.TYPE(6),OFFSET(F37,$AE$35-1,0)-OFFSET(E37,$AE$35-1,0))</f>
        <v>-0.12087999999999999</v>
      </c>
      <c r="G96" s="32">
        <f t="shared" ca="1" si="77"/>
        <v>-1.7105300000000003</v>
      </c>
      <c r="H96" s="32">
        <f t="shared" ca="1" si="77"/>
        <v>1.5619800000000001</v>
      </c>
      <c r="I96" s="32">
        <f t="shared" ca="1" si="77"/>
        <v>2.2114500000000001</v>
      </c>
      <c r="J96" s="32">
        <f t="shared" ca="1" si="77"/>
        <v>4.0823199999999993</v>
      </c>
      <c r="K96" s="32">
        <f t="shared" ca="1" si="77"/>
        <v>-0.75959999999999983</v>
      </c>
      <c r="L96" s="32">
        <f t="shared" ca="1" si="77"/>
        <v>2.3685999999999998</v>
      </c>
      <c r="M96" s="32">
        <f t="shared" ca="1" si="77"/>
        <v>-1.6327999999999996</v>
      </c>
      <c r="N96" s="32">
        <f t="shared" ca="1" si="77"/>
        <v>-2.8888100000000003</v>
      </c>
      <c r="O96" s="32">
        <f t="shared" ca="1" si="77"/>
        <v>-3.7250299999999998</v>
      </c>
      <c r="P96" s="32">
        <f t="shared" ca="1" si="77"/>
        <v>-2.2722600000000002</v>
      </c>
      <c r="Q96" s="32">
        <f t="shared" ca="1" si="77"/>
        <v>-1.7168799999999993</v>
      </c>
      <c r="R96" s="32">
        <f t="shared" ca="1" si="77"/>
        <v>1.9803399999999995</v>
      </c>
      <c r="S96" s="32">
        <f t="shared" ca="1" si="77"/>
        <v>1.3393099999999998</v>
      </c>
      <c r="T96" s="32">
        <f t="shared" ca="1" si="77"/>
        <v>-0.91760999999999981</v>
      </c>
      <c r="U96" s="32">
        <f t="shared" ca="1" si="77"/>
        <v>1.1937499999999999</v>
      </c>
      <c r="V96" s="32">
        <f t="shared" ca="1" si="77"/>
        <v>1.4161100000000002</v>
      </c>
      <c r="W96" s="32">
        <f t="shared" ca="1" si="77"/>
        <v>2.0184099999999998</v>
      </c>
      <c r="X96" s="32">
        <f t="shared" ca="1" si="77"/>
        <v>-8.2721299999999989</v>
      </c>
      <c r="Y96" s="32">
        <f t="shared" ca="1" si="77"/>
        <v>7.4694699999999994</v>
      </c>
      <c r="Z96" s="32">
        <f t="shared" ca="1" si="77"/>
        <v>-0.50485999999999998</v>
      </c>
      <c r="AA96" s="32">
        <f t="shared" ca="1" si="77"/>
        <v>-5.9058900000000003</v>
      </c>
      <c r="AB96" s="32">
        <f t="shared" ca="1" si="77"/>
        <v>8.4035299999999999</v>
      </c>
      <c r="AC96" s="32">
        <f t="shared" ref="AC96" ca="1" si="78">IF(OFFSET(AB37,$AE$35-1,0)=0,ERROR.TYPE(6),OFFSET(AC37,$AE$35-1,0)-OFFSET(AB37,$AE$35-1,0))</f>
        <v>-0.45921999999999974</v>
      </c>
      <c r="AE96" s="31"/>
    </row>
    <row r="97" spans="1:42" ht="15">
      <c r="A97" s="31"/>
      <c r="B97" s="31"/>
      <c r="C97" s="31"/>
      <c r="D97" s="2" t="s">
        <v>61</v>
      </c>
      <c r="E97" s="32"/>
      <c r="F97" s="32">
        <f t="shared" ref="E97:AB97" ca="1" si="79">IF(OFFSET(E37,$AE$35-1,0)=0,ERROR.TYPE(6),E86-F86)</f>
        <v>4.1829890169269817</v>
      </c>
      <c r="G97" s="32">
        <f t="shared" ca="1" si="79"/>
        <v>0.20303515994817123</v>
      </c>
      <c r="H97" s="32">
        <f t="shared" ca="1" si="79"/>
        <v>-0.69469457266674384</v>
      </c>
      <c r="I97" s="32">
        <f t="shared" ca="1" si="79"/>
        <v>-0.33207131473030715</v>
      </c>
      <c r="J97" s="32">
        <f t="shared" ca="1" si="79"/>
        <v>1.9946578071510042</v>
      </c>
      <c r="K97" s="32">
        <f t="shared" ca="1" si="79"/>
        <v>0.81021137375748364</v>
      </c>
      <c r="L97" s="32">
        <f t="shared" ca="1" si="79"/>
        <v>0.73096752212792038</v>
      </c>
      <c r="M97" s="32">
        <f t="shared" ca="1" si="79"/>
        <v>-0.92898623550329118</v>
      </c>
      <c r="N97" s="32">
        <f t="shared" ca="1" si="79"/>
        <v>1.9795200423320649</v>
      </c>
      <c r="O97" s="32">
        <f t="shared" ca="1" si="79"/>
        <v>-0.35354683564466116</v>
      </c>
      <c r="P97" s="32">
        <f t="shared" ca="1" si="79"/>
        <v>-3.4304099706768105</v>
      </c>
      <c r="Q97" s="32">
        <f t="shared" ca="1" si="79"/>
        <v>1.3191555455151596</v>
      </c>
      <c r="R97" s="32">
        <f t="shared" ca="1" si="79"/>
        <v>-1.8839810753862574</v>
      </c>
      <c r="S97" s="32">
        <f t="shared" ca="1" si="79"/>
        <v>-1.3915747706238946</v>
      </c>
      <c r="T97" s="32">
        <f t="shared" ca="1" si="79"/>
        <v>0.48081426289660811</v>
      </c>
      <c r="U97" s="32">
        <f t="shared" ca="1" si="79"/>
        <v>0.61768837779315766</v>
      </c>
      <c r="V97" s="32">
        <f t="shared" ca="1" si="79"/>
        <v>-3.5074020351455903E-2</v>
      </c>
      <c r="W97" s="32">
        <f t="shared" ca="1" si="79"/>
        <v>-0.83103339919264241</v>
      </c>
      <c r="X97" s="32">
        <f t="shared" ca="1" si="79"/>
        <v>0.30012277780962027</v>
      </c>
      <c r="Y97" s="32">
        <f t="shared" ca="1" si="79"/>
        <v>0.78586018132036295</v>
      </c>
      <c r="Z97" s="32">
        <f t="shared" ca="1" si="79"/>
        <v>0.47988175815737</v>
      </c>
      <c r="AA97" s="32">
        <f t="shared" ca="1" si="79"/>
        <v>1.0322071499326315</v>
      </c>
      <c r="AB97" s="32">
        <f t="shared" ca="1" si="79"/>
        <v>2.280830604300816</v>
      </c>
      <c r="AC97" s="32">
        <f t="shared" ref="AC97" ca="1" si="80">IF(OFFSET(AB37,$AE$35-1,0)=0,ERROR.TYPE(6),AB86-AC86)</f>
        <v>8.6346431744250829E-2</v>
      </c>
      <c r="AE97" s="31"/>
    </row>
    <row r="98" spans="1:42" s="45" customFormat="1">
      <c r="A98" s="47"/>
      <c r="B98" s="47"/>
      <c r="C98" s="47"/>
      <c r="D98" s="47"/>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E98" s="47"/>
      <c r="AF98" s="48"/>
      <c r="AG98" s="48"/>
      <c r="AH98" s="48"/>
      <c r="AI98" s="48"/>
      <c r="AJ98" s="48"/>
      <c r="AK98" s="48"/>
      <c r="AL98" s="48"/>
      <c r="AM98" s="48"/>
      <c r="AN98" s="48"/>
      <c r="AO98" s="48"/>
      <c r="AP98" s="48"/>
    </row>
    <row r="99" spans="1:42" s="45" customFormat="1">
      <c r="A99" s="47"/>
      <c r="B99" s="47"/>
      <c r="C99" s="47"/>
      <c r="E99" s="202"/>
      <c r="F99" s="202"/>
      <c r="G99" s="202"/>
      <c r="H99" s="202"/>
      <c r="I99" s="202"/>
      <c r="J99" s="202"/>
      <c r="K99" s="202"/>
      <c r="L99" s="202"/>
      <c r="M99" s="202"/>
      <c r="N99" s="202"/>
      <c r="O99" s="202"/>
      <c r="P99" s="202"/>
      <c r="Q99" s="202"/>
      <c r="R99" s="202"/>
      <c r="S99" s="202"/>
      <c r="T99" s="202"/>
      <c r="U99" s="202"/>
      <c r="V99" s="202"/>
      <c r="W99" s="202"/>
      <c r="X99" s="202"/>
      <c r="Y99" s="202"/>
      <c r="Z99" s="202"/>
      <c r="AA99" s="202"/>
      <c r="AB99" s="202"/>
      <c r="AC99" s="202"/>
      <c r="AE99" s="47"/>
      <c r="AF99" s="48"/>
      <c r="AG99" s="48"/>
      <c r="AH99" s="48"/>
      <c r="AI99" s="48"/>
      <c r="AJ99" s="48"/>
      <c r="AK99" s="48"/>
      <c r="AL99" s="48"/>
      <c r="AM99" s="48"/>
      <c r="AN99" s="48"/>
      <c r="AO99" s="48"/>
      <c r="AP99" s="48"/>
    </row>
    <row r="100" spans="1:42" s="45" customFormat="1" ht="15">
      <c r="A100" s="17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c r="AA100" s="202"/>
      <c r="AB100" s="202"/>
      <c r="AC100" s="202"/>
      <c r="AE100" s="47"/>
      <c r="AF100" s="48"/>
      <c r="AG100" s="48"/>
      <c r="AH100" s="48"/>
      <c r="AI100" s="48"/>
      <c r="AJ100" s="48"/>
      <c r="AK100" s="48"/>
      <c r="AL100" s="48"/>
      <c r="AM100" s="48"/>
      <c r="AN100" s="48"/>
      <c r="AO100" s="48"/>
      <c r="AP100" s="48"/>
    </row>
    <row r="101" spans="1:42" s="45" customFormat="1">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c r="AA101" s="202"/>
      <c r="AB101" s="202"/>
      <c r="AC101" s="202"/>
    </row>
    <row r="102" spans="1:42" s="45" customFormat="1" ht="15">
      <c r="B102" s="173"/>
      <c r="C102" s="174"/>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c r="AA102" s="202"/>
      <c r="AB102" s="202"/>
      <c r="AC102" s="202"/>
    </row>
    <row r="103" spans="1:42" s="45" customFormat="1" ht="15">
      <c r="B103" s="173"/>
      <c r="C103" s="174"/>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c r="AA103" s="202"/>
      <c r="AB103" s="202"/>
      <c r="AC103" s="202"/>
    </row>
    <row r="104" spans="1:42" s="45" customFormat="1" ht="15">
      <c r="B104" s="174"/>
      <c r="C104" s="174"/>
      <c r="D104" s="1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row>
    <row r="105" spans="1:42" s="45" customFormat="1" ht="15">
      <c r="B105" s="173"/>
      <c r="C105" s="174"/>
      <c r="D105" s="1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c r="AA105" s="202"/>
      <c r="AB105" s="202"/>
      <c r="AC105" s="202"/>
    </row>
    <row r="106" spans="1:42" s="45" customFormat="1" ht="15">
      <c r="B106" s="173"/>
      <c r="C106" s="174"/>
      <c r="D106" s="174"/>
      <c r="E106" s="209"/>
      <c r="F106" s="209"/>
      <c r="G106" s="209"/>
      <c r="H106" s="209"/>
      <c r="I106" s="209"/>
      <c r="J106" s="209"/>
      <c r="K106" s="209"/>
      <c r="L106" s="209"/>
      <c r="M106" s="209"/>
      <c r="N106" s="209"/>
      <c r="O106" s="209"/>
      <c r="P106" s="209"/>
      <c r="Q106" s="209"/>
      <c r="R106" s="209"/>
      <c r="S106" s="209"/>
      <c r="T106" s="209"/>
      <c r="U106" s="209"/>
      <c r="V106" s="209"/>
      <c r="W106" s="209"/>
      <c r="X106" s="209"/>
      <c r="Y106" s="209"/>
      <c r="Z106" s="209"/>
      <c r="AA106" s="209"/>
      <c r="AB106" s="209"/>
      <c r="AC106" s="209"/>
    </row>
    <row r="107" spans="1:42" s="45" customFormat="1" ht="15">
      <c r="B107" s="174"/>
      <c r="C107" s="174"/>
      <c r="D107" s="174"/>
      <c r="E107" s="209"/>
      <c r="F107" s="209"/>
      <c r="G107" s="209"/>
      <c r="H107" s="209"/>
      <c r="I107" s="209"/>
      <c r="J107" s="209"/>
      <c r="K107" s="209"/>
      <c r="L107" s="209"/>
      <c r="M107" s="209"/>
      <c r="N107" s="209"/>
      <c r="O107" s="209"/>
      <c r="P107" s="209"/>
      <c r="Q107" s="209"/>
      <c r="R107" s="209"/>
      <c r="S107" s="209"/>
      <c r="T107" s="209"/>
      <c r="U107" s="209"/>
      <c r="V107" s="209"/>
      <c r="W107" s="209"/>
      <c r="X107" s="209"/>
      <c r="Y107" s="209"/>
      <c r="Z107" s="209"/>
      <c r="AA107" s="209"/>
      <c r="AB107" s="209"/>
      <c r="AC107" s="209"/>
    </row>
    <row r="108" spans="1:42" s="45" customFormat="1" ht="15">
      <c r="B108" s="173"/>
      <c r="C108" s="174"/>
      <c r="D108" s="174"/>
      <c r="E108" s="209"/>
      <c r="F108" s="209"/>
      <c r="G108" s="209"/>
      <c r="H108" s="209"/>
      <c r="I108" s="209"/>
      <c r="J108" s="209"/>
      <c r="K108" s="209"/>
      <c r="L108" s="209"/>
      <c r="M108" s="209"/>
      <c r="N108" s="209"/>
      <c r="O108" s="209"/>
      <c r="P108" s="209"/>
      <c r="Q108" s="209"/>
      <c r="R108" s="209"/>
      <c r="S108" s="209"/>
      <c r="T108" s="209"/>
      <c r="U108" s="209"/>
      <c r="V108" s="209"/>
      <c r="W108" s="209"/>
      <c r="X108" s="209"/>
      <c r="Y108" s="209"/>
      <c r="Z108" s="209"/>
      <c r="AA108" s="209"/>
      <c r="AB108" s="209"/>
      <c r="AC108" s="209"/>
    </row>
    <row r="109" spans="1:42" s="45" customFormat="1" ht="15">
      <c r="B109" s="173"/>
      <c r="C109" s="174"/>
      <c r="D109" s="174"/>
      <c r="E109" s="209"/>
      <c r="F109" s="209"/>
      <c r="G109" s="209"/>
      <c r="H109" s="209"/>
      <c r="I109" s="209"/>
      <c r="J109" s="209"/>
      <c r="K109" s="209"/>
      <c r="L109" s="209"/>
      <c r="M109" s="209"/>
      <c r="N109" s="209"/>
      <c r="O109" s="209"/>
      <c r="P109" s="209"/>
      <c r="Q109" s="209"/>
      <c r="R109" s="209"/>
      <c r="S109" s="209"/>
      <c r="T109" s="209"/>
      <c r="U109" s="209"/>
      <c r="V109" s="209"/>
      <c r="W109" s="209"/>
      <c r="X109" s="209"/>
      <c r="Y109" s="209"/>
      <c r="Z109" s="209"/>
      <c r="AA109" s="209"/>
      <c r="AB109" s="209"/>
      <c r="AC109" s="209"/>
    </row>
    <row r="110" spans="1:42" s="45" customFormat="1" ht="15">
      <c r="B110" s="173"/>
      <c r="C110" s="174"/>
      <c r="D110" s="174"/>
      <c r="E110" s="209"/>
      <c r="F110" s="209"/>
      <c r="G110" s="209"/>
      <c r="H110" s="209"/>
      <c r="I110" s="209"/>
      <c r="J110" s="209"/>
      <c r="K110" s="209"/>
      <c r="L110" s="209"/>
      <c r="M110" s="209"/>
      <c r="N110" s="209"/>
      <c r="O110" s="209"/>
      <c r="P110" s="209"/>
      <c r="Q110" s="209"/>
      <c r="R110" s="209"/>
      <c r="S110" s="209"/>
      <c r="T110" s="209"/>
      <c r="U110" s="209"/>
      <c r="V110" s="209"/>
      <c r="W110" s="209"/>
      <c r="X110" s="209"/>
      <c r="Y110" s="209"/>
      <c r="Z110" s="209"/>
      <c r="AA110" s="209"/>
      <c r="AB110" s="209"/>
      <c r="AC110" s="209"/>
    </row>
    <row r="111" spans="1:42" s="45" customFormat="1" ht="15">
      <c r="B111" s="174"/>
      <c r="C111" s="174"/>
      <c r="D111" s="174"/>
      <c r="E111" s="209"/>
      <c r="F111" s="209"/>
      <c r="G111" s="209"/>
      <c r="H111" s="209"/>
      <c r="I111" s="209"/>
      <c r="J111" s="209"/>
      <c r="K111" s="209"/>
      <c r="L111" s="209"/>
      <c r="M111" s="209"/>
      <c r="N111" s="209"/>
      <c r="O111" s="209"/>
      <c r="P111" s="209"/>
      <c r="Q111" s="209"/>
      <c r="R111" s="209"/>
      <c r="S111" s="209"/>
      <c r="T111" s="209"/>
      <c r="U111" s="209"/>
      <c r="V111" s="209"/>
      <c r="W111" s="209"/>
      <c r="X111" s="209"/>
      <c r="Y111" s="209"/>
      <c r="Z111" s="209"/>
      <c r="AA111" s="209"/>
      <c r="AB111" s="209"/>
      <c r="AC111" s="209"/>
    </row>
    <row r="112" spans="1:42" s="45" customFormat="1" ht="15">
      <c r="B112" s="173"/>
      <c r="C112" s="174"/>
      <c r="D112" s="174"/>
      <c r="E112" s="209"/>
      <c r="F112" s="209"/>
      <c r="G112" s="209"/>
      <c r="H112" s="209"/>
      <c r="I112" s="209"/>
      <c r="J112" s="209"/>
      <c r="K112" s="209"/>
      <c r="L112" s="209"/>
      <c r="M112" s="209"/>
      <c r="N112" s="209"/>
      <c r="O112" s="209"/>
      <c r="P112" s="209"/>
      <c r="Q112" s="209"/>
      <c r="R112" s="209"/>
      <c r="S112" s="209"/>
      <c r="T112" s="209"/>
      <c r="U112" s="209"/>
      <c r="V112" s="209"/>
      <c r="W112" s="209"/>
      <c r="X112" s="209"/>
      <c r="Y112" s="209"/>
      <c r="Z112" s="209"/>
      <c r="AA112" s="209"/>
      <c r="AB112" s="209"/>
      <c r="AC112" s="209"/>
    </row>
    <row r="113" spans="1:42" s="45" customFormat="1" ht="15">
      <c r="B113" s="173"/>
      <c r="C113" s="174"/>
      <c r="D113" s="174"/>
      <c r="E113" s="209"/>
      <c r="F113" s="209"/>
      <c r="G113" s="209"/>
      <c r="H113" s="209"/>
      <c r="I113" s="209"/>
      <c r="J113" s="209"/>
      <c r="K113" s="209"/>
      <c r="L113" s="209"/>
      <c r="M113" s="209"/>
      <c r="N113" s="209"/>
      <c r="O113" s="209"/>
      <c r="P113" s="209"/>
      <c r="Q113" s="209"/>
      <c r="R113" s="209"/>
      <c r="S113" s="209"/>
      <c r="T113" s="209"/>
      <c r="U113" s="209"/>
      <c r="V113" s="209"/>
      <c r="W113" s="209"/>
      <c r="X113" s="209"/>
      <c r="Y113" s="209"/>
      <c r="Z113" s="209"/>
      <c r="AA113" s="209"/>
      <c r="AB113" s="209"/>
      <c r="AC113" s="209"/>
    </row>
    <row r="114" spans="1:42" s="45" customFormat="1" ht="15">
      <c r="B114" s="173"/>
      <c r="C114" s="174"/>
      <c r="D114" s="174"/>
      <c r="E114" s="209"/>
      <c r="F114" s="209"/>
      <c r="G114" s="209"/>
      <c r="H114" s="209"/>
      <c r="I114" s="209"/>
      <c r="J114" s="209"/>
      <c r="K114" s="209"/>
      <c r="L114" s="209"/>
      <c r="M114" s="209"/>
      <c r="N114" s="209"/>
      <c r="O114" s="209"/>
      <c r="P114" s="209"/>
      <c r="Q114" s="209"/>
      <c r="R114" s="209"/>
      <c r="S114" s="209"/>
      <c r="T114" s="209"/>
      <c r="U114" s="209"/>
      <c r="V114" s="209"/>
      <c r="W114" s="209"/>
      <c r="X114" s="209"/>
      <c r="Y114" s="209"/>
      <c r="Z114" s="209"/>
      <c r="AA114" s="209"/>
      <c r="AB114" s="209"/>
      <c r="AC114" s="209"/>
    </row>
    <row r="115" spans="1:42" s="45" customFormat="1" ht="15">
      <c r="B115" s="174"/>
      <c r="C115" s="174"/>
      <c r="D115" s="174"/>
      <c r="E115" s="209"/>
      <c r="F115" s="209"/>
      <c r="G115" s="209"/>
      <c r="H115" s="209"/>
      <c r="I115" s="209"/>
      <c r="J115" s="209"/>
      <c r="K115" s="209"/>
      <c r="L115" s="209"/>
      <c r="M115" s="209"/>
      <c r="N115" s="209"/>
      <c r="O115" s="209"/>
      <c r="P115" s="209"/>
      <c r="Q115" s="209"/>
      <c r="R115" s="209"/>
      <c r="S115" s="209"/>
      <c r="T115" s="209"/>
      <c r="U115" s="209"/>
      <c r="V115" s="209"/>
      <c r="W115" s="209"/>
      <c r="X115" s="209"/>
      <c r="Y115" s="209"/>
      <c r="Z115" s="209"/>
      <c r="AA115" s="209"/>
      <c r="AB115" s="209"/>
      <c r="AC115" s="209"/>
    </row>
    <row r="116" spans="1:42" s="45" customFormat="1" ht="15">
      <c r="B116" s="173"/>
      <c r="C116" s="174"/>
      <c r="D116" s="174"/>
      <c r="E116" s="209"/>
      <c r="F116" s="209"/>
      <c r="G116" s="209"/>
      <c r="H116" s="209"/>
      <c r="I116" s="209"/>
      <c r="J116" s="209"/>
      <c r="K116" s="209"/>
      <c r="L116" s="209"/>
      <c r="M116" s="209"/>
      <c r="N116" s="209"/>
      <c r="O116" s="209"/>
      <c r="P116" s="209"/>
      <c r="Q116" s="209"/>
      <c r="R116" s="209"/>
      <c r="S116" s="209"/>
      <c r="T116" s="209"/>
      <c r="U116" s="209"/>
      <c r="V116" s="209"/>
      <c r="W116" s="209"/>
      <c r="X116" s="209"/>
      <c r="Y116" s="209"/>
      <c r="Z116" s="209"/>
      <c r="AA116" s="209"/>
      <c r="AB116" s="209"/>
      <c r="AC116" s="209"/>
    </row>
    <row r="117" spans="1:42" s="45" customFormat="1" ht="15">
      <c r="B117" s="173"/>
      <c r="C117" s="175"/>
      <c r="D117" s="175"/>
      <c r="E117" s="179"/>
      <c r="F117" s="179"/>
      <c r="G117" s="179"/>
      <c r="H117" s="179"/>
      <c r="I117" s="179"/>
      <c r="J117" s="179"/>
      <c r="K117" s="179"/>
      <c r="L117" s="179"/>
      <c r="M117" s="179"/>
      <c r="N117" s="179"/>
      <c r="O117" s="179"/>
      <c r="P117" s="179"/>
      <c r="Q117" s="179"/>
      <c r="R117" s="179"/>
      <c r="S117" s="179"/>
      <c r="T117" s="179"/>
      <c r="U117" s="179"/>
      <c r="V117" s="179"/>
      <c r="W117" s="179"/>
      <c r="X117" s="179"/>
      <c r="Y117" s="179"/>
      <c r="Z117" s="179"/>
      <c r="AA117" s="179"/>
      <c r="AB117" s="179"/>
      <c r="AC117" s="179"/>
    </row>
    <row r="118" spans="1:42" s="45" customFormat="1"/>
    <row r="119" spans="1:42" s="45" customFormat="1" ht="15">
      <c r="A119" s="172"/>
      <c r="AE119" s="47"/>
      <c r="AF119" s="48"/>
      <c r="AG119" s="48"/>
      <c r="AH119" s="48"/>
      <c r="AI119" s="48"/>
      <c r="AJ119" s="48"/>
      <c r="AK119" s="48"/>
      <c r="AL119" s="48"/>
      <c r="AM119" s="48"/>
      <c r="AN119" s="48"/>
      <c r="AO119" s="48"/>
      <c r="AP119" s="48"/>
    </row>
    <row r="120" spans="1:42" s="45" customFormat="1"/>
    <row r="121" spans="1:42" s="79" customFormat="1" ht="15"/>
    <row r="122" spans="1:42" s="79" customFormat="1" ht="15"/>
    <row r="123" spans="1:42" s="79" customFormat="1" ht="15"/>
    <row r="124" spans="1:42" s="79" customFormat="1" ht="15"/>
    <row r="125" spans="1:42" s="45" customFormat="1" ht="15">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row>
    <row r="126" spans="1:42" s="45" customFormat="1" ht="15">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row>
    <row r="127" spans="1:42" ht="15">
      <c r="A127" s="45"/>
      <c r="B127" s="45"/>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row>
    <row r="128" spans="1:42" s="45" customFormat="1"/>
    <row r="129" spans="3:29" s="79" customFormat="1" ht="15"/>
    <row r="130" spans="3:29" s="79" customFormat="1" ht="15"/>
    <row r="131" spans="3:29" s="79" customFormat="1" ht="15"/>
    <row r="132" spans="3:29" s="79" customFormat="1" ht="15"/>
    <row r="133" spans="3:29" s="79" customFormat="1" ht="15"/>
    <row r="134" spans="3:29" s="45" customFormat="1"/>
    <row r="135" spans="3:29" s="45" customFormat="1" ht="15">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row>
    <row r="136" spans="3:29" s="45" customFormat="1" ht="15">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row>
    <row r="137" spans="3:29" s="45" customFormat="1" ht="15">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row>
    <row r="138" spans="3:29" s="45" customFormat="1"/>
    <row r="139" spans="3:29" s="45" customFormat="1"/>
    <row r="140" spans="3:29" s="45" customFormat="1"/>
    <row r="141" spans="3:29" s="45" customFormat="1"/>
    <row r="142" spans="3:29" s="45" customFormat="1"/>
    <row r="143" spans="3:29" s="45" customFormat="1"/>
    <row r="144" spans="3:29" s="45" customFormat="1"/>
    <row r="145" s="45" customFormat="1"/>
    <row r="146" s="45" customFormat="1"/>
    <row r="147" s="45" customFormat="1"/>
    <row r="148" s="45" customFormat="1"/>
    <row r="149" s="45" customFormat="1"/>
    <row r="150" s="45" customFormat="1"/>
    <row r="151" s="45" customFormat="1"/>
    <row r="152" s="45" customFormat="1"/>
    <row r="153" s="45" customFormat="1"/>
    <row r="154" s="45" customFormat="1"/>
    <row r="155" s="45" customFormat="1"/>
    <row r="156" s="45" customFormat="1"/>
    <row r="157" s="45" customFormat="1"/>
    <row r="158" s="45" customFormat="1"/>
    <row r="159" s="45" customFormat="1"/>
    <row r="160" s="45" customFormat="1"/>
    <row r="161" s="45" customFormat="1"/>
    <row r="162" s="45" customFormat="1"/>
    <row r="163" s="45" customFormat="1"/>
    <row r="164" s="45" customFormat="1"/>
    <row r="165" s="45" customFormat="1"/>
    <row r="166" s="45" customFormat="1"/>
    <row r="167" s="45" customFormat="1"/>
    <row r="168" s="45" customFormat="1"/>
    <row r="169" s="45" customFormat="1"/>
    <row r="170" s="45" customFormat="1"/>
    <row r="171" s="45" customFormat="1"/>
    <row r="172" s="45" customFormat="1"/>
    <row r="173" s="45" customFormat="1"/>
    <row r="174" s="45" customFormat="1"/>
    <row r="175" s="45" customFormat="1"/>
    <row r="176" s="45" customFormat="1"/>
    <row r="177" s="45" customFormat="1"/>
    <row r="178" s="45" customFormat="1"/>
    <row r="179" s="45" customFormat="1"/>
    <row r="180" s="45" customFormat="1"/>
    <row r="181" s="45" customFormat="1"/>
    <row r="182" s="45" customFormat="1"/>
    <row r="183" s="45" customFormat="1"/>
    <row r="184" s="45" customFormat="1"/>
    <row r="185" s="45" customFormat="1"/>
    <row r="186" s="45" customFormat="1"/>
    <row r="187" s="45" customFormat="1"/>
    <row r="188" s="45" customFormat="1"/>
    <row r="189" s="45" customFormat="1"/>
    <row r="190" s="45" customFormat="1"/>
    <row r="191" s="45" customFormat="1"/>
    <row r="192" s="45" customFormat="1"/>
    <row r="193" s="45" customFormat="1"/>
    <row r="194" s="45" customFormat="1"/>
    <row r="195" s="45" customFormat="1"/>
    <row r="196" s="45" customFormat="1"/>
    <row r="197" s="45" customFormat="1"/>
    <row r="198" s="45" customFormat="1"/>
    <row r="199" s="45" customFormat="1"/>
    <row r="200" s="45" customFormat="1"/>
    <row r="201" s="45" customFormat="1"/>
    <row r="202" s="45" customFormat="1"/>
    <row r="203" s="45" customFormat="1"/>
    <row r="204" s="45" customFormat="1"/>
    <row r="205" s="45" customFormat="1"/>
    <row r="206" s="45" customFormat="1"/>
    <row r="207" s="45" customFormat="1"/>
    <row r="208" s="45" customFormat="1"/>
    <row r="209" s="45" customFormat="1"/>
    <row r="210" s="45" customFormat="1"/>
    <row r="211" s="45" customFormat="1"/>
    <row r="212" s="45" customFormat="1"/>
    <row r="213" s="45" customFormat="1"/>
    <row r="214" s="45" customFormat="1"/>
    <row r="215" s="45" customFormat="1"/>
    <row r="216" s="45" customFormat="1"/>
    <row r="217" s="45" customFormat="1"/>
    <row r="218" s="45" customFormat="1"/>
    <row r="219" s="45" customFormat="1"/>
    <row r="220" s="45" customFormat="1"/>
    <row r="221" s="45" customFormat="1"/>
    <row r="222" s="45" customFormat="1"/>
    <row r="223" s="45" customFormat="1"/>
    <row r="224" s="45" customFormat="1"/>
    <row r="225" s="45" customFormat="1"/>
    <row r="226" s="45" customFormat="1"/>
    <row r="227" s="45" customFormat="1"/>
    <row r="228" s="45" customFormat="1"/>
    <row r="229" s="45" customFormat="1"/>
    <row r="230" s="45" customFormat="1"/>
    <row r="231" s="45" customFormat="1"/>
    <row r="232" s="45" customFormat="1"/>
    <row r="233" s="45" customFormat="1"/>
    <row r="234" s="45" customFormat="1"/>
    <row r="235" s="45" customFormat="1"/>
    <row r="236" s="45" customFormat="1"/>
    <row r="237" s="45" customFormat="1"/>
    <row r="238" s="45" customFormat="1"/>
    <row r="239" s="45" customFormat="1"/>
    <row r="240" s="45" customFormat="1"/>
    <row r="241" s="45" customFormat="1"/>
    <row r="242" s="45" customFormat="1"/>
    <row r="243" s="45" customFormat="1"/>
    <row r="244" s="45" customFormat="1"/>
    <row r="245" s="45" customFormat="1"/>
    <row r="246" s="45" customFormat="1"/>
    <row r="247" s="45" customFormat="1"/>
    <row r="248" s="45" customFormat="1"/>
    <row r="249" s="45" customFormat="1"/>
    <row r="250" s="45" customFormat="1"/>
    <row r="251" s="45" customFormat="1"/>
    <row r="252" s="45" customFormat="1"/>
    <row r="253" s="45" customFormat="1"/>
    <row r="254" s="45" customFormat="1"/>
    <row r="255" s="45" customFormat="1"/>
    <row r="256" s="45" customFormat="1"/>
    <row r="257" s="45" customFormat="1"/>
    <row r="258" s="45" customFormat="1"/>
    <row r="259" s="45" customFormat="1"/>
    <row r="260" s="45" customFormat="1"/>
    <row r="261" s="45" customFormat="1"/>
    <row r="262" s="45" customFormat="1"/>
    <row r="263" s="45" customFormat="1"/>
    <row r="264" s="45" customFormat="1"/>
    <row r="265" s="45" customFormat="1"/>
    <row r="266" s="45" customFormat="1"/>
    <row r="267" s="45" customFormat="1"/>
    <row r="268" s="45" customFormat="1"/>
    <row r="269" s="45" customFormat="1"/>
    <row r="270" s="45" customFormat="1"/>
    <row r="271" s="45" customFormat="1"/>
    <row r="272" s="45" customFormat="1"/>
    <row r="273" s="45" customFormat="1"/>
    <row r="274" s="45" customFormat="1"/>
    <row r="275" s="45" customFormat="1"/>
    <row r="276" s="45" customFormat="1"/>
    <row r="277" s="45" customFormat="1"/>
    <row r="278" s="45" customFormat="1"/>
    <row r="279" s="45" customFormat="1"/>
    <row r="280" s="45" customFormat="1"/>
    <row r="281" s="45" customFormat="1"/>
    <row r="282" s="45" customFormat="1"/>
    <row r="283" s="45" customFormat="1"/>
    <row r="284" s="45" customFormat="1"/>
    <row r="285" s="45" customFormat="1"/>
    <row r="286" s="45" customFormat="1"/>
    <row r="287" s="45" customFormat="1"/>
    <row r="288" s="45" customFormat="1"/>
    <row r="289" s="45" customFormat="1"/>
    <row r="290" s="45" customFormat="1"/>
    <row r="291" s="45" customFormat="1"/>
    <row r="292" s="45" customFormat="1"/>
    <row r="293" s="45" customFormat="1"/>
    <row r="294" s="45" customFormat="1"/>
    <row r="295" s="45" customFormat="1"/>
    <row r="296" s="45" customFormat="1"/>
    <row r="297" s="45" customFormat="1"/>
    <row r="298" s="45" customFormat="1"/>
    <row r="299" s="45" customFormat="1"/>
    <row r="300" s="45" customFormat="1"/>
    <row r="301" s="45" customFormat="1"/>
    <row r="302" s="45" customFormat="1"/>
    <row r="303" s="45" customFormat="1"/>
    <row r="304" s="45" customFormat="1"/>
    <row r="305" s="45" customFormat="1"/>
    <row r="306" s="45" customFormat="1"/>
    <row r="307" s="45" customFormat="1"/>
    <row r="308" s="45" customFormat="1"/>
    <row r="309" s="45" customFormat="1"/>
    <row r="310" s="45" customFormat="1"/>
    <row r="311" s="45" customFormat="1"/>
    <row r="312" s="45" customFormat="1"/>
    <row r="313" s="45" customFormat="1"/>
    <row r="314" s="45" customFormat="1"/>
    <row r="315" s="45" customFormat="1"/>
    <row r="316" s="45" customFormat="1"/>
    <row r="317" s="45" customFormat="1"/>
    <row r="318" s="45" customFormat="1"/>
    <row r="319" s="45" customFormat="1"/>
    <row r="320" s="45" customFormat="1"/>
    <row r="321" s="45" customFormat="1"/>
    <row r="322" s="45" customFormat="1"/>
    <row r="323" s="45" customFormat="1"/>
    <row r="324" s="45" customFormat="1"/>
    <row r="325" s="45" customFormat="1"/>
    <row r="326" s="45" customFormat="1"/>
    <row r="327" s="45" customFormat="1"/>
    <row r="328" s="45" customFormat="1"/>
    <row r="329" s="45" customFormat="1"/>
    <row r="330" s="45" customFormat="1"/>
    <row r="331" s="45" customFormat="1"/>
    <row r="332" s="45" customFormat="1"/>
    <row r="333" s="45" customFormat="1"/>
    <row r="334" s="45" customFormat="1"/>
    <row r="335" s="45" customFormat="1"/>
    <row r="336" s="45" customFormat="1"/>
    <row r="337" s="45" customFormat="1"/>
    <row r="338" s="45" customFormat="1"/>
    <row r="339" s="45" customFormat="1"/>
    <row r="340" s="45" customFormat="1"/>
    <row r="341" s="45" customFormat="1"/>
    <row r="342" s="45" customFormat="1"/>
    <row r="343" s="45" customFormat="1"/>
    <row r="344" s="45" customFormat="1"/>
    <row r="345" s="45" customFormat="1"/>
    <row r="346" s="45" customFormat="1"/>
    <row r="347" s="45" customFormat="1"/>
    <row r="348" s="45" customFormat="1"/>
    <row r="349" s="45" customFormat="1"/>
    <row r="350" s="45" customFormat="1"/>
    <row r="351" s="45" customFormat="1"/>
    <row r="352" s="45" customFormat="1"/>
    <row r="353" s="45" customFormat="1"/>
    <row r="354" s="45" customFormat="1"/>
    <row r="355" s="45" customFormat="1"/>
    <row r="356" s="45" customFormat="1"/>
    <row r="357" s="45" customFormat="1"/>
    <row r="358" s="45" customFormat="1"/>
    <row r="359" s="45" customFormat="1"/>
    <row r="360" s="45" customFormat="1"/>
    <row r="361" s="45" customFormat="1"/>
    <row r="362" s="45" customFormat="1"/>
    <row r="363" s="45" customFormat="1"/>
    <row r="364" s="45" customFormat="1"/>
    <row r="365" s="45" customFormat="1"/>
    <row r="366" s="45" customFormat="1"/>
    <row r="367" s="45" customFormat="1"/>
    <row r="368" s="45" customFormat="1"/>
    <row r="369" s="45" customFormat="1"/>
    <row r="370" s="45" customFormat="1"/>
    <row r="371" s="45" customFormat="1"/>
    <row r="372" s="45" customFormat="1"/>
    <row r="373" s="45" customFormat="1"/>
    <row r="374" s="45" customFormat="1"/>
    <row r="375" s="45" customFormat="1"/>
    <row r="376" s="45" customFormat="1"/>
    <row r="377" s="45" customFormat="1"/>
    <row r="378" s="45" customFormat="1"/>
    <row r="379" s="45" customFormat="1"/>
    <row r="380" s="45" customFormat="1"/>
    <row r="381" s="45" customFormat="1"/>
    <row r="382" s="45" customFormat="1"/>
    <row r="383" s="45" customFormat="1"/>
    <row r="384" s="45" customFormat="1"/>
    <row r="385" s="45" customFormat="1"/>
    <row r="386" s="45" customFormat="1"/>
    <row r="387" s="45" customFormat="1"/>
    <row r="388" s="45" customFormat="1"/>
    <row r="389" s="45" customFormat="1"/>
    <row r="390" s="45" customFormat="1"/>
    <row r="391" s="45" customFormat="1"/>
    <row r="392" s="45" customFormat="1"/>
    <row r="393" s="45" customFormat="1"/>
    <row r="394" s="45" customFormat="1"/>
    <row r="395" s="45" customFormat="1"/>
    <row r="396" s="45" customFormat="1"/>
    <row r="397" s="45" customFormat="1"/>
    <row r="398" s="45" customFormat="1"/>
    <row r="399" s="45" customFormat="1"/>
    <row r="400" s="45" customFormat="1"/>
    <row r="401" s="45" customFormat="1"/>
    <row r="402" s="45" customFormat="1"/>
    <row r="403" s="45" customFormat="1"/>
    <row r="404" s="45" customFormat="1"/>
    <row r="405" s="45" customFormat="1"/>
    <row r="406" s="45" customFormat="1"/>
    <row r="407" s="45" customFormat="1"/>
    <row r="408" s="45" customFormat="1"/>
    <row r="409" s="45" customFormat="1"/>
    <row r="410" s="45" customFormat="1"/>
    <row r="411" s="45" customFormat="1"/>
    <row r="412" s="45" customFormat="1"/>
    <row r="413" s="45" customFormat="1"/>
    <row r="414" s="45" customFormat="1"/>
    <row r="415" s="45" customFormat="1"/>
    <row r="416" s="45" customFormat="1"/>
    <row r="417" s="45" customFormat="1"/>
    <row r="418" s="45" customFormat="1"/>
    <row r="419" s="45" customFormat="1"/>
    <row r="420" s="45" customFormat="1"/>
    <row r="421" s="45" customFormat="1"/>
    <row r="422" s="45" customFormat="1"/>
    <row r="423" s="45" customFormat="1"/>
    <row r="424" s="45" customFormat="1"/>
    <row r="425" s="45" customFormat="1"/>
    <row r="426" s="45" customFormat="1"/>
    <row r="427" s="45" customFormat="1"/>
    <row r="428" s="45" customFormat="1"/>
    <row r="429" s="45" customFormat="1"/>
    <row r="430" s="45" customFormat="1"/>
    <row r="431" s="45" customFormat="1"/>
    <row r="432" s="45" customFormat="1"/>
    <row r="433" s="45" customFormat="1"/>
    <row r="434" s="45" customFormat="1"/>
    <row r="435" s="45" customFormat="1"/>
    <row r="436" s="45" customFormat="1"/>
    <row r="437" s="45" customFormat="1"/>
    <row r="438" s="45" customFormat="1"/>
    <row r="439" s="45" customFormat="1"/>
    <row r="440" s="45" customFormat="1"/>
    <row r="441" s="45" customFormat="1"/>
    <row r="442" s="45" customFormat="1"/>
    <row r="443" s="45" customFormat="1"/>
    <row r="444" s="45" customFormat="1"/>
    <row r="445" s="45" customFormat="1"/>
    <row r="446" s="45" customFormat="1"/>
    <row r="447" s="45" customFormat="1"/>
    <row r="448" s="45" customFormat="1"/>
    <row r="449" s="45" customFormat="1"/>
    <row r="450" s="45" customFormat="1"/>
    <row r="451" s="45" customFormat="1"/>
    <row r="452" s="45" customFormat="1"/>
    <row r="453" s="45" customFormat="1"/>
    <row r="454" s="45" customFormat="1"/>
    <row r="455" s="45" customFormat="1"/>
    <row r="456" s="45" customFormat="1"/>
    <row r="457" s="45" customFormat="1"/>
    <row r="458" s="45" customFormat="1"/>
    <row r="459" s="45" customFormat="1"/>
    <row r="460" s="45" customFormat="1"/>
    <row r="461" s="45" customFormat="1"/>
    <row r="462" s="45" customFormat="1"/>
    <row r="463" s="45" customFormat="1"/>
    <row r="464" s="45" customFormat="1"/>
    <row r="465" s="45" customFormat="1"/>
    <row r="466" s="45" customFormat="1"/>
    <row r="467" s="45" customFormat="1"/>
    <row r="468" s="45" customFormat="1"/>
    <row r="469" s="45" customFormat="1"/>
    <row r="470" s="45" customFormat="1"/>
    <row r="471" s="45" customFormat="1"/>
    <row r="472" s="45" customFormat="1"/>
    <row r="473" s="45" customFormat="1"/>
    <row r="474" s="45" customFormat="1"/>
    <row r="475" s="45" customFormat="1"/>
    <row r="476" s="45" customFormat="1"/>
    <row r="477" s="45" customFormat="1"/>
    <row r="478" s="45" customFormat="1"/>
    <row r="479" s="45" customFormat="1"/>
    <row r="480" s="45" customFormat="1"/>
    <row r="481" s="45" customFormat="1"/>
    <row r="482" s="45" customFormat="1"/>
    <row r="483" s="45" customFormat="1"/>
    <row r="484" s="45" customFormat="1"/>
    <row r="485" s="45" customFormat="1"/>
    <row r="486" s="45" customFormat="1"/>
    <row r="487" s="45" customFormat="1"/>
    <row r="488" s="45" customFormat="1"/>
    <row r="489" s="45" customFormat="1"/>
    <row r="490" s="45" customFormat="1"/>
    <row r="491" s="45" customFormat="1"/>
    <row r="492" s="45" customFormat="1"/>
    <row r="493" s="45" customFormat="1"/>
    <row r="494" s="45" customFormat="1"/>
    <row r="495" s="45" customFormat="1"/>
    <row r="496" s="45" customFormat="1"/>
    <row r="497" s="45" customFormat="1"/>
    <row r="498" s="45" customFormat="1"/>
    <row r="499" s="45" customFormat="1"/>
    <row r="500" s="45" customFormat="1"/>
    <row r="501" s="45" customFormat="1"/>
    <row r="502" s="45" customFormat="1"/>
    <row r="503" s="45" customFormat="1"/>
    <row r="504" s="45" customFormat="1"/>
    <row r="505" s="45" customFormat="1"/>
    <row r="506" s="45" customFormat="1"/>
    <row r="507" s="45" customFormat="1"/>
    <row r="508" s="45" customFormat="1"/>
    <row r="509" s="45" customFormat="1"/>
    <row r="510" s="45" customFormat="1"/>
    <row r="511" s="45" customFormat="1"/>
    <row r="512" s="45" customFormat="1"/>
    <row r="513" s="45" customFormat="1"/>
    <row r="514" s="45" customFormat="1"/>
    <row r="515" s="45" customFormat="1"/>
    <row r="516" s="45" customFormat="1"/>
    <row r="517" s="45" customFormat="1"/>
    <row r="518" s="45" customFormat="1"/>
    <row r="519" s="45" customFormat="1"/>
    <row r="520" s="45" customFormat="1"/>
    <row r="521" s="45" customFormat="1"/>
    <row r="522" s="45" customFormat="1"/>
    <row r="523" s="45" customFormat="1"/>
    <row r="524" s="45" customFormat="1"/>
    <row r="525" s="45" customFormat="1"/>
    <row r="526" s="45" customFormat="1"/>
    <row r="527" s="45" customFormat="1"/>
    <row r="528" s="45" customFormat="1"/>
    <row r="529" s="45" customFormat="1"/>
    <row r="530" s="45" customFormat="1"/>
    <row r="531" s="45" customFormat="1"/>
    <row r="532" s="45" customFormat="1"/>
    <row r="533" s="45" customFormat="1"/>
    <row r="534" s="45" customFormat="1"/>
    <row r="535" s="45" customFormat="1"/>
    <row r="536" s="45" customFormat="1"/>
    <row r="537" s="45" customFormat="1"/>
    <row r="538" s="45" customFormat="1"/>
    <row r="539" s="45" customFormat="1"/>
    <row r="540" s="45" customFormat="1"/>
    <row r="541" s="45" customFormat="1"/>
    <row r="542" s="45" customFormat="1"/>
    <row r="543" s="45" customFormat="1"/>
    <row r="544" s="45" customFormat="1"/>
    <row r="545" s="45" customFormat="1"/>
    <row r="546" s="45" customFormat="1"/>
    <row r="547" s="45" customFormat="1"/>
    <row r="548" s="45" customFormat="1"/>
    <row r="549" s="45" customFormat="1"/>
    <row r="550" s="45" customFormat="1"/>
    <row r="551" s="45" customFormat="1"/>
    <row r="552" s="45" customFormat="1"/>
    <row r="553" s="45" customFormat="1"/>
    <row r="554" s="45" customFormat="1"/>
    <row r="555" s="45" customFormat="1"/>
    <row r="556" s="45" customFormat="1"/>
    <row r="557" s="45" customFormat="1"/>
    <row r="558" s="45" customFormat="1"/>
    <row r="559" s="45" customFormat="1"/>
    <row r="560" s="45" customFormat="1"/>
    <row r="561" s="45" customFormat="1"/>
    <row r="562" s="45" customFormat="1"/>
    <row r="563" s="45" customFormat="1"/>
    <row r="564" s="45" customFormat="1"/>
    <row r="565" s="45" customFormat="1"/>
    <row r="566" s="45" customFormat="1"/>
    <row r="567" s="45" customFormat="1"/>
    <row r="568" s="45" customFormat="1"/>
    <row r="569" s="45" customFormat="1"/>
    <row r="570" s="45" customFormat="1"/>
    <row r="571" s="45" customFormat="1"/>
    <row r="572" s="45" customFormat="1"/>
    <row r="573" s="45" customFormat="1"/>
    <row r="574" s="45" customFormat="1"/>
    <row r="575" s="45" customFormat="1"/>
    <row r="576" s="45" customFormat="1"/>
    <row r="577" s="45" customFormat="1"/>
    <row r="578" s="45" customFormat="1"/>
    <row r="579" s="45" customFormat="1"/>
    <row r="580" s="45" customFormat="1"/>
    <row r="581" s="45" customFormat="1"/>
    <row r="582" s="45" customFormat="1"/>
    <row r="583" s="45" customFormat="1"/>
    <row r="584" s="45" customFormat="1"/>
    <row r="585" s="45" customFormat="1"/>
    <row r="586" s="45" customFormat="1"/>
    <row r="587" s="45" customFormat="1"/>
    <row r="588" s="45" customFormat="1"/>
    <row r="589" s="45" customFormat="1"/>
    <row r="590" s="45" customFormat="1"/>
    <row r="591" s="45" customFormat="1"/>
    <row r="592" s="45" customFormat="1"/>
    <row r="593" s="45" customFormat="1"/>
    <row r="594" s="45" customFormat="1"/>
    <row r="595" s="45" customFormat="1"/>
    <row r="596" s="45" customFormat="1"/>
    <row r="597" s="45" customFormat="1"/>
    <row r="598" s="45" customFormat="1"/>
    <row r="599" s="45" customFormat="1"/>
    <row r="600" s="45" customFormat="1"/>
    <row r="601" s="45" customFormat="1"/>
    <row r="602" s="45" customFormat="1"/>
    <row r="603" s="45" customFormat="1"/>
    <row r="604" s="45" customFormat="1"/>
    <row r="605" s="45" customFormat="1"/>
    <row r="606" s="45" customFormat="1"/>
    <row r="607" s="45" customFormat="1"/>
    <row r="608" s="45" customFormat="1"/>
    <row r="609" s="45" customFormat="1"/>
    <row r="610" s="45" customFormat="1"/>
    <row r="611" s="45" customFormat="1"/>
    <row r="612" s="45" customFormat="1"/>
    <row r="613" s="45" customFormat="1"/>
    <row r="614" s="45" customFormat="1"/>
    <row r="615" s="45" customFormat="1"/>
    <row r="616" s="45" customFormat="1"/>
    <row r="617" s="45" customFormat="1"/>
    <row r="618" s="45" customFormat="1"/>
    <row r="619" s="45" customFormat="1"/>
    <row r="620" s="45" customFormat="1"/>
    <row r="621" s="45" customFormat="1"/>
    <row r="622" s="45" customFormat="1"/>
    <row r="623" s="45" customFormat="1"/>
    <row r="624" s="45" customFormat="1"/>
    <row r="625" s="45" customFormat="1"/>
    <row r="626" s="45" customFormat="1"/>
    <row r="627" s="45" customFormat="1"/>
    <row r="628" s="45" customFormat="1"/>
    <row r="629" s="45" customFormat="1"/>
    <row r="630" s="45" customFormat="1"/>
    <row r="631" s="45" customFormat="1"/>
    <row r="632" s="45" customFormat="1"/>
    <row r="633" s="45" customFormat="1"/>
    <row r="634" s="45" customFormat="1"/>
    <row r="635" s="45" customFormat="1"/>
    <row r="636" s="45" customFormat="1"/>
    <row r="637" s="45" customFormat="1"/>
    <row r="638" s="45" customFormat="1"/>
    <row r="639" s="45" customFormat="1"/>
    <row r="640" s="45" customFormat="1"/>
    <row r="641" s="45" customFormat="1"/>
    <row r="642" s="45" customFormat="1"/>
    <row r="643" s="45" customFormat="1"/>
    <row r="644" s="45" customFormat="1"/>
    <row r="645" s="45" customFormat="1"/>
    <row r="646" s="45" customFormat="1"/>
    <row r="647" s="45" customFormat="1"/>
    <row r="648" s="45" customFormat="1"/>
    <row r="649" s="45" customFormat="1"/>
    <row r="650" s="45" customFormat="1"/>
    <row r="651" s="45" customFormat="1"/>
    <row r="652" s="45" customFormat="1"/>
    <row r="653" s="45" customFormat="1"/>
    <row r="654" s="45" customFormat="1"/>
    <row r="655" s="45" customFormat="1"/>
    <row r="656" s="45" customFormat="1"/>
    <row r="657" s="45" customFormat="1"/>
    <row r="658" s="45" customFormat="1"/>
    <row r="659" s="45" customFormat="1"/>
    <row r="660" s="45" customFormat="1"/>
    <row r="661" s="45" customFormat="1"/>
    <row r="662" s="45" customFormat="1"/>
    <row r="663" s="45" customFormat="1"/>
    <row r="664" s="45" customFormat="1"/>
    <row r="665" s="45" customFormat="1"/>
    <row r="666" s="45" customFormat="1"/>
    <row r="667" s="45" customFormat="1"/>
    <row r="668" s="45" customFormat="1"/>
    <row r="669" s="45" customFormat="1"/>
    <row r="670" s="45" customFormat="1"/>
    <row r="671" s="45" customFormat="1"/>
    <row r="672" s="45" customFormat="1"/>
    <row r="673" s="45" customFormat="1"/>
    <row r="674" s="45" customFormat="1"/>
    <row r="675" s="45" customFormat="1"/>
    <row r="676" s="45" customFormat="1"/>
    <row r="677" s="45" customFormat="1"/>
    <row r="678" s="45" customFormat="1"/>
    <row r="679" s="45" customFormat="1"/>
    <row r="680" s="45" customFormat="1"/>
    <row r="681" s="45" customFormat="1"/>
    <row r="682" s="45" customFormat="1"/>
    <row r="683" s="45" customFormat="1"/>
    <row r="684" s="45" customFormat="1"/>
    <row r="685" s="45" customFormat="1"/>
    <row r="686" s="45" customFormat="1"/>
    <row r="687" s="45" customFormat="1"/>
    <row r="688" s="45" customFormat="1"/>
    <row r="689" s="45" customFormat="1"/>
    <row r="690" s="45" customFormat="1"/>
    <row r="691" s="45" customFormat="1"/>
    <row r="692" s="45" customFormat="1"/>
    <row r="693" s="45" customFormat="1"/>
    <row r="694" s="45" customFormat="1"/>
    <row r="695" s="45" customFormat="1"/>
    <row r="696" s="45" customFormat="1"/>
    <row r="697" s="45" customFormat="1"/>
    <row r="698" s="45" customFormat="1"/>
    <row r="699" s="45" customFormat="1"/>
    <row r="700" s="45" customFormat="1"/>
    <row r="701" s="45" customFormat="1"/>
    <row r="702" s="45" customFormat="1"/>
    <row r="703" s="45" customFormat="1"/>
    <row r="704" s="45" customFormat="1"/>
    <row r="705" s="45" customFormat="1"/>
    <row r="706" s="45" customFormat="1"/>
    <row r="707" s="45" customFormat="1"/>
    <row r="708" s="45" customFormat="1"/>
    <row r="709" s="45" customFormat="1"/>
    <row r="710" s="45" customFormat="1"/>
    <row r="711" s="45" customFormat="1"/>
    <row r="712" s="45" customFormat="1"/>
    <row r="713" s="45" customFormat="1"/>
    <row r="714" s="45" customFormat="1"/>
    <row r="715" s="45" customFormat="1"/>
    <row r="716" s="45" customFormat="1"/>
    <row r="717" s="45" customFormat="1"/>
    <row r="718" s="45" customFormat="1"/>
    <row r="719" s="45" customFormat="1"/>
    <row r="720" s="45" customFormat="1"/>
    <row r="721" s="45" customFormat="1"/>
    <row r="722" s="45" customFormat="1"/>
    <row r="723" s="45" customFormat="1"/>
    <row r="724" s="45" customFormat="1"/>
    <row r="725" s="45" customFormat="1"/>
    <row r="726" s="45" customFormat="1"/>
    <row r="727" s="45" customFormat="1"/>
    <row r="728" s="45" customFormat="1"/>
    <row r="729" s="45" customFormat="1"/>
    <row r="730" s="45" customFormat="1"/>
    <row r="731" s="45" customFormat="1"/>
    <row r="732" s="45" customFormat="1"/>
    <row r="733" s="45" customFormat="1"/>
    <row r="734" s="45" customFormat="1"/>
    <row r="735" s="45" customFormat="1"/>
    <row r="736" s="45" customFormat="1"/>
    <row r="737" s="45" customFormat="1"/>
    <row r="738" s="45" customFormat="1"/>
    <row r="739" s="45" customFormat="1"/>
    <row r="740" s="45" customFormat="1"/>
    <row r="741" s="45" customFormat="1"/>
    <row r="742" s="45" customFormat="1"/>
    <row r="743" s="45" customFormat="1"/>
    <row r="744" s="45" customFormat="1"/>
    <row r="745" s="45" customFormat="1"/>
    <row r="746" s="45" customFormat="1"/>
    <row r="747" s="45" customFormat="1"/>
    <row r="748" s="45" customFormat="1"/>
    <row r="749" s="45" customFormat="1"/>
    <row r="750" s="45" customFormat="1"/>
    <row r="751" s="45" customFormat="1"/>
    <row r="752" s="45" customFormat="1"/>
    <row r="753" s="45" customFormat="1"/>
    <row r="754" s="45" customFormat="1"/>
    <row r="755" s="45" customFormat="1"/>
    <row r="756" s="45" customFormat="1"/>
    <row r="757" s="45" customFormat="1"/>
    <row r="758" s="45" customFormat="1"/>
    <row r="759" s="45" customFormat="1"/>
    <row r="760" s="45" customFormat="1"/>
    <row r="761" s="45" customFormat="1"/>
    <row r="762" s="45" customFormat="1"/>
    <row r="763" s="45" customFormat="1"/>
    <row r="764" s="45" customFormat="1"/>
    <row r="765" s="45" customFormat="1"/>
    <row r="766" s="45" customFormat="1"/>
    <row r="767" s="45" customFormat="1"/>
    <row r="768" s="45" customFormat="1"/>
    <row r="769" s="45" customFormat="1"/>
    <row r="770" s="45" customFormat="1"/>
    <row r="771" s="45" customFormat="1"/>
    <row r="772" s="45" customFormat="1"/>
    <row r="773" s="45" customFormat="1"/>
    <row r="774" s="45" customFormat="1"/>
    <row r="775" s="45" customFormat="1"/>
    <row r="776" s="45" customFormat="1"/>
    <row r="777" s="45" customFormat="1"/>
    <row r="778" s="45" customFormat="1"/>
    <row r="779" s="45" customFormat="1"/>
    <row r="780" s="45" customFormat="1"/>
    <row r="781" s="45" customFormat="1"/>
    <row r="782" s="45" customFormat="1"/>
    <row r="783" s="45" customFormat="1"/>
    <row r="784" s="45" customFormat="1"/>
    <row r="785" s="45" customFormat="1"/>
    <row r="786" s="45" customFormat="1"/>
    <row r="787" s="45" customFormat="1"/>
    <row r="788" s="45" customFormat="1"/>
    <row r="789" s="45" customFormat="1"/>
    <row r="790" s="45" customFormat="1"/>
    <row r="791" s="45" customFormat="1"/>
    <row r="792" s="45" customFormat="1"/>
    <row r="793" s="45" customFormat="1"/>
    <row r="794" s="45" customFormat="1"/>
    <row r="795" s="45" customFormat="1"/>
    <row r="796" s="45" customFormat="1"/>
    <row r="797" s="45" customFormat="1"/>
    <row r="798" s="45" customFormat="1"/>
    <row r="799" s="45" customFormat="1"/>
    <row r="800" s="45" customFormat="1"/>
    <row r="801" s="45" customFormat="1"/>
    <row r="802" s="45" customFormat="1"/>
    <row r="803" s="45" customFormat="1"/>
    <row r="804" s="45" customFormat="1"/>
    <row r="805" s="45" customFormat="1"/>
    <row r="806" s="45" customFormat="1"/>
    <row r="807" s="45" customFormat="1"/>
    <row r="808" s="45" customFormat="1"/>
    <row r="809" s="45" customFormat="1"/>
    <row r="810" s="45" customFormat="1"/>
    <row r="811" s="45" customFormat="1"/>
    <row r="812" s="45" customFormat="1"/>
    <row r="813" s="45" customFormat="1"/>
    <row r="814" s="45" customFormat="1"/>
    <row r="815" s="45" customFormat="1"/>
    <row r="816" s="45" customFormat="1"/>
    <row r="817" s="45" customFormat="1"/>
    <row r="818" s="45" customFormat="1"/>
    <row r="819" s="45" customFormat="1"/>
    <row r="820" s="45" customFormat="1"/>
    <row r="821" s="45" customFormat="1"/>
    <row r="822" s="45" customFormat="1"/>
    <row r="823" s="45" customFormat="1"/>
    <row r="824" s="45" customFormat="1"/>
    <row r="825" s="45" customFormat="1"/>
    <row r="826" s="45" customFormat="1"/>
    <row r="827" s="45" customFormat="1"/>
    <row r="828" s="45" customFormat="1"/>
    <row r="829" s="45" customFormat="1"/>
    <row r="830" s="45" customFormat="1"/>
    <row r="831" s="45" customFormat="1"/>
    <row r="832" s="45" customFormat="1"/>
    <row r="833" s="45" customFormat="1"/>
    <row r="834" s="45" customFormat="1"/>
    <row r="835" s="45" customFormat="1"/>
    <row r="836" s="45" customFormat="1"/>
    <row r="837" s="45" customFormat="1"/>
    <row r="838" s="45" customFormat="1"/>
    <row r="839" s="45" customFormat="1"/>
    <row r="840" s="45" customFormat="1"/>
    <row r="841" s="45" customFormat="1"/>
    <row r="842" s="45" customFormat="1"/>
    <row r="843" s="45" customFormat="1"/>
    <row r="844" s="45" customFormat="1"/>
    <row r="845" s="45" customFormat="1"/>
    <row r="846" s="45" customFormat="1"/>
    <row r="847" s="45" customFormat="1"/>
    <row r="848" s="45" customFormat="1"/>
    <row r="849" s="45" customFormat="1"/>
    <row r="850" s="45" customFormat="1"/>
    <row r="851" s="45" customFormat="1"/>
    <row r="852" s="45" customFormat="1"/>
    <row r="853" s="45" customFormat="1"/>
    <row r="854" s="45" customFormat="1"/>
    <row r="855" s="45" customFormat="1"/>
    <row r="856" s="45" customFormat="1"/>
    <row r="857" s="45" customFormat="1"/>
    <row r="858" s="45" customFormat="1"/>
    <row r="859" s="45" customFormat="1"/>
    <row r="860" s="45" customFormat="1"/>
    <row r="861" s="45" customFormat="1"/>
    <row r="862" s="45" customFormat="1"/>
    <row r="863" s="45" customFormat="1"/>
    <row r="864" s="45" customFormat="1"/>
    <row r="865" s="45" customFormat="1"/>
    <row r="866" s="45" customFormat="1"/>
    <row r="867" s="45" customFormat="1"/>
    <row r="868" s="45" customFormat="1"/>
    <row r="869" s="45" customFormat="1"/>
    <row r="870" s="45" customFormat="1"/>
    <row r="871" s="45" customFormat="1"/>
    <row r="872" s="45" customFormat="1"/>
    <row r="873" s="45" customFormat="1"/>
    <row r="874" s="45" customFormat="1"/>
    <row r="875" s="45" customFormat="1"/>
    <row r="876" s="45" customFormat="1"/>
    <row r="877" s="45" customFormat="1"/>
    <row r="878" s="45" customFormat="1"/>
    <row r="879" s="45" customFormat="1"/>
    <row r="880" s="45" customFormat="1"/>
    <row r="881" s="45" customFormat="1"/>
    <row r="882" s="45" customFormat="1"/>
    <row r="883" s="45" customFormat="1"/>
    <row r="884" s="45" customFormat="1"/>
    <row r="885" s="45" customFormat="1"/>
    <row r="886" s="45" customFormat="1"/>
    <row r="887" s="45" customFormat="1"/>
    <row r="888" s="45" customFormat="1"/>
    <row r="889" s="45" customFormat="1"/>
    <row r="890" s="45" customFormat="1"/>
    <row r="891" s="45" customFormat="1"/>
    <row r="892" s="45" customFormat="1"/>
    <row r="893" s="45" customFormat="1"/>
    <row r="894" s="45" customFormat="1"/>
    <row r="895" s="45" customFormat="1"/>
    <row r="896" s="45" customFormat="1"/>
    <row r="897" s="45" customFormat="1"/>
    <row r="898" s="45" customFormat="1"/>
    <row r="899" s="45" customFormat="1"/>
    <row r="900" s="45" customFormat="1"/>
    <row r="901" s="45" customFormat="1"/>
    <row r="902" s="45" customFormat="1"/>
    <row r="903" s="45" customFormat="1"/>
    <row r="904" s="45" customFormat="1"/>
    <row r="905" s="45" customFormat="1"/>
    <row r="906" s="45" customFormat="1"/>
    <row r="907" s="45" customFormat="1"/>
    <row r="908" s="45" customFormat="1"/>
    <row r="909" s="45" customFormat="1"/>
    <row r="910" s="45" customFormat="1"/>
    <row r="911" s="45" customFormat="1"/>
    <row r="912" s="45" customFormat="1"/>
    <row r="913" s="45" customFormat="1"/>
    <row r="914" s="45" customFormat="1"/>
    <row r="915" s="45" customFormat="1"/>
    <row r="916" s="45" customFormat="1"/>
    <row r="917" s="45" customFormat="1"/>
    <row r="918" s="45" customFormat="1"/>
    <row r="919" s="45" customFormat="1"/>
    <row r="920" s="45" customFormat="1"/>
    <row r="921" s="45" customFormat="1"/>
    <row r="922" s="45" customFormat="1"/>
    <row r="923" s="45" customFormat="1"/>
    <row r="924" s="45" customFormat="1"/>
    <row r="925" s="45" customFormat="1"/>
    <row r="926" s="45" customFormat="1"/>
    <row r="927" s="45" customFormat="1"/>
    <row r="928" s="45" customFormat="1"/>
    <row r="929" s="45" customFormat="1"/>
    <row r="930" s="45" customFormat="1"/>
    <row r="931" s="45" customFormat="1"/>
    <row r="932" s="45" customFormat="1"/>
    <row r="933" s="45" customFormat="1"/>
    <row r="934" s="45" customFormat="1"/>
    <row r="935" s="45" customFormat="1"/>
    <row r="936" s="45" customFormat="1"/>
    <row r="937" s="45" customFormat="1"/>
    <row r="938" s="45" customFormat="1"/>
    <row r="939" s="45" customFormat="1"/>
    <row r="940" s="45" customFormat="1"/>
    <row r="941" s="45" customFormat="1"/>
    <row r="942" s="45" customFormat="1"/>
    <row r="943" s="45" customFormat="1"/>
    <row r="944" s="45" customFormat="1"/>
    <row r="945" s="45" customFormat="1"/>
    <row r="946" s="45" customFormat="1"/>
    <row r="947" s="45" customFormat="1"/>
    <row r="948" s="45" customFormat="1"/>
    <row r="949" s="45" customFormat="1"/>
    <row r="950" s="45" customFormat="1"/>
    <row r="951" s="45" customFormat="1"/>
    <row r="952" s="45" customFormat="1"/>
    <row r="953" s="45" customFormat="1"/>
    <row r="954" s="45" customFormat="1"/>
    <row r="955" s="45" customFormat="1"/>
    <row r="956" s="45" customFormat="1"/>
    <row r="957" s="45" customFormat="1"/>
    <row r="958" s="45" customFormat="1"/>
    <row r="959" s="45" customFormat="1"/>
    <row r="960" s="45" customFormat="1"/>
    <row r="961" s="45" customFormat="1"/>
    <row r="962" s="45" customFormat="1"/>
    <row r="963" s="45" customFormat="1"/>
    <row r="964" s="45" customFormat="1"/>
    <row r="965" s="45" customFormat="1"/>
    <row r="966" s="45" customFormat="1"/>
    <row r="967" s="45" customFormat="1"/>
    <row r="968" s="45" customFormat="1"/>
    <row r="969" s="45" customFormat="1"/>
    <row r="970" s="45" customFormat="1"/>
    <row r="971" s="45" customFormat="1"/>
    <row r="972" s="45" customFormat="1"/>
    <row r="973" s="45" customFormat="1"/>
    <row r="974" s="45" customFormat="1"/>
    <row r="975" s="45" customFormat="1"/>
    <row r="976" s="45" customFormat="1"/>
    <row r="977" s="45" customFormat="1"/>
    <row r="978" s="45" customFormat="1"/>
    <row r="979" s="45" customFormat="1"/>
    <row r="980" s="45" customFormat="1"/>
    <row r="981" s="45" customFormat="1"/>
    <row r="982" s="45" customFormat="1"/>
    <row r="983" s="45" customFormat="1"/>
    <row r="984" s="45" customFormat="1"/>
    <row r="985" s="45" customFormat="1"/>
    <row r="986" s="45" customFormat="1"/>
    <row r="987" s="45" customFormat="1"/>
    <row r="988" s="45" customFormat="1"/>
    <row r="989" s="45" customFormat="1"/>
    <row r="990" s="45" customFormat="1"/>
    <row r="991" s="45" customFormat="1"/>
    <row r="992" s="45" customFormat="1"/>
    <row r="993" s="45" customFormat="1"/>
    <row r="994" s="45" customFormat="1"/>
    <row r="995" s="45" customFormat="1"/>
    <row r="996" s="45" customFormat="1"/>
    <row r="997" s="45" customFormat="1"/>
    <row r="998" s="45" customFormat="1"/>
    <row r="999" s="45" customFormat="1"/>
    <row r="1000" s="45" customFormat="1"/>
    <row r="1001" s="45" customFormat="1"/>
    <row r="1002" s="45" customFormat="1"/>
    <row r="1003" s="45" customFormat="1"/>
    <row r="1004" s="45" customFormat="1"/>
    <row r="1005" s="45" customFormat="1"/>
    <row r="1006" s="45" customFormat="1"/>
    <row r="1007" s="45" customFormat="1"/>
    <row r="1008" s="45" customFormat="1"/>
    <row r="1009" s="45" customFormat="1"/>
    <row r="1010" s="45" customFormat="1"/>
    <row r="1011" s="45" customFormat="1"/>
    <row r="1012" s="45" customFormat="1"/>
    <row r="1013" s="45" customFormat="1"/>
    <row r="1014" s="45" customFormat="1"/>
    <row r="1015" s="45" customFormat="1"/>
    <row r="1016" s="45" customFormat="1"/>
    <row r="1017" s="45" customFormat="1"/>
    <row r="1018" s="45" customFormat="1"/>
    <row r="1019" s="45" customFormat="1"/>
    <row r="1020" s="45" customFormat="1"/>
    <row r="1021" s="45" customFormat="1"/>
    <row r="1022" s="45" customFormat="1"/>
    <row r="1023" s="45" customFormat="1"/>
    <row r="1024" s="45" customFormat="1"/>
    <row r="1025" s="45" customFormat="1"/>
    <row r="1026" s="45" customFormat="1"/>
    <row r="1027" s="45" customFormat="1"/>
    <row r="1028" s="45" customFormat="1"/>
    <row r="1029" s="45" customFormat="1"/>
    <row r="1030" s="45" customFormat="1"/>
    <row r="1031" s="45" customFormat="1"/>
    <row r="1032" s="45" customFormat="1"/>
    <row r="1033" s="45" customFormat="1"/>
    <row r="1034" s="45" customFormat="1"/>
    <row r="1035" s="45" customFormat="1"/>
    <row r="1036" s="45" customFormat="1"/>
    <row r="1037" s="45" customFormat="1"/>
    <row r="1038" s="45" customFormat="1"/>
    <row r="1039" s="45" customFormat="1"/>
    <row r="1040" s="45" customFormat="1"/>
    <row r="1041" s="45" customFormat="1"/>
    <row r="1042" s="45" customFormat="1"/>
    <row r="1043" s="45" customFormat="1"/>
    <row r="1044" s="45" customFormat="1"/>
    <row r="1045" s="45" customFormat="1"/>
    <row r="1046" s="45" customFormat="1"/>
    <row r="1047" s="45" customFormat="1"/>
    <row r="1048" s="45" customFormat="1"/>
    <row r="1049" s="45" customFormat="1"/>
    <row r="1050" s="45" customFormat="1"/>
    <row r="1051" s="45" customFormat="1"/>
    <row r="1052" s="45" customFormat="1"/>
    <row r="1053" s="45" customFormat="1"/>
    <row r="1054" s="45" customFormat="1"/>
    <row r="1055" s="45" customFormat="1"/>
    <row r="1056" s="45" customFormat="1"/>
    <row r="1057" s="45" customFormat="1"/>
    <row r="1058" s="45" customFormat="1"/>
    <row r="1059" s="45" customFormat="1"/>
    <row r="1060" s="45" customFormat="1"/>
    <row r="1061" s="45" customFormat="1"/>
    <row r="1062" s="45" customFormat="1"/>
    <row r="1063" s="45" customFormat="1"/>
    <row r="1064" s="45" customFormat="1"/>
    <row r="1065" s="45" customFormat="1"/>
    <row r="1066" s="45" customFormat="1"/>
    <row r="1067" s="45" customFormat="1"/>
    <row r="1068" s="45" customFormat="1"/>
    <row r="1069" s="45" customFormat="1"/>
    <row r="1070" s="45" customFormat="1"/>
    <row r="1071" s="45" customFormat="1"/>
    <row r="1072" s="45" customFormat="1"/>
    <row r="1073" s="45" customFormat="1"/>
    <row r="1074" s="45" customFormat="1"/>
    <row r="1075" s="45" customFormat="1"/>
    <row r="1076" s="45" customFormat="1"/>
    <row r="1077" s="45" customFormat="1"/>
    <row r="1078" s="45" customFormat="1"/>
    <row r="1079" s="45" customFormat="1"/>
    <row r="1080" s="45" customFormat="1"/>
    <row r="1081" s="45" customFormat="1"/>
    <row r="1082" s="45" customFormat="1"/>
    <row r="1083" s="45" customFormat="1"/>
    <row r="1084" s="45" customFormat="1"/>
    <row r="1085" s="45" customFormat="1"/>
    <row r="1086" s="45" customFormat="1"/>
    <row r="1087" s="45" customFormat="1"/>
    <row r="1088" s="45" customFormat="1"/>
    <row r="1089" s="45" customFormat="1"/>
    <row r="1090" s="45" customFormat="1"/>
    <row r="1091" s="45" customFormat="1"/>
    <row r="1092" s="45" customFormat="1"/>
    <row r="1093" s="45" customFormat="1"/>
    <row r="1094" s="45" customFormat="1"/>
    <row r="1095" s="45" customFormat="1"/>
    <row r="1096" s="45" customFormat="1"/>
    <row r="1097" s="45" customFormat="1"/>
    <row r="1098" s="45" customFormat="1"/>
    <row r="1099" s="45" customFormat="1"/>
    <row r="1100" s="45" customFormat="1"/>
    <row r="1101" s="45" customFormat="1"/>
    <row r="1102" s="45" customFormat="1"/>
    <row r="1103" s="45" customFormat="1"/>
    <row r="1104" s="45" customFormat="1"/>
    <row r="1105" s="45" customFormat="1"/>
    <row r="1106" s="45" customFormat="1"/>
    <row r="1107" s="45" customFormat="1"/>
    <row r="1108" s="45" customFormat="1"/>
    <row r="1109" s="45" customFormat="1"/>
    <row r="1110" s="45" customFormat="1"/>
    <row r="1111" s="45" customFormat="1"/>
    <row r="1112" s="45" customFormat="1"/>
    <row r="1113" s="45" customFormat="1"/>
    <row r="1114" s="45" customFormat="1"/>
    <row r="1115" s="45" customFormat="1"/>
    <row r="1116" s="45" customFormat="1"/>
    <row r="1117" s="45" customFormat="1"/>
    <row r="1118" s="45" customFormat="1"/>
    <row r="1119" s="45" customFormat="1"/>
    <row r="1120" s="45" customFormat="1"/>
    <row r="1121" s="45" customFormat="1"/>
    <row r="1122" s="45" customFormat="1"/>
    <row r="1123" s="45" customFormat="1"/>
    <row r="1124" s="45" customFormat="1"/>
    <row r="1125" s="45" customFormat="1"/>
    <row r="1126" s="45" customFormat="1"/>
    <row r="1127" s="45" customFormat="1"/>
    <row r="1128" s="45" customFormat="1"/>
    <row r="1129" s="45" customFormat="1"/>
    <row r="1130" s="45" customFormat="1"/>
    <row r="1131" s="45" customFormat="1"/>
    <row r="1132" s="45" customFormat="1"/>
    <row r="1133" s="45" customFormat="1"/>
    <row r="1134" s="45" customFormat="1"/>
    <row r="1135" s="45" customFormat="1"/>
    <row r="1136" s="45" customFormat="1"/>
    <row r="1137" s="45" customFormat="1"/>
    <row r="1138" s="45" customFormat="1"/>
    <row r="1139" s="45" customFormat="1"/>
    <row r="1140" s="45" customFormat="1"/>
    <row r="1141" s="45" customFormat="1"/>
    <row r="1142" s="45" customFormat="1"/>
    <row r="1143" s="45" customFormat="1"/>
    <row r="1144" s="45" customFormat="1"/>
    <row r="1145" s="45" customFormat="1"/>
    <row r="1146" s="45" customFormat="1"/>
    <row r="1147" s="45" customFormat="1"/>
    <row r="1148" s="45" customFormat="1"/>
    <row r="1149" s="45" customFormat="1"/>
    <row r="1150" s="45" customFormat="1"/>
    <row r="1151" s="45" customFormat="1"/>
    <row r="1152" s="45" customFormat="1"/>
    <row r="1153" s="45" customFormat="1"/>
    <row r="1154" s="45" customFormat="1"/>
    <row r="1155" s="45" customFormat="1"/>
    <row r="1156" s="45" customFormat="1"/>
    <row r="1157" s="45" customFormat="1"/>
    <row r="1158" s="45" customFormat="1"/>
    <row r="1159" s="45" customFormat="1"/>
    <row r="1160" s="45" customFormat="1"/>
    <row r="1161" s="45" customFormat="1"/>
    <row r="1162" s="45" customFormat="1"/>
    <row r="1163" s="45" customFormat="1"/>
    <row r="1164" s="45" customFormat="1"/>
    <row r="1165" s="45" customFormat="1"/>
    <row r="1166" s="45" customFormat="1"/>
    <row r="1167" s="45" customFormat="1"/>
    <row r="1168" s="45" customFormat="1"/>
    <row r="1169" s="45" customFormat="1"/>
    <row r="1170" s="45" customFormat="1"/>
    <row r="1171" s="45" customFormat="1"/>
    <row r="1172" s="45" customFormat="1"/>
    <row r="1173" s="45" customFormat="1"/>
    <row r="1174" s="45" customFormat="1"/>
    <row r="1175" s="45" customFormat="1"/>
    <row r="1176" s="45" customFormat="1"/>
    <row r="1177" s="45" customFormat="1"/>
    <row r="1178" s="45" customFormat="1"/>
    <row r="1179" s="45" customFormat="1"/>
    <row r="1180" s="45" customFormat="1"/>
    <row r="1181" s="45" customFormat="1"/>
    <row r="1182" s="45" customFormat="1"/>
    <row r="1183" s="45" customFormat="1"/>
    <row r="1184" s="45" customFormat="1"/>
    <row r="1185" s="45" customFormat="1"/>
    <row r="1186" s="45" customFormat="1"/>
    <row r="1187" s="45" customFormat="1"/>
    <row r="1188" s="45" customFormat="1"/>
    <row r="1189" s="45" customFormat="1"/>
    <row r="1190" s="45" customFormat="1"/>
    <row r="1191" s="45" customFormat="1"/>
    <row r="1192" s="45" customFormat="1"/>
    <row r="1193" s="45" customFormat="1"/>
    <row r="1194" s="45" customFormat="1"/>
    <row r="1195" s="45" customFormat="1"/>
    <row r="1196" s="45" customFormat="1"/>
    <row r="1197" s="45" customFormat="1"/>
    <row r="1198" s="45" customFormat="1"/>
    <row r="1199" s="45" customFormat="1"/>
    <row r="1200" s="45" customFormat="1"/>
    <row r="1201" s="45" customFormat="1"/>
    <row r="1202" s="45" customFormat="1"/>
    <row r="1203" s="45" customFormat="1"/>
    <row r="1204" s="45" customFormat="1"/>
    <row r="1205" s="45" customFormat="1"/>
    <row r="1206" s="45" customFormat="1"/>
    <row r="1207" s="45" customFormat="1"/>
    <row r="1208" s="45" customFormat="1"/>
    <row r="1209" s="45" customFormat="1"/>
    <row r="1210" s="45" customFormat="1"/>
    <row r="1211" s="45" customFormat="1"/>
    <row r="1212" s="45" customFormat="1"/>
    <row r="1213" s="45" customFormat="1"/>
    <row r="1214" s="45" customFormat="1"/>
    <row r="1215" s="45" customFormat="1"/>
    <row r="1216" s="45" customFormat="1"/>
    <row r="1217" s="45" customFormat="1"/>
    <row r="1218" s="45" customFormat="1"/>
    <row r="1219" s="45" customFormat="1"/>
    <row r="1220" s="45" customFormat="1"/>
    <row r="1221" s="45" customFormat="1"/>
    <row r="1222" s="45" customFormat="1"/>
    <row r="1223" s="45" customFormat="1"/>
    <row r="1224" s="45" customFormat="1"/>
    <row r="1225" s="45" customFormat="1"/>
    <row r="1226" s="45" customFormat="1"/>
    <row r="1227" s="45" customFormat="1"/>
    <row r="1228" s="45" customFormat="1"/>
    <row r="1229" s="45" customFormat="1"/>
    <row r="1230" s="45" customFormat="1"/>
    <row r="1231" s="45" customFormat="1"/>
    <row r="1232" s="45" customFormat="1"/>
    <row r="1233" s="45" customFormat="1"/>
    <row r="1234" s="45" customFormat="1"/>
    <row r="1235" s="45" customFormat="1"/>
    <row r="1236" s="45" customFormat="1"/>
    <row r="1237" s="45" customFormat="1"/>
    <row r="1238" s="45" customFormat="1"/>
    <row r="1239" s="45" customFormat="1"/>
    <row r="1240" s="45" customFormat="1"/>
    <row r="1241" s="45" customFormat="1"/>
    <row r="1242" s="45" customFormat="1"/>
    <row r="1243" s="45" customFormat="1"/>
    <row r="1244" s="45" customFormat="1"/>
    <row r="1245" s="45" customFormat="1"/>
    <row r="1246" s="45" customFormat="1"/>
    <row r="1247" s="45" customFormat="1"/>
    <row r="1248" s="45" customFormat="1"/>
    <row r="1249" s="45" customFormat="1"/>
    <row r="1250" s="45" customFormat="1"/>
    <row r="1251" s="45" customFormat="1"/>
    <row r="1252" s="45" customFormat="1"/>
    <row r="1253" s="45" customFormat="1"/>
    <row r="1254" s="45" customFormat="1"/>
    <row r="1255" s="45" customFormat="1"/>
    <row r="1256" s="45" customFormat="1"/>
    <row r="1257" s="45" customFormat="1"/>
    <row r="1258" s="45" customFormat="1"/>
    <row r="1259" s="45" customFormat="1"/>
    <row r="1260" s="45" customFormat="1"/>
    <row r="1261" s="45" customFormat="1"/>
    <row r="1262" s="45" customFormat="1"/>
    <row r="1263" s="45" customFormat="1"/>
    <row r="1264" s="45" customFormat="1"/>
    <row r="1265" s="45" customFormat="1"/>
    <row r="1266" s="45" customFormat="1"/>
    <row r="1267" s="45" customFormat="1"/>
    <row r="1268" s="45" customFormat="1"/>
    <row r="1269" s="45" customFormat="1"/>
    <row r="1270" s="45" customFormat="1"/>
    <row r="1271" s="45" customFormat="1"/>
    <row r="1272" s="45" customFormat="1"/>
    <row r="1273" s="45" customFormat="1"/>
    <row r="1274" s="45" customFormat="1"/>
    <row r="1275" s="45" customFormat="1"/>
    <row r="1276" s="45" customFormat="1"/>
    <row r="1277" s="45" customFormat="1"/>
    <row r="1278" s="45" customFormat="1"/>
    <row r="1279" s="45" customFormat="1"/>
    <row r="1280" s="45" customFormat="1"/>
    <row r="1281" s="45" customFormat="1"/>
    <row r="1282" s="45" customFormat="1"/>
    <row r="1283" s="45" customFormat="1"/>
    <row r="1284" s="45" customFormat="1"/>
    <row r="1285" s="45" customFormat="1"/>
    <row r="1286" s="45" customFormat="1"/>
    <row r="1287" s="45" customFormat="1"/>
    <row r="1288" s="45" customFormat="1"/>
    <row r="1289" s="45" customFormat="1"/>
    <row r="1290" s="45" customFormat="1"/>
    <row r="1291" s="45" customFormat="1"/>
    <row r="1292" s="45" customFormat="1"/>
    <row r="1293" s="45" customFormat="1"/>
    <row r="1294" s="45" customFormat="1"/>
    <row r="1295" s="45" customFormat="1"/>
    <row r="1296" s="45" customFormat="1"/>
    <row r="1297" s="45" customFormat="1"/>
    <row r="1298" s="45" customFormat="1"/>
    <row r="1299" s="45" customFormat="1"/>
    <row r="1300" s="45" customFormat="1"/>
    <row r="1301" s="45" customFormat="1"/>
    <row r="1302" s="45" customFormat="1"/>
    <row r="1303" s="45" customFormat="1"/>
    <row r="1304" s="45" customFormat="1"/>
    <row r="1305" s="45" customFormat="1"/>
    <row r="1306" s="45" customFormat="1"/>
    <row r="1307" s="45" customFormat="1"/>
    <row r="1308" s="45" customFormat="1"/>
    <row r="1309" s="45" customFormat="1"/>
    <row r="1310" s="45" customFormat="1"/>
    <row r="1311" s="45" customFormat="1"/>
    <row r="1312" s="45" customFormat="1"/>
    <row r="1313" s="45" customFormat="1"/>
    <row r="1314" s="45" customFormat="1"/>
    <row r="1315" s="45" customFormat="1"/>
    <row r="1316" s="45" customFormat="1"/>
    <row r="1317" s="45" customFormat="1"/>
    <row r="1318" s="45" customFormat="1"/>
    <row r="1319" s="45" customFormat="1"/>
  </sheetData>
  <mergeCells count="2">
    <mergeCell ref="A4:A31"/>
    <mergeCell ref="A54:A81"/>
  </mergeCells>
  <pageMargins left="6.25E-2" right="0.25" top="3.7499999999999999E-2" bottom="0.75" header="0.3" footer="0.3"/>
  <pageSetup scale="1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6081" r:id="rId4" name="Drop Down 1">
              <controlPr defaultSize="0" autoLine="0" autoPict="0">
                <anchor moveWithCells="1">
                  <from>
                    <xdr:col>12</xdr:col>
                    <xdr:colOff>485775</xdr:colOff>
                    <xdr:row>0</xdr:row>
                    <xdr:rowOff>0</xdr:rowOff>
                  </from>
                  <to>
                    <xdr:col>14</xdr:col>
                    <xdr:colOff>466725</xdr:colOff>
                    <xdr:row>1</xdr:row>
                    <xdr:rowOff>0</xdr:rowOff>
                  </to>
                </anchor>
              </controlPr>
            </control>
          </mc:Choice>
        </mc:AlternateContent>
        <mc:AlternateContent xmlns:mc="http://schemas.openxmlformats.org/markup-compatibility/2006">
          <mc:Choice Requires="x14">
            <control shapeId="46082" r:id="rId5" name="Drop Down 2">
              <controlPr defaultSize="0" autoLine="0" autoPict="0">
                <anchor moveWithCells="1">
                  <from>
                    <xdr:col>18</xdr:col>
                    <xdr:colOff>66675</xdr:colOff>
                    <xdr:row>0</xdr:row>
                    <xdr:rowOff>19050</xdr:rowOff>
                  </from>
                  <to>
                    <xdr:col>20</xdr:col>
                    <xdr:colOff>47625</xdr:colOff>
                    <xdr:row>1</xdr:row>
                    <xdr:rowOff>19050</xdr:rowOff>
                  </to>
                </anchor>
              </controlPr>
            </control>
          </mc:Choice>
        </mc:AlternateContent>
        <mc:AlternateContent xmlns:mc="http://schemas.openxmlformats.org/markup-compatibility/2006">
          <mc:Choice Requires="x14">
            <control shapeId="46083" r:id="rId6" name="Drop Down 3">
              <controlPr defaultSize="0" autoLine="0" autoPict="0">
                <anchor moveWithCells="1">
                  <from>
                    <xdr:col>22</xdr:col>
                    <xdr:colOff>600075</xdr:colOff>
                    <xdr:row>0</xdr:row>
                    <xdr:rowOff>28575</xdr:rowOff>
                  </from>
                  <to>
                    <xdr:col>24</xdr:col>
                    <xdr:colOff>542925</xdr:colOff>
                    <xdr:row>1</xdr:row>
                    <xdr:rowOff>28575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theme="5" tint="-0.249977111117893"/>
  </sheetPr>
  <dimension ref="A1:J3"/>
  <sheetViews>
    <sheetView showGridLines="0" zoomScaleNormal="100" workbookViewId="0">
      <pane ySplit="1" topLeftCell="A2" activePane="bottomLeft" state="frozenSplit"/>
      <selection pane="bottomLeft" activeCell="M19" sqref="M19"/>
      <selection activeCell="E32" sqref="E32"/>
    </sheetView>
  </sheetViews>
  <sheetFormatPr defaultRowHeight="15"/>
  <cols>
    <col min="1" max="1" width="14.28515625" style="53" customWidth="1"/>
    <col min="2" max="3" width="9.140625" style="53"/>
    <col min="4" max="4" width="2.42578125" style="53" customWidth="1"/>
    <col min="5" max="5" width="17.7109375" style="53" bestFit="1" customWidth="1"/>
    <col min="6" max="8" width="9.140625" style="53"/>
    <col min="9" max="9" width="3.140625" style="53" customWidth="1"/>
    <col min="10" max="10" width="9.85546875" style="53" bestFit="1" customWidth="1"/>
    <col min="11" max="16384" width="9.140625" style="53"/>
  </cols>
  <sheetData>
    <row r="1" spans="1:10" s="54" customFormat="1" ht="18.75" customHeight="1">
      <c r="A1" s="55" t="s">
        <v>0</v>
      </c>
      <c r="E1" s="55" t="s">
        <v>1</v>
      </c>
      <c r="J1" s="55" t="s">
        <v>2</v>
      </c>
    </row>
    <row r="2" spans="1:10" ht="18.75" customHeight="1"/>
    <row r="3" spans="1:10" ht="18.75" customHeight="1"/>
  </sheetData>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Drop Down 1">
              <controlPr defaultSize="0" autoLine="0" autoPict="0">
                <anchor moveWithCells="1">
                  <from>
                    <xdr:col>1</xdr:col>
                    <xdr:colOff>0</xdr:colOff>
                    <xdr:row>0</xdr:row>
                    <xdr:rowOff>0</xdr:rowOff>
                  </from>
                  <to>
                    <xdr:col>3</xdr:col>
                    <xdr:colOff>0</xdr:colOff>
                    <xdr:row>0</xdr:row>
                    <xdr:rowOff>200025</xdr:rowOff>
                  </to>
                </anchor>
              </controlPr>
            </control>
          </mc:Choice>
        </mc:AlternateContent>
        <mc:AlternateContent xmlns:mc="http://schemas.openxmlformats.org/markup-compatibility/2006">
          <mc:Choice Requires="x14">
            <control shapeId="11266" r:id="rId5" name="Drop Down 2">
              <controlPr defaultSize="0" autoLine="0" autoPict="0">
                <anchor moveWithCells="1">
                  <from>
                    <xdr:col>5</xdr:col>
                    <xdr:colOff>9525</xdr:colOff>
                    <xdr:row>0</xdr:row>
                    <xdr:rowOff>28575</xdr:rowOff>
                  </from>
                  <to>
                    <xdr:col>7</xdr:col>
                    <xdr:colOff>9525</xdr:colOff>
                    <xdr:row>0</xdr:row>
                    <xdr:rowOff>228600</xdr:rowOff>
                  </to>
                </anchor>
              </controlPr>
            </control>
          </mc:Choice>
        </mc:AlternateContent>
        <mc:AlternateContent xmlns:mc="http://schemas.openxmlformats.org/markup-compatibility/2006">
          <mc:Choice Requires="x14">
            <control shapeId="11267" r:id="rId6" name="Drop Down 3">
              <controlPr defaultSize="0" autoLine="0" autoPict="0">
                <anchor moveWithCells="1">
                  <from>
                    <xdr:col>10</xdr:col>
                    <xdr:colOff>9525</xdr:colOff>
                    <xdr:row>0</xdr:row>
                    <xdr:rowOff>28575</xdr:rowOff>
                  </from>
                  <to>
                    <xdr:col>12</xdr:col>
                    <xdr:colOff>9525</xdr:colOff>
                    <xdr:row>0</xdr:row>
                    <xdr:rowOff>228600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
    <tabColor theme="7" tint="-0.499984740745262"/>
    <pageSetUpPr fitToPage="1"/>
  </sheetPr>
  <dimension ref="A1:AQ93"/>
  <sheetViews>
    <sheetView showGridLines="0" zoomScale="85" zoomScaleNormal="85" workbookViewId="0">
      <pane xSplit="4" ySplit="2" topLeftCell="E3" activePane="bottomRight" state="frozenSplit"/>
      <selection pane="bottomRight" activeCell="AC87" sqref="D87:AC93"/>
      <selection pane="bottomLeft" activeCell="E32" sqref="E32"/>
      <selection pane="topRight" activeCell="E32" sqref="E32"/>
    </sheetView>
  </sheetViews>
  <sheetFormatPr defaultRowHeight="14.25"/>
  <cols>
    <col min="1" max="1" width="4" style="1" customWidth="1"/>
    <col min="2" max="3" width="3.85546875" style="2" customWidth="1"/>
    <col min="4" max="4" width="30.5703125" style="2" customWidth="1"/>
    <col min="5" max="29" width="8.42578125" style="2" customWidth="1"/>
    <col min="30" max="30" width="2.42578125" style="1" customWidth="1"/>
    <col min="31" max="31" width="9.42578125" style="1" bestFit="1" customWidth="1"/>
    <col min="32" max="16384" width="9.140625" style="1"/>
  </cols>
  <sheetData>
    <row r="1" spans="1:31" s="3" customFormat="1" ht="17.25">
      <c r="A1" s="80" t="s">
        <v>107</v>
      </c>
      <c r="B1" s="26"/>
      <c r="C1" s="26"/>
      <c r="D1" s="26"/>
      <c r="E1" s="62"/>
      <c r="F1" s="62"/>
      <c r="G1" s="62"/>
      <c r="H1" s="62"/>
      <c r="I1" s="62"/>
      <c r="J1" s="61" t="s">
        <v>0</v>
      </c>
      <c r="K1" s="62"/>
      <c r="L1" s="62"/>
      <c r="M1" s="62"/>
      <c r="N1" s="61"/>
      <c r="O1" s="60" t="s">
        <v>1</v>
      </c>
      <c r="P1" s="59"/>
      <c r="Q1" s="59"/>
      <c r="R1" s="61"/>
      <c r="S1" s="59"/>
      <c r="T1" s="60" t="s">
        <v>2</v>
      </c>
      <c r="U1" s="60"/>
      <c r="V1" s="59"/>
      <c r="W1" s="59"/>
      <c r="X1" s="59"/>
      <c r="Y1" s="59"/>
      <c r="Z1" s="8"/>
      <c r="AA1" s="8"/>
      <c r="AB1" s="8"/>
      <c r="AC1" s="8"/>
    </row>
    <row r="2" spans="1:31" s="3" customFormat="1" ht="15">
      <c r="A2" s="83" t="s">
        <v>108</v>
      </c>
      <c r="B2" s="8"/>
      <c r="C2" s="8"/>
      <c r="D2" s="8"/>
      <c r="E2" s="7" t="s">
        <v>5</v>
      </c>
      <c r="F2" s="7" t="s">
        <v>6</v>
      </c>
      <c r="G2" s="7" t="s">
        <v>7</v>
      </c>
      <c r="H2" s="7" t="s">
        <v>8</v>
      </c>
      <c r="I2" s="7" t="s">
        <v>9</v>
      </c>
      <c r="J2" s="6" t="s">
        <v>10</v>
      </c>
      <c r="K2" s="6" t="s">
        <v>11</v>
      </c>
      <c r="L2" s="6" t="s">
        <v>12</v>
      </c>
      <c r="M2" s="5" t="s">
        <v>13</v>
      </c>
      <c r="N2" s="5" t="s">
        <v>14</v>
      </c>
      <c r="O2" s="5" t="s">
        <v>15</v>
      </c>
      <c r="P2" s="5" t="s">
        <v>16</v>
      </c>
      <c r="Q2" s="5" t="s">
        <v>17</v>
      </c>
      <c r="R2" s="5" t="s">
        <v>18</v>
      </c>
      <c r="S2" s="5" t="s">
        <v>19</v>
      </c>
      <c r="T2" s="5" t="s">
        <v>20</v>
      </c>
      <c r="U2" s="5" t="s">
        <v>21</v>
      </c>
      <c r="V2" s="5" t="s">
        <v>22</v>
      </c>
      <c r="W2" s="5" t="s">
        <v>23</v>
      </c>
      <c r="X2" s="5" t="s">
        <v>24</v>
      </c>
      <c r="Y2" s="5" t="s">
        <v>25</v>
      </c>
      <c r="Z2" s="5" t="s">
        <v>26</v>
      </c>
      <c r="AA2" s="5" t="s">
        <v>27</v>
      </c>
      <c r="AB2" s="5" t="s">
        <v>28</v>
      </c>
      <c r="AC2" s="5" t="s">
        <v>29</v>
      </c>
      <c r="AE2" s="4" t="s">
        <v>66</v>
      </c>
    </row>
    <row r="3" spans="1:31">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row>
    <row r="4" spans="1:31" ht="15" customHeight="1">
      <c r="A4" s="213" t="s">
        <v>31</v>
      </c>
      <c r="B4" s="17" t="s">
        <v>32</v>
      </c>
      <c r="C4" s="17"/>
      <c r="D4" s="17"/>
      <c r="E4" s="90">
        <f>+E5+E11+E12</f>
        <v>0.73040766392801271</v>
      </c>
      <c r="F4" s="90">
        <f t="shared" ref="F4:AA4" si="0">+F5+F11+F12</f>
        <v>4.1371525276312173</v>
      </c>
      <c r="G4" s="90">
        <f t="shared" si="0"/>
        <v>7.5252759414560826</v>
      </c>
      <c r="H4" s="90">
        <f t="shared" si="0"/>
        <v>11.465230962448093</v>
      </c>
      <c r="I4" s="90">
        <f t="shared" si="0"/>
        <v>17.033272823726399</v>
      </c>
      <c r="J4" s="90">
        <f t="shared" si="0"/>
        <v>21.495212915495074</v>
      </c>
      <c r="K4" s="90">
        <f t="shared" si="0"/>
        <v>25.430465015377038</v>
      </c>
      <c r="L4" s="90">
        <f t="shared" si="0"/>
        <v>29.899696267793772</v>
      </c>
      <c r="M4" s="90">
        <f t="shared" si="0"/>
        <v>31.423465896496985</v>
      </c>
      <c r="N4" s="90">
        <f t="shared" si="0"/>
        <v>30.790264693807437</v>
      </c>
      <c r="O4" s="90">
        <f t="shared" si="0"/>
        <v>33.29339484074211</v>
      </c>
      <c r="P4" s="90">
        <f t="shared" si="0"/>
        <v>32.085455683469121</v>
      </c>
      <c r="Q4" s="90">
        <f t="shared" si="0"/>
        <v>34.327101448941661</v>
      </c>
      <c r="R4" s="90">
        <f t="shared" si="0"/>
        <v>37.357063074587103</v>
      </c>
      <c r="S4" s="90">
        <f t="shared" si="0"/>
        <v>41.4927771115239</v>
      </c>
      <c r="T4" s="90">
        <f t="shared" si="0"/>
        <v>47.601428661561023</v>
      </c>
      <c r="U4" s="90">
        <f t="shared" si="0"/>
        <v>60.259907514485135</v>
      </c>
      <c r="V4" s="90">
        <f t="shared" si="0"/>
        <v>69.565371399748287</v>
      </c>
      <c r="W4" s="90">
        <f t="shared" si="0"/>
        <v>78.655647657889403</v>
      </c>
      <c r="X4" s="90">
        <f t="shared" si="0"/>
        <v>72.214485217244942</v>
      </c>
      <c r="Y4" s="90">
        <f t="shared" si="0"/>
        <v>87.147746479899666</v>
      </c>
      <c r="Z4" s="90">
        <f t="shared" si="0"/>
        <v>102.13359636533426</v>
      </c>
      <c r="AA4" s="90">
        <f t="shared" si="0"/>
        <v>113.52799521779158</v>
      </c>
      <c r="AB4" s="90">
        <f t="shared" ref="AB4:AC4" si="1">+AB5+AB11+AB12</f>
        <v>120.78468235246605</v>
      </c>
      <c r="AC4" s="90">
        <f t="shared" si="1"/>
        <v>127.71065854415932</v>
      </c>
    </row>
    <row r="5" spans="1:31">
      <c r="A5" s="213"/>
      <c r="B5" s="12"/>
      <c r="C5" s="12" t="s">
        <v>33</v>
      </c>
      <c r="D5" s="12"/>
      <c r="E5" s="63">
        <f t="shared" ref="E5:AA5" si="2">+SUM(E6:E10)</f>
        <v>0.60678593212199439</v>
      </c>
      <c r="F5" s="63">
        <f t="shared" si="2"/>
        <v>3.0363330223531029</v>
      </c>
      <c r="G5" s="63">
        <f t="shared" si="2"/>
        <v>5.6168486756442979</v>
      </c>
      <c r="H5" s="63">
        <f t="shared" si="2"/>
        <v>8.7581891577335895</v>
      </c>
      <c r="I5" s="63">
        <f t="shared" si="2"/>
        <v>13.245442199658251</v>
      </c>
      <c r="J5" s="63">
        <f t="shared" si="2"/>
        <v>16.77871555663511</v>
      </c>
      <c r="K5" s="63">
        <f t="shared" si="2"/>
        <v>19.654320723714285</v>
      </c>
      <c r="L5" s="63">
        <f t="shared" si="2"/>
        <v>22.753054869321769</v>
      </c>
      <c r="M5" s="63">
        <f t="shared" si="2"/>
        <v>23.625257679985502</v>
      </c>
      <c r="N5" s="63">
        <f t="shared" si="2"/>
        <v>22.503072715136909</v>
      </c>
      <c r="O5" s="63">
        <f t="shared" si="2"/>
        <v>23.240305566369926</v>
      </c>
      <c r="P5" s="63">
        <f t="shared" si="2"/>
        <v>23.650352697146808</v>
      </c>
      <c r="Q5" s="63">
        <f t="shared" si="2"/>
        <v>24.703712285194836</v>
      </c>
      <c r="R5" s="63">
        <f t="shared" si="2"/>
        <v>28.093790156661367</v>
      </c>
      <c r="S5" s="63">
        <f t="shared" si="2"/>
        <v>31.773774768114571</v>
      </c>
      <c r="T5" s="63">
        <f t="shared" si="2"/>
        <v>36.310500876563843</v>
      </c>
      <c r="U5" s="63">
        <f t="shared" si="2"/>
        <v>46.574414685184621</v>
      </c>
      <c r="V5" s="63">
        <f t="shared" si="2"/>
        <v>53.531162782670435</v>
      </c>
      <c r="W5" s="63">
        <f t="shared" si="2"/>
        <v>59.689358216298075</v>
      </c>
      <c r="X5" s="63">
        <f t="shared" si="2"/>
        <v>53.889667201695879</v>
      </c>
      <c r="Y5" s="63">
        <f t="shared" si="2"/>
        <v>65.960540341454575</v>
      </c>
      <c r="Z5" s="63">
        <f t="shared" si="2"/>
        <v>77.260829482739084</v>
      </c>
      <c r="AA5" s="63">
        <f t="shared" si="2"/>
        <v>86.096999999999994</v>
      </c>
      <c r="AB5" s="63">
        <f t="shared" ref="AB5:AC5" si="3">+SUM(AB6:AB10)</f>
        <v>91.617000000000004</v>
      </c>
      <c r="AC5" s="63">
        <f t="shared" si="3"/>
        <v>97.646000000000015</v>
      </c>
    </row>
    <row r="6" spans="1:31">
      <c r="A6" s="213"/>
      <c r="B6" s="12"/>
      <c r="C6" s="12"/>
      <c r="D6" s="21" t="s">
        <v>34</v>
      </c>
      <c r="E6" s="69">
        <v>2.3505967514604244E-2</v>
      </c>
      <c r="F6" s="69">
        <v>0.15797759090156235</v>
      </c>
      <c r="G6" s="69">
        <v>0.48174419167785754</v>
      </c>
      <c r="H6" s="69">
        <v>0.91270561161153474</v>
      </c>
      <c r="I6" s="69">
        <v>1.5437444897682469</v>
      </c>
      <c r="J6" s="69">
        <v>2.1719570930149681</v>
      </c>
      <c r="K6" s="69">
        <v>3.4158186587303954</v>
      </c>
      <c r="L6" s="69">
        <v>3.8549923592911735</v>
      </c>
      <c r="M6" s="69">
        <v>3.746488549923217</v>
      </c>
      <c r="N6" s="69">
        <v>2.927954595635331</v>
      </c>
      <c r="O6" s="69">
        <v>2.8510034377000002</v>
      </c>
      <c r="P6" s="69">
        <v>3.3417231209045268</v>
      </c>
      <c r="Q6" s="69">
        <v>3.4786082237698435</v>
      </c>
      <c r="R6" s="69">
        <v>4.9741629080399994</v>
      </c>
      <c r="S6" s="69">
        <v>5.5338259911099978</v>
      </c>
      <c r="T6" s="69">
        <v>6.572703326680001</v>
      </c>
      <c r="U6" s="69">
        <v>10.007135470340003</v>
      </c>
      <c r="V6" s="69">
        <v>11.763182335420002</v>
      </c>
      <c r="W6" s="69">
        <v>12.506019901170001</v>
      </c>
      <c r="X6" s="69">
        <v>11.875423111079996</v>
      </c>
      <c r="Y6" s="69">
        <v>14.452452631199993</v>
      </c>
      <c r="Z6" s="69">
        <v>19.129738720590002</v>
      </c>
      <c r="AA6" s="69">
        <v>22.432848122949999</v>
      </c>
      <c r="AB6" s="69">
        <v>23.0206494711</v>
      </c>
      <c r="AC6" s="69">
        <v>26.853794344199997</v>
      </c>
      <c r="AE6" s="150">
        <v>1.7663709999999999</v>
      </c>
    </row>
    <row r="7" spans="1:31">
      <c r="A7" s="213"/>
      <c r="B7" s="12"/>
      <c r="C7" s="12"/>
      <c r="D7" s="21" t="s">
        <v>35</v>
      </c>
      <c r="E7" s="69">
        <v>1.2312310231150187E-2</v>
      </c>
      <c r="F7" s="69">
        <v>8.3238483005197608E-2</v>
      </c>
      <c r="G7" s="69">
        <v>0.24166110439627209</v>
      </c>
      <c r="H7" s="69">
        <v>0.44377559825457236</v>
      </c>
      <c r="I7" s="69">
        <v>0.90106273451637442</v>
      </c>
      <c r="J7" s="69">
        <v>1.173765084254611</v>
      </c>
      <c r="K7" s="69">
        <v>1.3895976914367945</v>
      </c>
      <c r="L7" s="69">
        <v>1.6426642130466107</v>
      </c>
      <c r="M7" s="69">
        <v>1.9053771213567832</v>
      </c>
      <c r="N7" s="69">
        <v>2.0242223614846688</v>
      </c>
      <c r="O7" s="69">
        <v>2.1175951267899999</v>
      </c>
      <c r="P7" s="69">
        <v>2.1591413345454735</v>
      </c>
      <c r="Q7" s="69">
        <v>2.2925690877601563</v>
      </c>
      <c r="R7" s="69">
        <v>2.6688763278600001</v>
      </c>
      <c r="S7" s="69">
        <v>2.9060058277199996</v>
      </c>
      <c r="T7" s="69">
        <v>3.3266689752399996</v>
      </c>
      <c r="U7" s="69">
        <v>4.0723369188799996</v>
      </c>
      <c r="V7" s="69">
        <v>4.6451757759499994</v>
      </c>
      <c r="W7" s="69">
        <v>5.5844054401000003</v>
      </c>
      <c r="X7" s="69">
        <v>5.8614612124799983</v>
      </c>
      <c r="Y7" s="69">
        <v>6.517998605589999</v>
      </c>
      <c r="Z7" s="69">
        <v>8.208096110529997</v>
      </c>
      <c r="AA7" s="69">
        <v>9.4522478738700002</v>
      </c>
      <c r="AB7" s="69">
        <v>10.569915828929998</v>
      </c>
      <c r="AC7" s="69">
        <v>11.42290356038</v>
      </c>
      <c r="AE7" s="150">
        <v>2.0874000000000001</v>
      </c>
    </row>
    <row r="8" spans="1:31">
      <c r="A8" s="213"/>
      <c r="B8" s="12"/>
      <c r="C8" s="12"/>
      <c r="D8" s="21" t="s">
        <v>36</v>
      </c>
      <c r="E8" s="69">
        <v>0.33762918778765799</v>
      </c>
      <c r="F8" s="69">
        <v>1.9611691500079553</v>
      </c>
      <c r="G8" s="69">
        <v>3.4476280490966973</v>
      </c>
      <c r="H8" s="69">
        <v>5.1508243589060454</v>
      </c>
      <c r="I8" s="69">
        <v>8.22909966652891</v>
      </c>
      <c r="J8" s="69">
        <v>10.142355662513259</v>
      </c>
      <c r="K8" s="69">
        <v>11.3523684151239</v>
      </c>
      <c r="L8" s="69">
        <v>13.724342125415795</v>
      </c>
      <c r="M8" s="69">
        <v>14.482793079347951</v>
      </c>
      <c r="N8" s="69">
        <v>14.491115761663821</v>
      </c>
      <c r="O8" s="69">
        <v>15.437347462491962</v>
      </c>
      <c r="P8" s="69">
        <v>15.375684505100519</v>
      </c>
      <c r="Q8" s="69">
        <v>16.79762434090695</v>
      </c>
      <c r="R8" s="69">
        <v>18.642676965240948</v>
      </c>
      <c r="S8" s="69">
        <v>20.671528128473394</v>
      </c>
      <c r="T8" s="69">
        <v>22.367939759489463</v>
      </c>
      <c r="U8" s="69">
        <v>25.559131471394274</v>
      </c>
      <c r="V8" s="69">
        <v>29.549351075735334</v>
      </c>
      <c r="W8" s="69">
        <v>35.046188180243483</v>
      </c>
      <c r="X8" s="69">
        <v>33.664551893526074</v>
      </c>
      <c r="Y8" s="69">
        <v>40.204754375819988</v>
      </c>
      <c r="Z8" s="69">
        <v>45.142227766439973</v>
      </c>
      <c r="AA8" s="69">
        <v>48.959699183259978</v>
      </c>
      <c r="AB8" s="69">
        <v>53.299000000000007</v>
      </c>
      <c r="AC8" s="69">
        <v>55.486999999999995</v>
      </c>
      <c r="AE8" s="150">
        <v>1.7512239999999999</v>
      </c>
    </row>
    <row r="9" spans="1:31">
      <c r="A9" s="213"/>
      <c r="B9" s="12"/>
      <c r="C9" s="12"/>
      <c r="D9" s="21" t="s">
        <v>37</v>
      </c>
      <c r="E9" s="69">
        <v>0.23208576133433639</v>
      </c>
      <c r="F9" s="69">
        <v>0.82558036334514773</v>
      </c>
      <c r="G9" s="69">
        <v>1.4201306265476008</v>
      </c>
      <c r="H9" s="69">
        <v>2.2013291964275439</v>
      </c>
      <c r="I9" s="69">
        <v>2.4907599331293415</v>
      </c>
      <c r="J9" s="69">
        <v>3.1742922941218499</v>
      </c>
      <c r="K9" s="69">
        <v>3.3211902085903837</v>
      </c>
      <c r="L9" s="69">
        <v>3.3187614779059729</v>
      </c>
      <c r="M9" s="69">
        <v>3.2811671684575501</v>
      </c>
      <c r="N9" s="69">
        <v>2.9401845588130904</v>
      </c>
      <c r="O9" s="69">
        <v>2.6734254596579632</v>
      </c>
      <c r="P9" s="69">
        <v>2.6443313700262898</v>
      </c>
      <c r="Q9" s="69">
        <v>1.8947511677578852</v>
      </c>
      <c r="R9" s="69">
        <v>1.4792630931904185</v>
      </c>
      <c r="S9" s="69">
        <v>2.076135048411178</v>
      </c>
      <c r="T9" s="69">
        <v>2.7550301450943806</v>
      </c>
      <c r="U9" s="69">
        <v>2.6010999757003432</v>
      </c>
      <c r="V9" s="69">
        <v>1.1345134042250962</v>
      </c>
      <c r="W9" s="69">
        <v>0.49713231366459354</v>
      </c>
      <c r="X9" s="69">
        <v>-0.1212236312901922</v>
      </c>
      <c r="Y9" s="69">
        <v>-4.5930483155402158E-2</v>
      </c>
      <c r="Z9" s="69">
        <v>-1.5093292188208807</v>
      </c>
      <c r="AA9" s="69">
        <v>-0.14046445001999075</v>
      </c>
      <c r="AB9" s="69">
        <v>1.8054409759700047</v>
      </c>
      <c r="AC9" s="69">
        <v>2.0016085814900162</v>
      </c>
      <c r="AE9" s="151"/>
    </row>
    <row r="10" spans="1:31">
      <c r="A10" s="213"/>
      <c r="B10" s="12"/>
      <c r="C10" s="12"/>
      <c r="D10" s="19" t="s">
        <v>38</v>
      </c>
      <c r="E10" s="71">
        <v>1.2527052542455779E-3</v>
      </c>
      <c r="F10" s="71">
        <v>8.3674350932400124E-3</v>
      </c>
      <c r="G10" s="71">
        <v>2.5684703925870408E-2</v>
      </c>
      <c r="H10" s="71">
        <v>4.9554392533892738E-2</v>
      </c>
      <c r="I10" s="71">
        <v>8.0775375715378947E-2</v>
      </c>
      <c r="J10" s="71">
        <v>0.11634542273042132</v>
      </c>
      <c r="K10" s="71">
        <v>0.17534574983280973</v>
      </c>
      <c r="L10" s="71">
        <v>0.21229469366221587</v>
      </c>
      <c r="M10" s="71">
        <v>0.20943176089999999</v>
      </c>
      <c r="N10" s="71">
        <v>0.11959543754</v>
      </c>
      <c r="O10" s="71">
        <v>0.16093407972999998</v>
      </c>
      <c r="P10" s="71">
        <v>0.12947236657</v>
      </c>
      <c r="Q10" s="71">
        <v>0.24015946500000002</v>
      </c>
      <c r="R10" s="71">
        <v>0.32881086233000001</v>
      </c>
      <c r="S10" s="71">
        <v>0.58627977240000007</v>
      </c>
      <c r="T10" s="71">
        <v>1.2881586700600001</v>
      </c>
      <c r="U10" s="71">
        <v>4.3347108488699995</v>
      </c>
      <c r="V10" s="71">
        <v>6.4389401913399995</v>
      </c>
      <c r="W10" s="71">
        <v>6.0556123811199996</v>
      </c>
      <c r="X10" s="71">
        <v>2.6094546159000003</v>
      </c>
      <c r="Y10" s="71">
        <v>4.8312652119999999</v>
      </c>
      <c r="Z10" s="71">
        <v>6.2900961040000016</v>
      </c>
      <c r="AA10" s="71">
        <v>5.3926692699400007</v>
      </c>
      <c r="AB10" s="71">
        <v>2.9219937239999996</v>
      </c>
      <c r="AC10" s="71">
        <v>1.8806935139300001</v>
      </c>
      <c r="AE10" s="151"/>
    </row>
    <row r="11" spans="1:31">
      <c r="A11" s="213"/>
      <c r="B11" s="12"/>
      <c r="C11" s="12" t="s">
        <v>39</v>
      </c>
      <c r="D11" s="12"/>
      <c r="E11" s="91">
        <v>4.9845E-2</v>
      </c>
      <c r="F11" s="91">
        <v>0.53851800000000005</v>
      </c>
      <c r="G11" s="91">
        <v>0.93305100000000007</v>
      </c>
      <c r="H11" s="91">
        <v>1.3353510000000002</v>
      </c>
      <c r="I11" s="91">
        <v>1.7667503999999998</v>
      </c>
      <c r="J11" s="91">
        <v>2.1942163610000001</v>
      </c>
      <c r="K11" s="91">
        <v>2.3891985319999995</v>
      </c>
      <c r="L11" s="91">
        <v>2.9369122540000001</v>
      </c>
      <c r="M11" s="91">
        <v>2.985364369</v>
      </c>
      <c r="N11" s="91">
        <v>2.9969775634173472</v>
      </c>
      <c r="O11" s="91">
        <v>3.1853472837600001</v>
      </c>
      <c r="P11" s="91">
        <v>3.2602136233499999</v>
      </c>
      <c r="Q11" s="91">
        <v>3.3201026584118369</v>
      </c>
      <c r="R11" s="91">
        <v>3.5037965876391834</v>
      </c>
      <c r="S11" s="91">
        <v>3.7377711822438768</v>
      </c>
      <c r="T11" s="91">
        <v>4.0231159151151017</v>
      </c>
      <c r="U11" s="91">
        <v>4.5884291770323467</v>
      </c>
      <c r="V11" s="91">
        <v>5.1912652334852201</v>
      </c>
      <c r="W11" s="91">
        <v>6.7280822551942743</v>
      </c>
      <c r="X11" s="91">
        <v>7.2176364478457398</v>
      </c>
      <c r="Y11" s="91">
        <v>7.966690444748556</v>
      </c>
      <c r="Z11" s="91">
        <v>9.0709673886152871</v>
      </c>
      <c r="AA11" s="91">
        <v>10.28077958724854</v>
      </c>
      <c r="AB11" s="91">
        <v>11.493377669027101</v>
      </c>
      <c r="AC11" s="91">
        <v>12.512904284792089</v>
      </c>
      <c r="AE11" s="150">
        <v>0.90448300000000004</v>
      </c>
    </row>
    <row r="12" spans="1:31">
      <c r="A12" s="213"/>
      <c r="B12" s="12"/>
      <c r="C12" s="12" t="s">
        <v>40</v>
      </c>
      <c r="D12" s="12"/>
      <c r="E12" s="63">
        <f t="shared" ref="E12:AC12" si="4">+E14+E13</f>
        <v>7.377673180601832E-2</v>
      </c>
      <c r="F12" s="63">
        <f t="shared" si="4"/>
        <v>0.5623015052781144</v>
      </c>
      <c r="G12" s="63">
        <f t="shared" si="4"/>
        <v>0.9753762658117846</v>
      </c>
      <c r="H12" s="63">
        <f t="shared" si="4"/>
        <v>1.3716908047145031</v>
      </c>
      <c r="I12" s="63">
        <f t="shared" si="4"/>
        <v>2.0210802240681494</v>
      </c>
      <c r="J12" s="63">
        <f t="shared" si="4"/>
        <v>2.5222809978599665</v>
      </c>
      <c r="K12" s="63">
        <f t="shared" si="4"/>
        <v>3.3869457596627535</v>
      </c>
      <c r="L12" s="63">
        <f t="shared" si="4"/>
        <v>4.2097291444720026</v>
      </c>
      <c r="M12" s="63">
        <f t="shared" si="4"/>
        <v>4.8128438475114832</v>
      </c>
      <c r="N12" s="63">
        <f t="shared" si="4"/>
        <v>5.2902144152531836</v>
      </c>
      <c r="O12" s="63">
        <f t="shared" si="4"/>
        <v>6.867741990612183</v>
      </c>
      <c r="P12" s="63">
        <f t="shared" si="4"/>
        <v>5.1748893629723138</v>
      </c>
      <c r="Q12" s="63">
        <f t="shared" si="4"/>
        <v>6.303286505334988</v>
      </c>
      <c r="R12" s="63">
        <f t="shared" si="4"/>
        <v>5.759476330286553</v>
      </c>
      <c r="S12" s="63">
        <f t="shared" si="4"/>
        <v>5.9812311611654518</v>
      </c>
      <c r="T12" s="63">
        <f t="shared" si="4"/>
        <v>7.2678118698820793</v>
      </c>
      <c r="U12" s="63">
        <f t="shared" si="4"/>
        <v>9.0970636522681687</v>
      </c>
      <c r="V12" s="63">
        <f t="shared" si="4"/>
        <v>10.842943383592631</v>
      </c>
      <c r="W12" s="63">
        <f t="shared" si="4"/>
        <v>12.238207186397055</v>
      </c>
      <c r="X12" s="63">
        <f t="shared" si="4"/>
        <v>11.107181567703323</v>
      </c>
      <c r="Y12" s="63">
        <f t="shared" si="4"/>
        <v>13.220515693696548</v>
      </c>
      <c r="Z12" s="63">
        <f t="shared" si="4"/>
        <v>15.801799493979885</v>
      </c>
      <c r="AA12" s="63">
        <f t="shared" si="4"/>
        <v>17.150215630543038</v>
      </c>
      <c r="AB12" s="63">
        <f t="shared" si="4"/>
        <v>17.674304683438944</v>
      </c>
      <c r="AC12" s="63">
        <f t="shared" si="4"/>
        <v>17.551754259367211</v>
      </c>
    </row>
    <row r="13" spans="1:31">
      <c r="A13" s="213"/>
      <c r="B13" s="21"/>
      <c r="C13" s="21"/>
      <c r="D13" s="21" t="s">
        <v>55</v>
      </c>
      <c r="E13" s="97">
        <v>6.2696962225428893E-2</v>
      </c>
      <c r="F13" s="97">
        <v>0.47794844211511112</v>
      </c>
      <c r="G13" s="97">
        <v>0.82915482925452777</v>
      </c>
      <c r="H13" s="97">
        <v>1.1647904272115535</v>
      </c>
      <c r="I13" s="97">
        <v>1.71800690551024</v>
      </c>
      <c r="J13" s="97">
        <v>2.1455762474847688</v>
      </c>
      <c r="K13" s="97">
        <v>2.8805685792549953</v>
      </c>
      <c r="L13" s="97">
        <v>3.5615237167636558</v>
      </c>
      <c r="M13" s="97">
        <v>4.1128148042782415</v>
      </c>
      <c r="N13" s="97">
        <v>4.5129261624414454</v>
      </c>
      <c r="O13" s="97">
        <v>5.8566757412178037</v>
      </c>
      <c r="P13" s="97">
        <v>4.2713050212302122</v>
      </c>
      <c r="Q13" s="97">
        <v>5.5842852509820684</v>
      </c>
      <c r="R13" s="97">
        <v>4.9018831384438535</v>
      </c>
      <c r="S13" s="97">
        <v>5.0064142068192821</v>
      </c>
      <c r="T13" s="97">
        <v>5.287410355527479</v>
      </c>
      <c r="U13" s="97">
        <v>6.4327018162620497</v>
      </c>
      <c r="V13" s="97">
        <v>7.8739165845106633</v>
      </c>
      <c r="W13" s="97">
        <v>8.1460851182201566</v>
      </c>
      <c r="X13" s="97">
        <v>8.2690764058787973</v>
      </c>
      <c r="Y13" s="97">
        <v>8.8580121221590495</v>
      </c>
      <c r="Z13" s="97">
        <v>9.3733273573979847</v>
      </c>
      <c r="AA13" s="97">
        <v>11.390856071899872</v>
      </c>
      <c r="AB13" s="97">
        <v>11.794304683438945</v>
      </c>
      <c r="AC13" s="97">
        <v>12.007754259367211</v>
      </c>
    </row>
    <row r="14" spans="1:31">
      <c r="A14" s="213"/>
      <c r="B14" s="19"/>
      <c r="C14" s="19"/>
      <c r="D14" s="19" t="s">
        <v>38</v>
      </c>
      <c r="E14" s="96">
        <v>1.1079769580589423E-2</v>
      </c>
      <c r="F14" s="96">
        <v>8.4353063163003311E-2</v>
      </c>
      <c r="G14" s="96">
        <v>0.14622143655725683</v>
      </c>
      <c r="H14" s="96">
        <v>0.20690037750294962</v>
      </c>
      <c r="I14" s="96">
        <v>0.3030733185579092</v>
      </c>
      <c r="J14" s="96">
        <v>0.37670475037519757</v>
      </c>
      <c r="K14" s="96">
        <v>0.50637718040775825</v>
      </c>
      <c r="L14" s="96">
        <v>0.64820542770834677</v>
      </c>
      <c r="M14" s="96">
        <v>0.70002904323324155</v>
      </c>
      <c r="N14" s="96">
        <v>0.77728825281173797</v>
      </c>
      <c r="O14" s="96">
        <v>1.0110662493943794</v>
      </c>
      <c r="P14" s="96">
        <v>0.903584341742102</v>
      </c>
      <c r="Q14" s="96">
        <v>0.71900125435291995</v>
      </c>
      <c r="R14" s="96">
        <v>0.8575931918427</v>
      </c>
      <c r="S14" s="96">
        <v>0.97481695434616999</v>
      </c>
      <c r="T14" s="96">
        <v>1.9804015143545999</v>
      </c>
      <c r="U14" s="96">
        <v>2.664361836006119</v>
      </c>
      <c r="V14" s="96">
        <v>2.9690267990819685</v>
      </c>
      <c r="W14" s="96">
        <v>4.0921220681768995</v>
      </c>
      <c r="X14" s="96">
        <v>2.8381051618245263</v>
      </c>
      <c r="Y14" s="96">
        <v>4.3625035715374993</v>
      </c>
      <c r="Z14" s="96">
        <v>6.4284721365819006</v>
      </c>
      <c r="AA14" s="96">
        <v>5.7593595586431645</v>
      </c>
      <c r="AB14" s="96">
        <v>5.88</v>
      </c>
      <c r="AC14" s="96">
        <v>5.5440000000000005</v>
      </c>
      <c r="AE14" s="150">
        <v>0.9</v>
      </c>
    </row>
    <row r="15" spans="1:31" ht="15">
      <c r="A15" s="213"/>
      <c r="B15" s="17" t="s">
        <v>42</v>
      </c>
      <c r="C15" s="17"/>
      <c r="D15" s="17"/>
      <c r="E15" s="76">
        <v>1.6229924348316225E-3</v>
      </c>
      <c r="F15" s="76">
        <v>3.2947453160760518E-2</v>
      </c>
      <c r="G15" s="76">
        <v>5.6801023592485247E-2</v>
      </c>
      <c r="H15" s="76">
        <v>-2.8046352982474553E-2</v>
      </c>
      <c r="I15" s="76">
        <v>0.35674492548204362</v>
      </c>
      <c r="J15" s="76">
        <v>0.32874396066924977</v>
      </c>
      <c r="K15" s="76">
        <v>0.64347627088446457</v>
      </c>
      <c r="L15" s="76">
        <v>0.19611678540053096</v>
      </c>
      <c r="M15" s="76">
        <v>0.53251611314261493</v>
      </c>
      <c r="N15" s="76">
        <v>0.5764712500000001</v>
      </c>
      <c r="O15" s="76">
        <v>0.55754020020951378</v>
      </c>
      <c r="P15" s="76">
        <v>0.29153941045000004</v>
      </c>
      <c r="Q15" s="76">
        <v>0.39851759048147761</v>
      </c>
      <c r="R15" s="76">
        <v>0.3841627732661001</v>
      </c>
      <c r="S15" s="76">
        <v>0.21849536813841999</v>
      </c>
      <c r="T15" s="76">
        <v>0.41231536223880005</v>
      </c>
      <c r="U15" s="76">
        <v>0.45484432995360008</v>
      </c>
      <c r="V15" s="76">
        <v>0.40133219438310491</v>
      </c>
      <c r="W15" s="76">
        <v>0.42120491768349994</v>
      </c>
      <c r="X15" s="76">
        <v>0.44512766874499998</v>
      </c>
      <c r="Y15" s="76">
        <v>0.78181046738999993</v>
      </c>
      <c r="Z15" s="76">
        <v>0.30967667508000046</v>
      </c>
      <c r="AA15" s="76">
        <v>0.26667317190999995</v>
      </c>
      <c r="AB15" s="76">
        <v>0.90086072731927525</v>
      </c>
      <c r="AC15" s="76">
        <v>0.66015403033050046</v>
      </c>
    </row>
    <row r="16" spans="1:31" ht="6" customHeight="1">
      <c r="A16" s="213"/>
      <c r="B16" s="12"/>
      <c r="C16" s="12"/>
      <c r="D16" s="12"/>
      <c r="E16" s="64"/>
      <c r="F16" s="64"/>
      <c r="G16" s="64"/>
      <c r="H16" s="64"/>
      <c r="I16" s="64"/>
      <c r="J16" s="64"/>
      <c r="K16" s="64"/>
      <c r="L16" s="64"/>
      <c r="M16" s="64"/>
      <c r="N16" s="64"/>
      <c r="O16" s="64"/>
      <c r="P16" s="64"/>
      <c r="Q16" s="64"/>
      <c r="R16" s="64"/>
      <c r="S16" s="64"/>
      <c r="T16" s="64"/>
      <c r="U16" s="64"/>
      <c r="V16" s="64"/>
      <c r="W16" s="64"/>
      <c r="X16" s="64"/>
      <c r="Y16" s="64"/>
      <c r="Z16" s="64"/>
      <c r="AA16" s="64"/>
      <c r="AB16" s="64"/>
      <c r="AC16" s="64"/>
    </row>
    <row r="17" spans="1:31" s="9" customFormat="1" ht="15">
      <c r="A17" s="213"/>
      <c r="B17" s="15" t="s">
        <v>43</v>
      </c>
      <c r="C17" s="15"/>
      <c r="D17" s="15"/>
      <c r="E17" s="99">
        <v>1.0492787978949309</v>
      </c>
      <c r="F17" s="99">
        <v>4.0185763411415394</v>
      </c>
      <c r="G17" s="99">
        <v>7.5210120136055361</v>
      </c>
      <c r="H17" s="99">
        <v>10.828949841370632</v>
      </c>
      <c r="I17" s="99">
        <v>15.301796761653982</v>
      </c>
      <c r="J17" s="99">
        <v>19.508503822491178</v>
      </c>
      <c r="K17" s="99">
        <v>21.427117382977602</v>
      </c>
      <c r="L17" s="99">
        <v>23.619419812235662</v>
      </c>
      <c r="M17" s="99">
        <v>26.137792392400179</v>
      </c>
      <c r="N17" s="99">
        <v>29.38632630395675</v>
      </c>
      <c r="O17" s="99">
        <v>32.047062969314823</v>
      </c>
      <c r="P17" s="99">
        <v>32.061459953276483</v>
      </c>
      <c r="Q17" s="99">
        <v>33.316130828205289</v>
      </c>
      <c r="R17" s="99">
        <v>35.41209506721367</v>
      </c>
      <c r="S17" s="99">
        <v>38.186862759178389</v>
      </c>
      <c r="T17" s="99">
        <v>42.199594432116022</v>
      </c>
      <c r="U17" s="99">
        <v>45.130296259404354</v>
      </c>
      <c r="V17" s="99">
        <v>49.612536848815473</v>
      </c>
      <c r="W17" s="99">
        <v>54.573438326618493</v>
      </c>
      <c r="X17" s="99">
        <v>56.822817941822287</v>
      </c>
      <c r="Y17" s="99">
        <v>62.093775125686285</v>
      </c>
      <c r="Z17" s="99">
        <v>68.624636060934222</v>
      </c>
      <c r="AA17" s="99">
        <v>74.456747245472855</v>
      </c>
      <c r="AB17" s="99">
        <v>84.287613836071429</v>
      </c>
      <c r="AC17" s="99">
        <v>95.510437064498035</v>
      </c>
    </row>
    <row r="18" spans="1:31" ht="6" customHeight="1">
      <c r="A18" s="213"/>
      <c r="B18" s="12"/>
      <c r="C18" s="12"/>
      <c r="D18" s="12"/>
      <c r="E18" s="98"/>
      <c r="F18" s="98"/>
      <c r="G18" s="98"/>
      <c r="H18" s="98"/>
      <c r="I18" s="98"/>
      <c r="J18" s="98"/>
      <c r="K18" s="98"/>
      <c r="L18" s="98"/>
      <c r="M18" s="98"/>
      <c r="N18" s="98"/>
      <c r="O18" s="98"/>
      <c r="P18" s="98"/>
      <c r="Q18" s="98"/>
      <c r="R18" s="98"/>
      <c r="S18" s="98"/>
      <c r="T18" s="98"/>
      <c r="U18" s="98"/>
      <c r="V18" s="98"/>
      <c r="W18" s="98"/>
      <c r="X18" s="98"/>
      <c r="Y18" s="98"/>
      <c r="Z18" s="98"/>
      <c r="AA18" s="98"/>
      <c r="AB18" s="98"/>
      <c r="AC18" s="98"/>
    </row>
    <row r="19" spans="1:31" ht="15">
      <c r="A19" s="213"/>
      <c r="B19" s="51"/>
      <c r="C19" s="51" t="s">
        <v>44</v>
      </c>
      <c r="D19" s="51"/>
      <c r="E19" s="99">
        <v>0.42025675684164843</v>
      </c>
      <c r="F19" s="99">
        <v>1.0621395348442184</v>
      </c>
      <c r="G19" s="99">
        <v>2.0058757157113036</v>
      </c>
      <c r="H19" s="99">
        <v>2.9209723797135307</v>
      </c>
      <c r="I19" s="99">
        <v>3.5970110767051762</v>
      </c>
      <c r="J19" s="99">
        <v>4.0866776466839507</v>
      </c>
      <c r="K19" s="99">
        <v>3.4796831318635904</v>
      </c>
      <c r="L19" s="99">
        <v>3.0813985308695071</v>
      </c>
      <c r="M19" s="99">
        <v>3.5231969727725545</v>
      </c>
      <c r="N19" s="99">
        <v>4.026592849012439</v>
      </c>
      <c r="O19" s="99">
        <v>4.4987830347664781</v>
      </c>
      <c r="P19" s="99">
        <v>4.1593708922130777</v>
      </c>
      <c r="Q19" s="99">
        <v>4.1899523313132558</v>
      </c>
      <c r="R19" s="99">
        <v>4.5102768812829508</v>
      </c>
      <c r="S19" s="99">
        <v>4.798757944617952</v>
      </c>
      <c r="T19" s="99">
        <v>4.9659048160692771</v>
      </c>
      <c r="U19" s="99">
        <v>5.552335243519912</v>
      </c>
      <c r="V19" s="99">
        <v>5.9112062903832925</v>
      </c>
      <c r="W19" s="99">
        <v>5.7493998160262763</v>
      </c>
      <c r="X19" s="99">
        <v>4.897176391639066</v>
      </c>
      <c r="Y19" s="99">
        <v>4.9898976380872018</v>
      </c>
      <c r="Z19" s="99">
        <v>5.427591378013382</v>
      </c>
      <c r="AA19" s="99">
        <v>5.4576297214701093</v>
      </c>
      <c r="AB19" s="99">
        <v>5.9582860460950373</v>
      </c>
      <c r="AC19" s="99">
        <v>6.0493609383311782</v>
      </c>
    </row>
    <row r="20" spans="1:31" ht="6" customHeight="1">
      <c r="A20" s="213"/>
      <c r="B20" s="12"/>
      <c r="C20" s="12"/>
      <c r="D20" s="12"/>
      <c r="E20" s="64"/>
      <c r="F20" s="64"/>
      <c r="G20" s="64"/>
      <c r="H20" s="64"/>
      <c r="I20" s="64"/>
      <c r="J20" s="64"/>
      <c r="K20" s="64"/>
      <c r="L20" s="64"/>
      <c r="M20" s="64"/>
      <c r="N20" s="64"/>
      <c r="O20" s="64"/>
      <c r="P20" s="64"/>
      <c r="Q20" s="64"/>
      <c r="R20" s="64"/>
      <c r="S20" s="64"/>
      <c r="T20" s="64"/>
      <c r="U20" s="64"/>
      <c r="V20" s="64"/>
      <c r="W20" s="64"/>
      <c r="X20" s="64"/>
      <c r="Y20" s="64"/>
      <c r="Z20" s="64"/>
      <c r="AA20" s="64"/>
      <c r="AB20" s="64"/>
      <c r="AC20" s="64"/>
    </row>
    <row r="21" spans="1:31" s="9" customFormat="1" ht="15">
      <c r="A21" s="213"/>
      <c r="B21" s="15" t="s">
        <v>45</v>
      </c>
      <c r="C21" s="15"/>
      <c r="D21" s="15"/>
      <c r="E21" s="99">
        <v>0.10895000910521332</v>
      </c>
      <c r="F21" s="99">
        <v>0.75030803496652543</v>
      </c>
      <c r="G21" s="99">
        <v>1.7936584940960221</v>
      </c>
      <c r="H21" s="99">
        <v>2.9976978502611265</v>
      </c>
      <c r="I21" s="99">
        <v>5.1396608834274593</v>
      </c>
      <c r="J21" s="99">
        <v>6.0324753791033601</v>
      </c>
      <c r="K21" s="99">
        <v>6.3055833223538409</v>
      </c>
      <c r="L21" s="99">
        <v>7.3318325864564367</v>
      </c>
      <c r="M21" s="99">
        <v>7.1970395757393328</v>
      </c>
      <c r="N21" s="99">
        <v>7.5768676821773715</v>
      </c>
      <c r="O21" s="99">
        <v>6.8074650230591978</v>
      </c>
      <c r="P21" s="99">
        <v>5.659833158796296</v>
      </c>
      <c r="Q21" s="99">
        <v>5.4694728838901199</v>
      </c>
      <c r="R21" s="99">
        <v>5.7024807661454622</v>
      </c>
      <c r="S21" s="99">
        <v>6.3246315301925069</v>
      </c>
      <c r="T21" s="99">
        <v>7.2579290917526507</v>
      </c>
      <c r="U21" s="99">
        <v>9.2689917416337995</v>
      </c>
      <c r="V21" s="99">
        <v>11.075383746789949</v>
      </c>
      <c r="W21" s="99">
        <v>15.553231100044773</v>
      </c>
      <c r="X21" s="99">
        <v>21.532457379670007</v>
      </c>
      <c r="Y21" s="99">
        <v>26.068474100130015</v>
      </c>
      <c r="Z21" s="99">
        <v>24.377286897559983</v>
      </c>
      <c r="AA21" s="99">
        <v>29.045542709661486</v>
      </c>
      <c r="AB21" s="99">
        <v>33.440308543575959</v>
      </c>
      <c r="AC21" s="99">
        <v>34.38378704218001</v>
      </c>
    </row>
    <row r="22" spans="1:31" ht="6" customHeight="1">
      <c r="A22" s="213"/>
      <c r="B22" s="12"/>
      <c r="C22" s="12"/>
      <c r="D22" s="12"/>
      <c r="E22" s="63"/>
      <c r="F22" s="63"/>
      <c r="G22" s="63"/>
      <c r="H22" s="63"/>
      <c r="I22" s="63"/>
      <c r="J22" s="63"/>
      <c r="K22" s="63"/>
      <c r="L22" s="63"/>
      <c r="M22" s="63"/>
      <c r="N22" s="63"/>
      <c r="O22" s="63"/>
      <c r="P22" s="63"/>
      <c r="Q22" s="63"/>
      <c r="R22" s="63"/>
      <c r="S22" s="63"/>
      <c r="T22" s="63"/>
      <c r="U22" s="85"/>
      <c r="V22" s="85"/>
      <c r="W22" s="85"/>
      <c r="X22" s="85"/>
      <c r="Y22" s="85"/>
      <c r="Z22" s="85"/>
      <c r="AA22" s="85"/>
      <c r="AB22" s="85"/>
      <c r="AC22" s="85"/>
    </row>
    <row r="23" spans="1:31" ht="15">
      <c r="A23" s="213"/>
      <c r="B23" s="10" t="s">
        <v>46</v>
      </c>
      <c r="C23" s="10"/>
      <c r="D23" s="10"/>
      <c r="E23" s="65">
        <f t="shared" ref="E23:AA23" si="5">+E4+E15-E17-E21+E19</f>
        <v>-5.9413937956515062E-3</v>
      </c>
      <c r="F23" s="65">
        <f t="shared" si="5"/>
        <v>0.46335513952813145</v>
      </c>
      <c r="G23" s="65">
        <f t="shared" si="5"/>
        <v>0.27328217305831348</v>
      </c>
      <c r="H23" s="65">
        <f t="shared" si="5"/>
        <v>0.53150929754739051</v>
      </c>
      <c r="I23" s="65">
        <f t="shared" si="5"/>
        <v>0.54557118083217793</v>
      </c>
      <c r="J23" s="65">
        <f t="shared" si="5"/>
        <v>0.36965532125373635</v>
      </c>
      <c r="K23" s="65">
        <f t="shared" si="5"/>
        <v>1.8209237127936482</v>
      </c>
      <c r="L23" s="65">
        <f t="shared" si="5"/>
        <v>2.22595918537171</v>
      </c>
      <c r="M23" s="65">
        <f t="shared" si="5"/>
        <v>2.1443470142726442</v>
      </c>
      <c r="N23" s="65">
        <f t="shared" si="5"/>
        <v>-1.5698651933142447</v>
      </c>
      <c r="O23" s="65">
        <f t="shared" si="5"/>
        <v>-0.50480991665591635</v>
      </c>
      <c r="P23" s="65">
        <f t="shared" si="5"/>
        <v>-1.1849271259405807</v>
      </c>
      <c r="Q23" s="65">
        <f t="shared" si="5"/>
        <v>0.12996765864098414</v>
      </c>
      <c r="R23" s="65">
        <f t="shared" si="5"/>
        <v>1.1369268957770196</v>
      </c>
      <c r="S23" s="65">
        <f t="shared" si="5"/>
        <v>1.9985361349093758</v>
      </c>
      <c r="T23" s="65">
        <f t="shared" si="5"/>
        <v>3.5221253160004276</v>
      </c>
      <c r="U23" s="65">
        <f t="shared" si="5"/>
        <v>11.867799086920495</v>
      </c>
      <c r="V23" s="65">
        <f t="shared" si="5"/>
        <v>15.189989288909258</v>
      </c>
      <c r="W23" s="65">
        <f t="shared" si="5"/>
        <v>14.69958296493591</v>
      </c>
      <c r="X23" s="65">
        <f t="shared" si="5"/>
        <v>-0.79848604386328326</v>
      </c>
      <c r="Y23" s="65">
        <f t="shared" si="5"/>
        <v>4.7572053595605706</v>
      </c>
      <c r="Z23" s="65">
        <f t="shared" si="5"/>
        <v>14.868941459933431</v>
      </c>
      <c r="AA23" s="65">
        <f t="shared" si="5"/>
        <v>15.750008156037353</v>
      </c>
      <c r="AB23" s="65">
        <f t="shared" ref="AB23:AC23" si="6">+AB4+AB15-AB17-AB21+AB19</f>
        <v>9.9159067462329666</v>
      </c>
      <c r="AC23" s="65">
        <f t="shared" si="6"/>
        <v>4.5259494061429368</v>
      </c>
    </row>
    <row r="24" spans="1:31" s="9" customFormat="1" ht="15">
      <c r="A24" s="213"/>
      <c r="B24" s="10" t="s">
        <v>67</v>
      </c>
      <c r="C24" s="10"/>
      <c r="D24" s="10"/>
      <c r="E24" s="65">
        <f t="shared" ref="E24:AA24" si="7">+E23-E10-E14</f>
        <v>-1.8273868630486509E-2</v>
      </c>
      <c r="F24" s="65">
        <f t="shared" si="7"/>
        <v>0.37063464127188817</v>
      </c>
      <c r="G24" s="65">
        <f t="shared" si="7"/>
        <v>0.10137603257518624</v>
      </c>
      <c r="H24" s="65">
        <f t="shared" si="7"/>
        <v>0.27505452751054815</v>
      </c>
      <c r="I24" s="65">
        <f t="shared" si="7"/>
        <v>0.16172248655888977</v>
      </c>
      <c r="J24" s="65">
        <f t="shared" si="7"/>
        <v>-0.12339485185188254</v>
      </c>
      <c r="K24" s="65">
        <f t="shared" si="7"/>
        <v>1.1392007825530803</v>
      </c>
      <c r="L24" s="65">
        <f t="shared" si="7"/>
        <v>1.365459064001147</v>
      </c>
      <c r="M24" s="65">
        <f t="shared" si="7"/>
        <v>1.2348862101394027</v>
      </c>
      <c r="N24" s="65">
        <f t="shared" si="7"/>
        <v>-2.4667488836659826</v>
      </c>
      <c r="O24" s="65">
        <f t="shared" si="7"/>
        <v>-1.6768102457802958</v>
      </c>
      <c r="P24" s="65">
        <f t="shared" si="7"/>
        <v>-2.2179838342526828</v>
      </c>
      <c r="Q24" s="65">
        <f t="shared" si="7"/>
        <v>-0.82919306071193577</v>
      </c>
      <c r="R24" s="65">
        <f t="shared" si="7"/>
        <v>-4.9477158395680454E-2</v>
      </c>
      <c r="S24" s="65">
        <f t="shared" si="7"/>
        <v>0.43743940816320559</v>
      </c>
      <c r="T24" s="65">
        <f t="shared" si="7"/>
        <v>0.25356513158582761</v>
      </c>
      <c r="U24" s="65">
        <f t="shared" si="7"/>
        <v>4.868726402044377</v>
      </c>
      <c r="V24" s="65">
        <f t="shared" si="7"/>
        <v>5.7820222984872895</v>
      </c>
      <c r="W24" s="65">
        <f t="shared" si="7"/>
        <v>4.5518485156390112</v>
      </c>
      <c r="X24" s="65">
        <f t="shared" si="7"/>
        <v>-6.2460458215878099</v>
      </c>
      <c r="Y24" s="65">
        <f t="shared" si="7"/>
        <v>-4.4365634239769287</v>
      </c>
      <c r="Z24" s="65">
        <f t="shared" si="7"/>
        <v>2.150373219351529</v>
      </c>
      <c r="AA24" s="65">
        <f t="shared" si="7"/>
        <v>4.5979793274541878</v>
      </c>
      <c r="AB24" s="65">
        <f t="shared" ref="AB24:AC24" si="8">+AB23-AB10-AB14</f>
        <v>1.1139130222329667</v>
      </c>
      <c r="AC24" s="65">
        <f t="shared" si="8"/>
        <v>-2.8987441077870635</v>
      </c>
    </row>
    <row r="25" spans="1:31" ht="6" customHeight="1">
      <c r="A25" s="213"/>
      <c r="B25" s="12"/>
      <c r="C25" s="12"/>
      <c r="D25" s="12"/>
      <c r="E25" s="63"/>
      <c r="F25" s="63"/>
      <c r="G25" s="63"/>
      <c r="H25" s="63"/>
      <c r="I25" s="63"/>
      <c r="J25" s="63"/>
      <c r="K25" s="63"/>
      <c r="L25" s="63"/>
      <c r="M25" s="63"/>
      <c r="N25" s="63"/>
      <c r="O25" s="63"/>
      <c r="P25" s="63"/>
      <c r="Q25" s="63"/>
      <c r="R25" s="63"/>
      <c r="S25" s="63"/>
      <c r="T25" s="63"/>
      <c r="U25" s="63"/>
      <c r="V25" s="63"/>
      <c r="W25" s="63"/>
      <c r="X25" s="63"/>
      <c r="Y25" s="63"/>
      <c r="Z25" s="63"/>
      <c r="AA25" s="63"/>
      <c r="AB25" s="63"/>
      <c r="AC25" s="63"/>
    </row>
    <row r="26" spans="1:31" ht="15">
      <c r="A26" s="213"/>
      <c r="B26" s="10" t="s">
        <v>47</v>
      </c>
      <c r="C26" s="11"/>
      <c r="D26" s="11"/>
      <c r="E26" s="65">
        <f t="shared" ref="E26:AA26" si="9">+E23-E19</f>
        <v>-0.42619815063729993</v>
      </c>
      <c r="F26" s="65">
        <f t="shared" si="9"/>
        <v>-0.59878439531608696</v>
      </c>
      <c r="G26" s="65">
        <f t="shared" si="9"/>
        <v>-1.7325935426529901</v>
      </c>
      <c r="H26" s="65">
        <f t="shared" si="9"/>
        <v>-2.3894630821661402</v>
      </c>
      <c r="I26" s="65">
        <f t="shared" si="9"/>
        <v>-3.0514398958729982</v>
      </c>
      <c r="J26" s="65">
        <f t="shared" si="9"/>
        <v>-3.7170223254302144</v>
      </c>
      <c r="K26" s="65">
        <f t="shared" si="9"/>
        <v>-1.6587594190699422</v>
      </c>
      <c r="L26" s="65">
        <f t="shared" si="9"/>
        <v>-0.8554393454977971</v>
      </c>
      <c r="M26" s="65">
        <f t="shared" si="9"/>
        <v>-1.3788499584999103</v>
      </c>
      <c r="N26" s="65">
        <f t="shared" si="9"/>
        <v>-5.5964580423266836</v>
      </c>
      <c r="O26" s="65">
        <f t="shared" si="9"/>
        <v>-5.0035929514223945</v>
      </c>
      <c r="P26" s="65">
        <f t="shared" si="9"/>
        <v>-5.3442980181536583</v>
      </c>
      <c r="Q26" s="65">
        <f t="shared" si="9"/>
        <v>-4.0599846726722717</v>
      </c>
      <c r="R26" s="65">
        <f t="shared" si="9"/>
        <v>-3.3733499855059312</v>
      </c>
      <c r="S26" s="65">
        <f t="shared" si="9"/>
        <v>-2.8002218097085763</v>
      </c>
      <c r="T26" s="65">
        <f t="shared" si="9"/>
        <v>-1.4437795000688496</v>
      </c>
      <c r="U26" s="65">
        <f t="shared" si="9"/>
        <v>6.3154638434005834</v>
      </c>
      <c r="V26" s="65">
        <f t="shared" si="9"/>
        <v>9.2787829985259656</v>
      </c>
      <c r="W26" s="65">
        <f t="shared" si="9"/>
        <v>8.950183148909634</v>
      </c>
      <c r="X26" s="65">
        <f t="shared" si="9"/>
        <v>-5.6956624355023493</v>
      </c>
      <c r="Y26" s="65">
        <f t="shared" si="9"/>
        <v>-0.23269227852663121</v>
      </c>
      <c r="Z26" s="65">
        <f t="shared" si="9"/>
        <v>9.4413500819200493</v>
      </c>
      <c r="AA26" s="65">
        <f t="shared" si="9"/>
        <v>10.292378434567244</v>
      </c>
      <c r="AB26" s="65">
        <f t="shared" ref="AB26:AC26" si="10">+AB23-AB19</f>
        <v>3.9576207001379293</v>
      </c>
      <c r="AC26" s="65">
        <f t="shared" si="10"/>
        <v>-1.5234115321882413</v>
      </c>
    </row>
    <row r="27" spans="1:31" s="9" customFormat="1" ht="15">
      <c r="A27" s="213"/>
      <c r="B27" s="10" t="s">
        <v>68</v>
      </c>
      <c r="C27" s="57"/>
      <c r="D27" s="57"/>
      <c r="E27" s="100">
        <v>-0.49014781811697433</v>
      </c>
      <c r="F27" s="100">
        <v>-1.0851002725244385</v>
      </c>
      <c r="G27" s="100">
        <v>-2.5874330758333883</v>
      </c>
      <c r="H27" s="100">
        <v>-3.6038079019115865</v>
      </c>
      <c r="I27" s="100">
        <v>-4.8324455142414724</v>
      </c>
      <c r="J27" s="100">
        <v>-5.9556597636787352</v>
      </c>
      <c r="K27" s="100">
        <v>-4.7146737131145464</v>
      </c>
      <c r="L27" s="100">
        <v>-4.614254275243665</v>
      </c>
      <c r="M27" s="100">
        <v>-5.668680600192447</v>
      </c>
      <c r="N27" s="100">
        <v>-10.228979945598123</v>
      </c>
      <c r="O27" s="100">
        <v>-10.887643700877717</v>
      </c>
      <c r="P27" s="100">
        <v>-9.745075405953866</v>
      </c>
      <c r="Q27" s="100">
        <v>-9.8844293886543397</v>
      </c>
      <c r="R27" s="100">
        <v>-8.604043986279784</v>
      </c>
      <c r="S27" s="100">
        <v>-8.3929157889278567</v>
      </c>
      <c r="T27" s="100">
        <v>-8.019348525656337</v>
      </c>
      <c r="U27" s="100">
        <v>-4.4519488217314693</v>
      </c>
      <c r="V27" s="100">
        <v>-5.0340737773246946</v>
      </c>
      <c r="W27" s="100">
        <v>-5.2515143504305364</v>
      </c>
      <c r="X27" s="100">
        <v>-16.574193457281147</v>
      </c>
      <c r="Y27" s="100">
        <v>-13.92196961268567</v>
      </c>
      <c r="Z27" s="100">
        <v>-6.2220733794779406</v>
      </c>
      <c r="AA27" s="100">
        <v>-6.4914450307121339</v>
      </c>
      <c r="AB27" s="100">
        <v>-5.4914450307121303</v>
      </c>
      <c r="AC27" s="100">
        <v>-4.4914450307121303</v>
      </c>
    </row>
    <row r="28" spans="1:31">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31" s="22" customFormat="1" ht="15">
      <c r="B29" s="24" t="s">
        <v>48</v>
      </c>
      <c r="C29" s="24"/>
      <c r="D29" s="24"/>
      <c r="E29" s="24">
        <v>5.3209999999999997</v>
      </c>
      <c r="F29" s="24">
        <v>26.256</v>
      </c>
      <c r="G29" s="24">
        <v>43.988999999999997</v>
      </c>
      <c r="H29" s="24">
        <v>68.078000000000003</v>
      </c>
      <c r="I29" s="24">
        <v>95.965999999999994</v>
      </c>
      <c r="J29" s="24">
        <v>117.279</v>
      </c>
      <c r="K29" s="24">
        <v>132.47</v>
      </c>
      <c r="L29" s="24">
        <v>151.40600000000001</v>
      </c>
      <c r="M29" s="24">
        <v>159.751</v>
      </c>
      <c r="N29" s="24">
        <v>166.96700000000001</v>
      </c>
      <c r="O29" s="24">
        <v>177.91800000000001</v>
      </c>
      <c r="P29" s="24">
        <v>180.99199999999999</v>
      </c>
      <c r="Q29" s="24">
        <v>191.49100000000001</v>
      </c>
      <c r="R29" s="24">
        <v>205.37899999999999</v>
      </c>
      <c r="S29" s="24">
        <v>227.68299999999999</v>
      </c>
      <c r="T29" s="24">
        <v>247.084</v>
      </c>
      <c r="U29" s="24">
        <v>287.71499999999997</v>
      </c>
      <c r="V29" s="24">
        <v>319.69299999999998</v>
      </c>
      <c r="W29" s="24">
        <v>355.709</v>
      </c>
      <c r="X29" s="24">
        <v>365.05500000000001</v>
      </c>
      <c r="Y29" s="24">
        <v>419.69299999999998</v>
      </c>
      <c r="Z29" s="24">
        <v>469.85399999999998</v>
      </c>
      <c r="AA29" s="24">
        <v>508.32499999999999</v>
      </c>
      <c r="AB29" s="24">
        <v>545.553</v>
      </c>
      <c r="AC29" s="24">
        <v>575.24900000000002</v>
      </c>
    </row>
    <row r="30" spans="1:31" s="22" customFormat="1" ht="15">
      <c r="B30" s="24" t="s">
        <v>49</v>
      </c>
      <c r="C30" s="24"/>
      <c r="D30" s="24"/>
      <c r="E30" s="24">
        <v>151.49199999999999</v>
      </c>
      <c r="F30" s="24">
        <v>154.85400000000001</v>
      </c>
      <c r="G30" s="24">
        <v>154.01499999999999</v>
      </c>
      <c r="H30" s="24">
        <v>162.095</v>
      </c>
      <c r="I30" s="24">
        <v>182.04499999999999</v>
      </c>
      <c r="J30" s="24">
        <v>195.535</v>
      </c>
      <c r="K30" s="24">
        <v>201.00899999999999</v>
      </c>
      <c r="L30" s="24">
        <v>214.029</v>
      </c>
      <c r="M30" s="24">
        <v>213.18899999999999</v>
      </c>
      <c r="N30" s="24">
        <v>216.375</v>
      </c>
      <c r="O30" s="24">
        <v>222.20699999999999</v>
      </c>
      <c r="P30" s="24">
        <v>223.577</v>
      </c>
      <c r="Q30" s="24">
        <v>235.774</v>
      </c>
      <c r="R30" s="24">
        <v>245.59399999999999</v>
      </c>
      <c r="S30" s="24">
        <v>257.77300000000002</v>
      </c>
      <c r="T30" s="24">
        <v>273.97199999999998</v>
      </c>
      <c r="U30" s="24">
        <v>294.59800000000001</v>
      </c>
      <c r="V30" s="24">
        <v>319.69299999999998</v>
      </c>
      <c r="W30" s="24">
        <v>348.92399999999998</v>
      </c>
      <c r="X30" s="24">
        <v>352.58499999999998</v>
      </c>
      <c r="Y30" s="24">
        <v>382.38200000000001</v>
      </c>
      <c r="Z30" s="24">
        <v>407.05099999999999</v>
      </c>
      <c r="AA30" s="24">
        <v>431.27300000000002</v>
      </c>
      <c r="AB30" s="24">
        <v>456.161</v>
      </c>
      <c r="AC30" s="24">
        <v>466.88099999999997</v>
      </c>
    </row>
    <row r="31" spans="1:31" s="22" customFormat="1" ht="15">
      <c r="B31" s="24" t="s">
        <v>50</v>
      </c>
      <c r="C31" s="24"/>
      <c r="D31" s="24"/>
      <c r="E31" s="24">
        <f t="shared" ref="E31:AA31" si="11">+E29*100/(E33+100)</f>
        <v>5.9777026411424803</v>
      </c>
      <c r="F31" s="24">
        <f t="shared" si="11"/>
        <v>28.983325094751056</v>
      </c>
      <c r="G31" s="24">
        <f t="shared" si="11"/>
        <v>49.375679225667582</v>
      </c>
      <c r="H31" s="24">
        <f t="shared" si="11"/>
        <v>73.95153403429309</v>
      </c>
      <c r="I31" s="24">
        <f t="shared" si="11"/>
        <v>95.125443047598495</v>
      </c>
      <c r="J31" s="24">
        <f t="shared" si="11"/>
        <v>111.40560726072857</v>
      </c>
      <c r="K31" s="24">
        <f t="shared" si="11"/>
        <v>126.35364943334008</v>
      </c>
      <c r="L31" s="24">
        <f t="shared" si="11"/>
        <v>140.2630411435228</v>
      </c>
      <c r="M31" s="24">
        <f t="shared" si="11"/>
        <v>153.87890408082373</v>
      </c>
      <c r="N31" s="24">
        <f t="shared" si="11"/>
        <v>164.42027787398209</v>
      </c>
      <c r="O31" s="24">
        <f t="shared" si="11"/>
        <v>177.46556927768347</v>
      </c>
      <c r="P31" s="24">
        <f t="shared" si="11"/>
        <v>187.23280645830701</v>
      </c>
      <c r="Q31" s="24">
        <f t="shared" si="11"/>
        <v>196.74631037094949</v>
      </c>
      <c r="R31" s="24">
        <f t="shared" si="11"/>
        <v>212.97514178709184</v>
      </c>
      <c r="S31" s="24">
        <f t="shared" si="11"/>
        <v>237.31717552088077</v>
      </c>
      <c r="T31" s="24">
        <f t="shared" si="11"/>
        <v>256.36045431134698</v>
      </c>
      <c r="U31" s="24">
        <f t="shared" si="11"/>
        <v>294.26600873976639</v>
      </c>
      <c r="V31" s="24">
        <f t="shared" si="11"/>
        <v>319.61648381377501</v>
      </c>
      <c r="W31" s="24">
        <f t="shared" si="11"/>
        <v>345.50630253794526</v>
      </c>
      <c r="X31" s="24">
        <f t="shared" si="11"/>
        <v>371.62488196325194</v>
      </c>
      <c r="Y31" s="24">
        <f t="shared" si="11"/>
        <v>416.51511462990817</v>
      </c>
      <c r="Z31" s="24">
        <f t="shared" si="11"/>
        <v>462.1161424641237</v>
      </c>
      <c r="AA31" s="24">
        <f t="shared" si="11"/>
        <v>496.57601156634041</v>
      </c>
      <c r="AB31" s="24">
        <f t="shared" ref="AB31:AC31" si="12">+AB29*100/(AB33+100)</f>
        <v>528.87785155496795</v>
      </c>
      <c r="AC31" s="24">
        <f t="shared" si="12"/>
        <v>570.52369455224061</v>
      </c>
      <c r="AE31" s="49">
        <v>1</v>
      </c>
    </row>
    <row r="32" spans="1:31" s="22" customFormat="1" ht="15">
      <c r="B32" s="24" t="s">
        <v>51</v>
      </c>
      <c r="C32" s="24"/>
      <c r="D32" s="24"/>
      <c r="E32" s="24"/>
      <c r="F32" s="24"/>
      <c r="G32" s="24"/>
      <c r="H32" s="24"/>
      <c r="I32" s="24"/>
      <c r="J32" s="24"/>
      <c r="K32" s="24"/>
      <c r="L32" s="24"/>
      <c r="M32" s="24"/>
      <c r="N32" s="24"/>
      <c r="O32" s="24"/>
      <c r="P32" s="24"/>
      <c r="Q32" s="24">
        <f t="shared" ref="Q32:AA32" si="13">+Q$29*100/(Q34+100)</f>
        <v>194.35413203511601</v>
      </c>
      <c r="R32" s="24">
        <f t="shared" si="13"/>
        <v>207.41126123056901</v>
      </c>
      <c r="S32" s="24">
        <f t="shared" si="13"/>
        <v>230.01986511350535</v>
      </c>
      <c r="T32" s="24">
        <f t="shared" si="13"/>
        <v>247.96143389342654</v>
      </c>
      <c r="U32" s="24">
        <f t="shared" si="13"/>
        <v>290.3025996532366</v>
      </c>
      <c r="V32" s="24">
        <f t="shared" si="13"/>
        <v>318.49805732878252</v>
      </c>
      <c r="W32" s="24">
        <f t="shared" si="13"/>
        <v>353.35966356967481</v>
      </c>
      <c r="X32" s="24">
        <f t="shared" si="13"/>
        <v>365.01207049528335</v>
      </c>
      <c r="Y32" s="24">
        <f t="shared" si="13"/>
        <v>418.58134492603284</v>
      </c>
      <c r="Z32" s="24">
        <f t="shared" si="13"/>
        <v>468.82719734675629</v>
      </c>
      <c r="AA32" s="24">
        <f t="shared" si="13"/>
        <v>508.25273184750205</v>
      </c>
      <c r="AB32" s="24">
        <f t="shared" ref="AB32:AC32" si="14">+AB$29*100/(AB34+100)</f>
        <v>546.78117988626059</v>
      </c>
      <c r="AC32" s="24">
        <f t="shared" si="14"/>
        <v>579.18543380082735</v>
      </c>
    </row>
    <row r="33" spans="1:43" s="22" customFormat="1" ht="15">
      <c r="B33" s="24" t="s">
        <v>52</v>
      </c>
      <c r="C33" s="24"/>
      <c r="D33" s="24"/>
      <c r="E33" s="101">
        <v>-10.98587</v>
      </c>
      <c r="F33" s="101">
        <v>-9.4099799999999991</v>
      </c>
      <c r="G33" s="101">
        <v>-10.90958</v>
      </c>
      <c r="H33" s="101">
        <v>-7.9424099999999997</v>
      </c>
      <c r="I33" s="101">
        <v>0.88363000000000003</v>
      </c>
      <c r="J33" s="101">
        <v>5.2720799999999999</v>
      </c>
      <c r="K33" s="101">
        <v>4.8406599999999997</v>
      </c>
      <c r="L33" s="101">
        <v>7.944329999999999</v>
      </c>
      <c r="M33" s="101">
        <v>3.8160500000000002</v>
      </c>
      <c r="N33" s="101">
        <v>1.54891</v>
      </c>
      <c r="O33" s="101">
        <v>0.25494</v>
      </c>
      <c r="P33" s="101">
        <v>-3.33318</v>
      </c>
      <c r="Q33" s="101">
        <v>-2.6711100000000001</v>
      </c>
      <c r="R33" s="101">
        <v>-3.5666799999999999</v>
      </c>
      <c r="S33" s="101">
        <v>-4.0596199999999998</v>
      </c>
      <c r="T33" s="101">
        <v>-3.6185200000000002</v>
      </c>
      <c r="U33" s="101">
        <v>-2.2262200000000001</v>
      </c>
      <c r="V33" s="101">
        <v>2.3939999999999999E-2</v>
      </c>
      <c r="W33" s="101">
        <v>2.9529700000000001</v>
      </c>
      <c r="X33" s="101">
        <v>-1.7678800000000001</v>
      </c>
      <c r="Y33" s="101">
        <v>0.76296999999999993</v>
      </c>
      <c r="Z33" s="101">
        <v>1.6744399999999999</v>
      </c>
      <c r="AA33" s="101">
        <v>2.3660000000000001</v>
      </c>
      <c r="AB33" s="101">
        <v>3.1529300000000005</v>
      </c>
      <c r="AC33" s="101">
        <v>0.82824000000000009</v>
      </c>
      <c r="AD33" s="23"/>
      <c r="AE33" s="23"/>
      <c r="AF33" s="23"/>
      <c r="AG33" s="23"/>
      <c r="AH33" s="23"/>
      <c r="AI33" s="23"/>
      <c r="AJ33" s="23"/>
      <c r="AK33" s="23"/>
      <c r="AL33" s="23"/>
      <c r="AM33" s="23"/>
      <c r="AN33" s="23"/>
      <c r="AO33" s="23"/>
      <c r="AP33" s="23"/>
      <c r="AQ33" s="23"/>
    </row>
    <row r="34" spans="1:43" s="22" customFormat="1" ht="15">
      <c r="B34" s="24" t="s">
        <v>53</v>
      </c>
      <c r="C34" s="24"/>
      <c r="D34" s="24"/>
      <c r="E34" s="101"/>
      <c r="F34" s="101"/>
      <c r="G34" s="101"/>
      <c r="H34" s="101"/>
      <c r="I34" s="101"/>
      <c r="J34" s="101"/>
      <c r="K34" s="101"/>
      <c r="L34" s="101"/>
      <c r="M34" s="101"/>
      <c r="N34" s="101"/>
      <c r="O34" s="101"/>
      <c r="P34" s="101"/>
      <c r="Q34" s="101">
        <v>-1.4731521296386401</v>
      </c>
      <c r="R34" s="101">
        <v>-0.979822030159618</v>
      </c>
      <c r="S34" s="101">
        <v>-1.0159405633736001</v>
      </c>
      <c r="T34" s="101">
        <v>-0.35385901736785302</v>
      </c>
      <c r="U34" s="101">
        <v>-0.89134567045817004</v>
      </c>
      <c r="V34" s="101">
        <v>0.37518052111192002</v>
      </c>
      <c r="W34" s="101">
        <v>0.66485699204938997</v>
      </c>
      <c r="X34" s="101">
        <v>1.17611192031058E-2</v>
      </c>
      <c r="Y34" s="101">
        <v>0.26557683170604302</v>
      </c>
      <c r="Z34" s="101">
        <v>0.21901516359433901</v>
      </c>
      <c r="AA34" s="101">
        <v>1.4218940296746301E-2</v>
      </c>
      <c r="AB34" s="101">
        <v>-0.22461999999999999</v>
      </c>
      <c r="AC34" s="101">
        <v>-0.67964999999999998</v>
      </c>
      <c r="AD34" s="23"/>
      <c r="AE34" s="23"/>
      <c r="AF34" s="23"/>
      <c r="AG34" s="23"/>
      <c r="AH34" s="23"/>
      <c r="AI34" s="23"/>
      <c r="AJ34" s="23"/>
      <c r="AK34" s="23"/>
      <c r="AL34" s="23"/>
      <c r="AM34" s="23"/>
      <c r="AN34" s="23"/>
      <c r="AO34" s="23"/>
      <c r="AP34" s="23"/>
      <c r="AQ34" s="23"/>
    </row>
    <row r="35" spans="1:43" s="22" customFormat="1" ht="15">
      <c r="B35" s="24"/>
      <c r="C35" s="24"/>
      <c r="D35" s="24"/>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23"/>
      <c r="AE35" s="23"/>
      <c r="AF35" s="23"/>
      <c r="AG35" s="23"/>
      <c r="AH35" s="23"/>
      <c r="AI35" s="23"/>
      <c r="AJ35" s="23"/>
      <c r="AK35" s="23"/>
      <c r="AL35" s="23"/>
      <c r="AM35" s="23"/>
      <c r="AN35" s="23"/>
      <c r="AO35" s="23"/>
      <c r="AP35" s="23"/>
      <c r="AQ35" s="23"/>
    </row>
    <row r="36" spans="1:43" s="22" customFormat="1" ht="15">
      <c r="B36" s="24" t="s">
        <v>70</v>
      </c>
      <c r="C36" s="24"/>
      <c r="D36" s="24"/>
      <c r="E36" s="50">
        <v>127.25798563665431</v>
      </c>
      <c r="F36" s="50">
        <v>112.35903363166088</v>
      </c>
      <c r="G36" s="50">
        <v>113.82180704314537</v>
      </c>
      <c r="H36" s="50">
        <v>96.851072857265493</v>
      </c>
      <c r="I36" s="50">
        <v>115.26866480816072</v>
      </c>
      <c r="J36" s="50">
        <v>134.28829648801147</v>
      </c>
      <c r="K36" s="50">
        <v>114.5839473376098</v>
      </c>
      <c r="L36" s="50">
        <v>112.38048301310212</v>
      </c>
      <c r="M36" s="50">
        <v>91.701607102681365</v>
      </c>
      <c r="N36" s="50">
        <v>91.726716242137854</v>
      </c>
      <c r="O36" s="50">
        <v>100</v>
      </c>
      <c r="P36" s="50">
        <v>89.537136574222956</v>
      </c>
      <c r="Q36" s="50">
        <v>94.676168957150438</v>
      </c>
      <c r="R36" s="50">
        <v>110.3998963709416</v>
      </c>
      <c r="S36" s="50">
        <v>142.88522319655522</v>
      </c>
      <c r="T36" s="50">
        <v>175.5338289923466</v>
      </c>
      <c r="U36" s="50">
        <v>293.0986443204539</v>
      </c>
      <c r="V36" s="50">
        <v>315.47685923544202</v>
      </c>
      <c r="W36" s="50">
        <v>330.11351714350729</v>
      </c>
      <c r="X36" s="50">
        <v>292.14224436766972</v>
      </c>
      <c r="Y36" s="50">
        <v>383.31110514856675</v>
      </c>
      <c r="Z36" s="50">
        <v>472.23460170381367</v>
      </c>
      <c r="AA36" s="50">
        <v>470.70311074167813</v>
      </c>
      <c r="AB36" s="50">
        <v>412.27803128602568</v>
      </c>
      <c r="AC36" s="50">
        <v>376.17954805663283</v>
      </c>
      <c r="AD36" s="23"/>
      <c r="AE36" s="58">
        <v>5</v>
      </c>
      <c r="AF36" s="23"/>
      <c r="AG36" s="23"/>
      <c r="AH36" s="23"/>
      <c r="AI36" s="23"/>
      <c r="AJ36" s="23"/>
      <c r="AK36" s="23"/>
      <c r="AL36" s="23"/>
      <c r="AM36" s="23"/>
      <c r="AN36" s="23"/>
      <c r="AO36" s="23"/>
      <c r="AP36" s="23"/>
      <c r="AQ36" s="23"/>
    </row>
    <row r="37" spans="1:43" s="22" customFormat="1" ht="15">
      <c r="B37" s="24" t="s">
        <v>71</v>
      </c>
      <c r="C37" s="24"/>
      <c r="D37" s="24"/>
      <c r="E37" s="50">
        <f t="shared" ref="E37:AC37" ca="1" si="15">OFFSET(E38,$AE$36,0)</f>
        <v>0</v>
      </c>
      <c r="F37" s="50">
        <f t="shared" ca="1" si="15"/>
        <v>0</v>
      </c>
      <c r="G37" s="50">
        <f t="shared" ca="1" si="15"/>
        <v>0</v>
      </c>
      <c r="H37" s="50">
        <f t="shared" ca="1" si="15"/>
        <v>0</v>
      </c>
      <c r="I37" s="50">
        <f t="shared" ca="1" si="15"/>
        <v>0</v>
      </c>
      <c r="J37" s="50">
        <f t="shared" ca="1" si="15"/>
        <v>0</v>
      </c>
      <c r="K37" s="50">
        <f t="shared" ca="1" si="15"/>
        <v>0</v>
      </c>
      <c r="L37" s="50">
        <f t="shared" ca="1" si="15"/>
        <v>0</v>
      </c>
      <c r="M37" s="50">
        <f t="shared" ca="1" si="15"/>
        <v>0</v>
      </c>
      <c r="N37" s="50">
        <f t="shared" ca="1" si="15"/>
        <v>0</v>
      </c>
      <c r="O37" s="50">
        <f t="shared" ca="1" si="15"/>
        <v>0</v>
      </c>
      <c r="P37" s="50">
        <f t="shared" ca="1" si="15"/>
        <v>0</v>
      </c>
      <c r="Q37" s="50">
        <f t="shared" ca="1" si="15"/>
        <v>0</v>
      </c>
      <c r="R37" s="50">
        <f t="shared" ca="1" si="15"/>
        <v>0</v>
      </c>
      <c r="S37" s="50">
        <f t="shared" ca="1" si="15"/>
        <v>0</v>
      </c>
      <c r="T37" s="50">
        <f t="shared" ca="1" si="15"/>
        <v>0</v>
      </c>
      <c r="U37" s="50">
        <f t="shared" ca="1" si="15"/>
        <v>0</v>
      </c>
      <c r="V37" s="50">
        <f t="shared" ca="1" si="15"/>
        <v>0</v>
      </c>
      <c r="W37" s="50">
        <f t="shared" ca="1" si="15"/>
        <v>0</v>
      </c>
      <c r="X37" s="50">
        <f t="shared" ca="1" si="15"/>
        <v>0</v>
      </c>
      <c r="Y37" s="50">
        <f t="shared" ca="1" si="15"/>
        <v>0</v>
      </c>
      <c r="Z37" s="50">
        <f t="shared" ca="1" si="15"/>
        <v>0</v>
      </c>
      <c r="AA37" s="50">
        <f t="shared" ca="1" si="15"/>
        <v>0</v>
      </c>
      <c r="AB37" s="50">
        <f t="shared" ca="1" si="15"/>
        <v>0</v>
      </c>
      <c r="AC37" s="50">
        <f t="shared" ca="1" si="15"/>
        <v>0</v>
      </c>
      <c r="AD37" s="23"/>
      <c r="AF37" s="23"/>
      <c r="AG37" s="23"/>
      <c r="AH37" s="23"/>
      <c r="AI37" s="23"/>
      <c r="AJ37" s="23"/>
      <c r="AK37" s="23"/>
      <c r="AL37" s="23"/>
      <c r="AM37" s="23"/>
      <c r="AN37" s="23"/>
      <c r="AO37" s="23"/>
      <c r="AP37" s="23"/>
      <c r="AQ37" s="23"/>
    </row>
    <row r="38" spans="1:43" s="22" customFormat="1" ht="6" customHeight="1">
      <c r="B38" s="24"/>
      <c r="C38" s="24"/>
      <c r="D38" s="24"/>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23"/>
      <c r="AE38" s="23"/>
      <c r="AF38" s="23"/>
      <c r="AG38" s="23"/>
      <c r="AH38" s="23"/>
      <c r="AI38" s="23"/>
      <c r="AJ38" s="23"/>
      <c r="AK38" s="23"/>
      <c r="AL38" s="23"/>
      <c r="AM38" s="23"/>
      <c r="AN38" s="23"/>
      <c r="AO38" s="23"/>
      <c r="AP38" s="23"/>
      <c r="AQ38" s="23"/>
    </row>
    <row r="39" spans="1:43" s="22" customFormat="1" ht="15">
      <c r="B39" s="24" t="s">
        <v>72</v>
      </c>
      <c r="C39" s="24"/>
      <c r="D39" s="24"/>
      <c r="E39" s="50">
        <v>0</v>
      </c>
      <c r="F39" s="50">
        <v>0</v>
      </c>
      <c r="G39" s="50">
        <v>0</v>
      </c>
      <c r="H39" s="50">
        <v>0</v>
      </c>
      <c r="I39" s="50">
        <v>0</v>
      </c>
      <c r="J39" s="50">
        <v>0</v>
      </c>
      <c r="K39" s="50">
        <v>0</v>
      </c>
      <c r="L39" s="50">
        <v>0</v>
      </c>
      <c r="M39" s="50">
        <v>0</v>
      </c>
      <c r="N39" s="50">
        <v>0</v>
      </c>
      <c r="O39" s="50">
        <v>0</v>
      </c>
      <c r="P39" s="50">
        <v>0</v>
      </c>
      <c r="Q39" s="50">
        <v>0</v>
      </c>
      <c r="R39" s="50">
        <v>0</v>
      </c>
      <c r="S39" s="50">
        <v>0</v>
      </c>
      <c r="T39" s="50">
        <v>0</v>
      </c>
      <c r="U39" s="50">
        <v>0</v>
      </c>
      <c r="V39" s="50">
        <v>0</v>
      </c>
      <c r="W39" s="50">
        <v>0</v>
      </c>
      <c r="X39" s="50">
        <v>0</v>
      </c>
      <c r="Y39" s="50">
        <v>0</v>
      </c>
      <c r="Z39" s="50">
        <v>0</v>
      </c>
      <c r="AA39" s="50">
        <v>0</v>
      </c>
      <c r="AB39" s="50">
        <v>0</v>
      </c>
      <c r="AC39" s="50">
        <v>0</v>
      </c>
      <c r="AD39" s="23"/>
      <c r="AE39" s="23"/>
      <c r="AF39" s="23"/>
      <c r="AG39" s="23"/>
      <c r="AH39" s="23"/>
      <c r="AI39" s="23"/>
      <c r="AJ39" s="23"/>
      <c r="AK39" s="23"/>
      <c r="AL39" s="23"/>
      <c r="AM39" s="23"/>
      <c r="AN39" s="23"/>
      <c r="AO39" s="23"/>
      <c r="AP39" s="23"/>
      <c r="AQ39" s="23"/>
    </row>
    <row r="40" spans="1:43" s="22" customFormat="1" ht="15">
      <c r="B40" s="24" t="s">
        <v>73</v>
      </c>
      <c r="C40" s="24"/>
      <c r="D40" s="24"/>
      <c r="E40" s="50">
        <v>96.470832506357851</v>
      </c>
      <c r="F40" s="50">
        <v>109.58287965360718</v>
      </c>
      <c r="G40" s="50">
        <v>109.02265898939946</v>
      </c>
      <c r="H40" s="50">
        <v>106.11046114109149</v>
      </c>
      <c r="I40" s="50">
        <v>105.81280062251722</v>
      </c>
      <c r="J40" s="50">
        <v>106.85134746768351</v>
      </c>
      <c r="K40" s="50">
        <v>105.95562042431905</v>
      </c>
      <c r="L40" s="50">
        <v>105.40554785400364</v>
      </c>
      <c r="M40" s="50">
        <v>102.47515648140481</v>
      </c>
      <c r="N40" s="50">
        <v>100.63694937338323</v>
      </c>
      <c r="O40" s="50">
        <v>100</v>
      </c>
      <c r="P40" s="50">
        <v>99.007717138568481</v>
      </c>
      <c r="Q40" s="50">
        <v>97.464698853199792</v>
      </c>
      <c r="R40" s="50">
        <v>98.05348161789729</v>
      </c>
      <c r="S40" s="50">
        <v>97.824374157364332</v>
      </c>
      <c r="T40" s="50">
        <v>102.77986972993861</v>
      </c>
      <c r="U40" s="50">
        <v>112.97357424433177</v>
      </c>
      <c r="V40" s="50">
        <v>126.48478268195183</v>
      </c>
      <c r="W40" s="50">
        <v>140.09038629607142</v>
      </c>
      <c r="X40" s="50">
        <v>145.94229942748012</v>
      </c>
      <c r="Y40" s="50">
        <v>163.48062241509984</v>
      </c>
      <c r="Z40" s="50">
        <v>185.33248019386227</v>
      </c>
      <c r="AA40" s="50">
        <v>207.74175837559923</v>
      </c>
      <c r="AB40" s="50">
        <v>230.79053358342921</v>
      </c>
      <c r="AC40" s="50">
        <v>249.57269783448882</v>
      </c>
      <c r="AD40" s="23"/>
      <c r="AE40" s="23"/>
      <c r="AF40" s="23"/>
      <c r="AG40" s="23"/>
      <c r="AH40" s="23"/>
      <c r="AI40" s="23"/>
      <c r="AJ40" s="23"/>
      <c r="AK40" s="23"/>
      <c r="AL40" s="23"/>
      <c r="AM40" s="23"/>
      <c r="AN40" s="23"/>
      <c r="AO40" s="23"/>
      <c r="AP40" s="23"/>
      <c r="AQ40" s="23"/>
    </row>
    <row r="41" spans="1:43" s="22" customFormat="1" ht="15">
      <c r="B41" s="24" t="s">
        <v>74</v>
      </c>
      <c r="C41" s="24"/>
      <c r="D41" s="24"/>
      <c r="E41" s="50"/>
      <c r="F41" s="50"/>
      <c r="G41" s="50"/>
      <c r="H41" s="50"/>
      <c r="I41" s="50"/>
      <c r="J41" s="50">
        <v>104.72786950456313</v>
      </c>
      <c r="K41" s="50">
        <v>112.35960447970021</v>
      </c>
      <c r="L41" s="50">
        <v>94.663892277676467</v>
      </c>
      <c r="M41" s="50">
        <v>100.09654708432446</v>
      </c>
      <c r="N41" s="50">
        <v>105.48616626896654</v>
      </c>
      <c r="O41" s="50">
        <v>100</v>
      </c>
      <c r="P41" s="50">
        <v>100.32986460244641</v>
      </c>
      <c r="Q41" s="50">
        <v>98.322023139903465</v>
      </c>
      <c r="R41" s="50">
        <v>118.51394164512567</v>
      </c>
      <c r="S41" s="50">
        <v>131.32545595813485</v>
      </c>
      <c r="T41" s="50">
        <v>162.33824823882733</v>
      </c>
      <c r="U41" s="50">
        <v>219.77642243544614</v>
      </c>
      <c r="V41" s="50">
        <v>253.13251648843752</v>
      </c>
      <c r="W41" s="50">
        <v>241.13836418355521</v>
      </c>
      <c r="X41" s="50">
        <v>380.34927050703681</v>
      </c>
      <c r="Y41" s="50">
        <v>407.70317452855215</v>
      </c>
      <c r="Z41" s="50">
        <v>436.53489003745426</v>
      </c>
      <c r="AA41" s="50">
        <v>482.57781685535406</v>
      </c>
      <c r="AB41" s="50">
        <v>390.07442954204328</v>
      </c>
      <c r="AC41" s="50">
        <v>346.1732334790733</v>
      </c>
      <c r="AD41" s="23"/>
      <c r="AE41" s="23"/>
      <c r="AF41" s="23"/>
      <c r="AG41" s="23"/>
      <c r="AH41" s="23"/>
      <c r="AI41" s="23"/>
      <c r="AJ41" s="23"/>
      <c r="AK41" s="23"/>
      <c r="AL41" s="23"/>
      <c r="AM41" s="23"/>
      <c r="AN41" s="23"/>
      <c r="AO41" s="23"/>
      <c r="AP41" s="23"/>
      <c r="AQ41" s="23"/>
    </row>
    <row r="42" spans="1:43" s="22" customFormat="1" ht="15">
      <c r="B42" s="24" t="s">
        <v>75</v>
      </c>
      <c r="C42" s="24"/>
      <c r="D42" s="24"/>
      <c r="E42" s="50"/>
      <c r="F42" s="50"/>
      <c r="G42" s="50"/>
      <c r="H42" s="50"/>
      <c r="I42" s="50"/>
      <c r="J42" s="50">
        <v>91.335729288282209</v>
      </c>
      <c r="K42" s="50">
        <v>98.207743011499858</v>
      </c>
      <c r="L42" s="50">
        <v>98.016943425408428</v>
      </c>
      <c r="M42" s="50">
        <v>100.33155979955114</v>
      </c>
      <c r="N42" s="50">
        <v>102.95382424150338</v>
      </c>
      <c r="O42" s="50">
        <v>100</v>
      </c>
      <c r="P42" s="50">
        <v>97.583221925717666</v>
      </c>
      <c r="Q42" s="50">
        <v>95.280711381223782</v>
      </c>
      <c r="R42" s="50">
        <v>99.133596206704254</v>
      </c>
      <c r="S42" s="50">
        <v>103.24920496209771</v>
      </c>
      <c r="T42" s="50">
        <v>115.0877484210271</v>
      </c>
      <c r="U42" s="50">
        <v>141.82966021600433</v>
      </c>
      <c r="V42" s="50">
        <v>162.415776090804</v>
      </c>
      <c r="W42" s="50">
        <v>164.54851129599518</v>
      </c>
      <c r="X42" s="50">
        <v>207.07768605331728</v>
      </c>
      <c r="Y42" s="50">
        <v>231.13429822424368</v>
      </c>
      <c r="Z42" s="50">
        <v>264.37664907250968</v>
      </c>
      <c r="AA42" s="50">
        <v>298.44454303565146</v>
      </c>
      <c r="AB42" s="50">
        <v>300.2803583969295</v>
      </c>
      <c r="AC42" s="50">
        <v>300.80728698761533</v>
      </c>
      <c r="AD42" s="23"/>
      <c r="AE42" s="23"/>
      <c r="AF42" s="23"/>
      <c r="AG42" s="23"/>
      <c r="AH42" s="23"/>
      <c r="AI42" s="23"/>
      <c r="AJ42" s="23"/>
      <c r="AK42" s="23"/>
      <c r="AL42" s="23"/>
      <c r="AM42" s="23"/>
      <c r="AN42" s="23"/>
      <c r="AO42" s="23"/>
      <c r="AP42" s="23"/>
      <c r="AQ42" s="23"/>
    </row>
    <row r="45" spans="1:43" ht="15" customHeight="1">
      <c r="A45" s="214" t="s">
        <v>54</v>
      </c>
      <c r="B45" s="17" t="s">
        <v>32</v>
      </c>
      <c r="C45" s="17"/>
      <c r="D45" s="17"/>
      <c r="E45" s="90">
        <f t="shared" ref="E45:AA45" ca="1" si="16">+E46+E52+E53</f>
        <v>0.8182908602464859</v>
      </c>
      <c r="F45" s="90">
        <f t="shared" ca="1" si="16"/>
        <v>4.6051964250607238</v>
      </c>
      <c r="G45" s="90">
        <f t="shared" ca="1" si="16"/>
        <v>8.5694526313318757</v>
      </c>
      <c r="H45" s="90">
        <f t="shared" ca="1" si="16"/>
        <v>12.621604504002214</v>
      </c>
      <c r="I45" s="90">
        <f t="shared" ca="1" si="16"/>
        <v>16.824802100063387</v>
      </c>
      <c r="J45" s="90">
        <f t="shared" ca="1" si="16"/>
        <v>20.10339489417137</v>
      </c>
      <c r="K45" s="90">
        <f t="shared" ca="1" si="16"/>
        <v>23.975441212807688</v>
      </c>
      <c r="L45" s="90">
        <f t="shared" ca="1" si="16"/>
        <v>27.164308516198613</v>
      </c>
      <c r="M45" s="90">
        <f t="shared" ca="1" si="16"/>
        <v>30.103879587232207</v>
      </c>
      <c r="N45" s="90">
        <f t="shared" ca="1" si="16"/>
        <v>30.320523524444692</v>
      </c>
      <c r="O45" s="90">
        <f t="shared" ca="1" si="16"/>
        <v>33.193369075731148</v>
      </c>
      <c r="P45" s="90">
        <f t="shared" ca="1" si="16"/>
        <v>33.589428117723699</v>
      </c>
      <c r="Q45" s="90">
        <f t="shared" ca="1" si="16"/>
        <v>35.550076000401667</v>
      </c>
      <c r="R45" s="90">
        <f t="shared" ca="1" si="16"/>
        <v>39.1875670357799</v>
      </c>
      <c r="S45" s="90">
        <f t="shared" ca="1" si="16"/>
        <v>43.554151049722904</v>
      </c>
      <c r="T45" s="90">
        <f t="shared" ca="1" si="16"/>
        <v>49.102395618953707</v>
      </c>
      <c r="U45" s="90">
        <f t="shared" ca="1" si="16"/>
        <v>58.988624819580131</v>
      </c>
      <c r="V45" s="90">
        <f t="shared" ca="1" si="16"/>
        <v>65.811841269592037</v>
      </c>
      <c r="W45" s="90">
        <f t="shared" ca="1" si="16"/>
        <v>71.557297269023152</v>
      </c>
      <c r="X45" s="90">
        <f t="shared" ca="1" si="16"/>
        <v>73.161998799493475</v>
      </c>
      <c r="Y45" s="90">
        <f t="shared" ca="1" si="16"/>
        <v>83.679124296275162</v>
      </c>
      <c r="Z45" s="90">
        <f t="shared" ca="1" si="16"/>
        <v>95.445491194307721</v>
      </c>
      <c r="AA45" s="90">
        <f t="shared" ca="1" si="16"/>
        <v>106.88721499943921</v>
      </c>
      <c r="AB45" s="90">
        <f t="shared" ref="AB45:AC45" ca="1" si="17">+AB46+AB52+AB53</f>
        <v>113.69059949602352</v>
      </c>
      <c r="AC45" s="90">
        <f t="shared" ca="1" si="17"/>
        <v>124.84481901789954</v>
      </c>
      <c r="AD45" s="190"/>
    </row>
    <row r="46" spans="1:43">
      <c r="A46" s="214"/>
      <c r="B46" s="12"/>
      <c r="C46" s="12" t="s">
        <v>33</v>
      </c>
      <c r="D46" s="12"/>
      <c r="E46" s="63">
        <f t="shared" ref="E46:AA46" ca="1" si="18">+SUM(E47:E51)</f>
        <v>0.69158100740914819</v>
      </c>
      <c r="F46" s="63">
        <f t="shared" ca="1" si="18"/>
        <v>3.4559018278912301</v>
      </c>
      <c r="G46" s="63">
        <f t="shared" ca="1" si="18"/>
        <v>6.5638215107802917</v>
      </c>
      <c r="H46" s="63">
        <f t="shared" ca="1" si="18"/>
        <v>9.7930538566106247</v>
      </c>
      <c r="I46" s="63">
        <f t="shared" ca="1" si="18"/>
        <v>13.073444587192345</v>
      </c>
      <c r="J46" s="63">
        <f t="shared" ca="1" si="18"/>
        <v>15.571859550859124</v>
      </c>
      <c r="K46" s="63">
        <f t="shared" ca="1" si="18"/>
        <v>18.335607705100685</v>
      </c>
      <c r="L46" s="63">
        <f t="shared" ca="1" si="18"/>
        <v>20.281916815889726</v>
      </c>
      <c r="M46" s="63">
        <f t="shared" ca="1" si="18"/>
        <v>22.34175392329038</v>
      </c>
      <c r="N46" s="63">
        <f t="shared" ca="1" si="18"/>
        <v>21.989058521829595</v>
      </c>
      <c r="O46" s="63">
        <f t="shared" ca="1" si="18"/>
        <v>23.147607071209794</v>
      </c>
      <c r="P46" s="63">
        <f t="shared" ca="1" si="18"/>
        <v>24.967545919319598</v>
      </c>
      <c r="Q46" s="63">
        <f t="shared" ca="1" si="18"/>
        <v>25.828368318568224</v>
      </c>
      <c r="R46" s="63">
        <f t="shared" ca="1" si="18"/>
        <v>29.843778509750479</v>
      </c>
      <c r="S46" s="63">
        <f t="shared" ca="1" si="18"/>
        <v>33.892405854602544</v>
      </c>
      <c r="T46" s="63">
        <f t="shared" ca="1" si="18"/>
        <v>38.180943271809902</v>
      </c>
      <c r="U46" s="63">
        <f t="shared" ca="1" si="18"/>
        <v>46.34902425029783</v>
      </c>
      <c r="V46" s="63">
        <f t="shared" ca="1" si="18"/>
        <v>50.956755110032304</v>
      </c>
      <c r="W46" s="63">
        <f t="shared" ca="1" si="18"/>
        <v>54.470127281589257</v>
      </c>
      <c r="X46" s="63">
        <f t="shared" ca="1" si="18"/>
        <v>55.157679822919441</v>
      </c>
      <c r="Y46" s="63">
        <f t="shared" ca="1" si="18"/>
        <v>63.774096305201603</v>
      </c>
      <c r="Z46" s="63">
        <f t="shared" ca="1" si="18"/>
        <v>72.945241364125721</v>
      </c>
      <c r="AA46" s="63">
        <f t="shared" ca="1" si="18"/>
        <v>81.273955799361445</v>
      </c>
      <c r="AB46" s="63">
        <f t="shared" ref="AB46:AC46" ca="1" si="19">+SUM(AB47:AB51)</f>
        <v>86.220129186878339</v>
      </c>
      <c r="AC46" s="63">
        <f t="shared" ca="1" si="19"/>
        <v>95.913842467335272</v>
      </c>
      <c r="AD46" s="85"/>
    </row>
    <row r="47" spans="1:43">
      <c r="A47" s="214"/>
      <c r="B47" s="12"/>
      <c r="C47" s="12"/>
      <c r="D47" s="21" t="s">
        <v>34</v>
      </c>
      <c r="E47" s="87">
        <f t="shared" ref="E47:AB47" ca="1" si="20">+E6*(OFFSET(E$30,$AE$31,0)/E$29)^($AE6)</f>
        <v>2.8870371606600775E-2</v>
      </c>
      <c r="F47" s="87">
        <f t="shared" ca="1" si="20"/>
        <v>0.18810810225042957</v>
      </c>
      <c r="G47" s="87">
        <f t="shared" ca="1" si="20"/>
        <v>0.59079055367472966</v>
      </c>
      <c r="H47" s="87">
        <f t="shared" ca="1" si="20"/>
        <v>1.056366934660933</v>
      </c>
      <c r="I47" s="87">
        <f t="shared" ca="1" si="20"/>
        <v>1.519940704167708</v>
      </c>
      <c r="J47" s="87">
        <f t="shared" ca="1" si="20"/>
        <v>1.9835257605665597</v>
      </c>
      <c r="K47" s="87">
        <f t="shared" ca="1" si="20"/>
        <v>3.1421843268643124</v>
      </c>
      <c r="L47" s="87">
        <f t="shared" ca="1" si="20"/>
        <v>3.3680636928138172</v>
      </c>
      <c r="M47" s="87">
        <f t="shared" ca="1" si="20"/>
        <v>3.5066729809528905</v>
      </c>
      <c r="N47" s="87">
        <f t="shared" ca="1" si="20"/>
        <v>2.8495307058490815</v>
      </c>
      <c r="O47" s="87">
        <f t="shared" ca="1" si="20"/>
        <v>2.8382099664861857</v>
      </c>
      <c r="P47" s="87">
        <f t="shared" ca="1" si="20"/>
        <v>3.5479376617549336</v>
      </c>
      <c r="Q47" s="87">
        <f t="shared" ca="1" si="20"/>
        <v>3.6490088364263871</v>
      </c>
      <c r="R47" s="87">
        <f t="shared" ca="1" si="20"/>
        <v>5.3037221522738918</v>
      </c>
      <c r="S47" s="87">
        <f t="shared" ca="1" si="20"/>
        <v>5.954120824124205</v>
      </c>
      <c r="T47" s="87">
        <f t="shared" ca="1" si="20"/>
        <v>7.0148321986814528</v>
      </c>
      <c r="U47" s="87">
        <f t="shared" ca="1" si="20"/>
        <v>10.413114365090625</v>
      </c>
      <c r="V47" s="87">
        <f t="shared" ca="1" si="20"/>
        <v>11.758209694375584</v>
      </c>
      <c r="W47" s="87">
        <f t="shared" ca="1" si="20"/>
        <v>11.879390667625085</v>
      </c>
      <c r="X47" s="87">
        <f t="shared" ca="1" si="20"/>
        <v>12.255534453833063</v>
      </c>
      <c r="Y47" s="87">
        <f t="shared" ca="1" si="20"/>
        <v>14.259714644183601</v>
      </c>
      <c r="Z47" s="87">
        <f t="shared" ca="1" si="20"/>
        <v>18.576775951744359</v>
      </c>
      <c r="AA47" s="87">
        <f t="shared" ca="1" si="20"/>
        <v>21.525122076471387</v>
      </c>
      <c r="AB47" s="87">
        <f t="shared" ca="1" si="20"/>
        <v>21.792352772882758</v>
      </c>
      <c r="AC47" s="87">
        <f t="shared" ref="AC47" ca="1" si="21">+AC6*(OFFSET(AC$30,$AE$31,0)/AC$29)^($AE6)</f>
        <v>26.465383302723769</v>
      </c>
      <c r="AD47" s="191"/>
    </row>
    <row r="48" spans="1:43">
      <c r="A48" s="214"/>
      <c r="B48" s="12"/>
      <c r="C48" s="12"/>
      <c r="D48" s="21" t="s">
        <v>35</v>
      </c>
      <c r="E48" s="87">
        <f t="shared" ref="E48:AB48" ca="1" si="22">+E7*(OFFSET(E$30,$AE$31,0)/E$29)^($AE7)</f>
        <v>1.5697805161814234E-2</v>
      </c>
      <c r="F48" s="87">
        <f t="shared" ca="1" si="22"/>
        <v>0.10230918441394986</v>
      </c>
      <c r="G48" s="87">
        <f t="shared" ca="1" si="22"/>
        <v>0.30755975994213558</v>
      </c>
      <c r="H48" s="87">
        <f t="shared" ca="1" si="22"/>
        <v>0.52745499153884956</v>
      </c>
      <c r="I48" s="87">
        <f t="shared" ca="1" si="22"/>
        <v>0.88466673690541586</v>
      </c>
      <c r="J48" s="87">
        <f t="shared" ca="1" si="22"/>
        <v>1.0543980755066553</v>
      </c>
      <c r="K48" s="87">
        <f t="shared" ca="1" si="22"/>
        <v>1.2590277184839342</v>
      </c>
      <c r="L48" s="87">
        <f t="shared" ca="1" si="22"/>
        <v>1.4003850316420128</v>
      </c>
      <c r="M48" s="87">
        <f t="shared" ca="1" si="22"/>
        <v>1.7620994969571722</v>
      </c>
      <c r="N48" s="87">
        <f t="shared" ca="1" si="22"/>
        <v>1.9603077983482848</v>
      </c>
      <c r="O48" s="87">
        <f t="shared" ca="1" si="22"/>
        <v>2.1063702912019835</v>
      </c>
      <c r="P48" s="87">
        <f t="shared" ca="1" si="22"/>
        <v>2.3174638051533472</v>
      </c>
      <c r="Q48" s="87">
        <f t="shared" ca="1" si="22"/>
        <v>2.4258646202591096</v>
      </c>
      <c r="R48" s="87">
        <f t="shared" ca="1" si="22"/>
        <v>2.8790735632205542</v>
      </c>
      <c r="S48" s="87">
        <f t="shared" ca="1" si="22"/>
        <v>3.1685946674015804</v>
      </c>
      <c r="T48" s="87">
        <f t="shared" ca="1" si="22"/>
        <v>3.5927034111941274</v>
      </c>
      <c r="U48" s="87">
        <f t="shared" ca="1" si="22"/>
        <v>4.2682854108079473</v>
      </c>
      <c r="V48" s="87">
        <f t="shared" ca="1" si="22"/>
        <v>4.6428553297598434</v>
      </c>
      <c r="W48" s="87">
        <f t="shared" ca="1" si="22"/>
        <v>5.2552640741671004</v>
      </c>
      <c r="X48" s="87">
        <f t="shared" ca="1" si="22"/>
        <v>6.0838136687479265</v>
      </c>
      <c r="Y48" s="87">
        <f t="shared" ca="1" si="22"/>
        <v>6.4154014732657654</v>
      </c>
      <c r="Z48" s="87">
        <f t="shared" ca="1" si="22"/>
        <v>7.9284546153527256</v>
      </c>
      <c r="AA48" s="87">
        <f t="shared" ca="1" si="22"/>
        <v>9.0019381389839062</v>
      </c>
      <c r="AB48" s="87">
        <f t="shared" ca="1" si="22"/>
        <v>9.9067248970576163</v>
      </c>
      <c r="AC48" s="87">
        <f t="shared" ref="AC48" ca="1" si="23">+AC7*(OFFSET(AC$30,$AE$31,0)/AC$29)^($AE7)</f>
        <v>11.227913397406729</v>
      </c>
      <c r="AD48" s="191"/>
    </row>
    <row r="49" spans="1:30">
      <c r="A49" s="214"/>
      <c r="B49" s="12"/>
      <c r="C49" s="12"/>
      <c r="D49" s="21" t="s">
        <v>76</v>
      </c>
      <c r="E49" s="87">
        <f t="shared" ref="E49:AB49" ca="1" si="24">+E8*(OFFSET(E$30,$AE$31,0)/E$29)^($AE8)</f>
        <v>0.41395075695725675</v>
      </c>
      <c r="F49" s="87">
        <f t="shared" ca="1" si="24"/>
        <v>2.3317230422197226</v>
      </c>
      <c r="G49" s="87">
        <f t="shared" ca="1" si="24"/>
        <v>4.2206326197946451</v>
      </c>
      <c r="H49" s="87">
        <f t="shared" ca="1" si="24"/>
        <v>5.9541041870157709</v>
      </c>
      <c r="I49" s="87">
        <f t="shared" ca="1" si="24"/>
        <v>8.1032907078211949</v>
      </c>
      <c r="J49" s="87">
        <f t="shared" ca="1" si="24"/>
        <v>9.2696517311164026</v>
      </c>
      <c r="K49" s="87">
        <f t="shared" ca="1" si="24"/>
        <v>10.450433169969196</v>
      </c>
      <c r="L49" s="87">
        <f t="shared" ca="1" si="24"/>
        <v>12.004696583945757</v>
      </c>
      <c r="M49" s="87">
        <f t="shared" ca="1" si="24"/>
        <v>13.563430353232155</v>
      </c>
      <c r="N49" s="87">
        <f t="shared" ca="1" si="24"/>
        <v>14.106261793151877</v>
      </c>
      <c r="O49" s="87">
        <f t="shared" ca="1" si="24"/>
        <v>15.36866727413366</v>
      </c>
      <c r="P49" s="87">
        <f t="shared" ca="1" si="24"/>
        <v>16.316123105231156</v>
      </c>
      <c r="Q49" s="87">
        <f t="shared" ca="1" si="24"/>
        <v>17.613236166451287</v>
      </c>
      <c r="R49" s="87">
        <f t="shared" ca="1" si="24"/>
        <v>19.86690075546208</v>
      </c>
      <c r="S49" s="87">
        <f t="shared" ca="1" si="24"/>
        <v>22.22757595559856</v>
      </c>
      <c r="T49" s="87">
        <f t="shared" ca="1" si="24"/>
        <v>23.859250244225347</v>
      </c>
      <c r="U49" s="87">
        <f t="shared" ca="1" si="24"/>
        <v>26.586970264627134</v>
      </c>
      <c r="V49" s="87">
        <f t="shared" ca="1" si="24"/>
        <v>29.536966794918158</v>
      </c>
      <c r="W49" s="87">
        <f t="shared" ca="1" si="24"/>
        <v>33.304834438525681</v>
      </c>
      <c r="X49" s="87">
        <f t="shared" ca="1" si="24"/>
        <v>34.732709592452395</v>
      </c>
      <c r="Y49" s="87">
        <f t="shared" ca="1" si="24"/>
        <v>39.673150796892372</v>
      </c>
      <c r="Z49" s="87">
        <f t="shared" ca="1" si="24"/>
        <v>43.848377654880714</v>
      </c>
      <c r="AA49" s="87">
        <f t="shared" ca="1" si="24"/>
        <v>46.995229712969028</v>
      </c>
      <c r="AB49" s="87">
        <f t="shared" ca="1" si="24"/>
        <v>50.478892124379264</v>
      </c>
      <c r="AC49" s="87">
        <f t="shared" ref="AC49" ca="1" si="25">+AC8*(OFFSET(AC$30,$AE$31,0)/AC$29)^($AE8)</f>
        <v>54.691273188043105</v>
      </c>
      <c r="AD49" s="191"/>
    </row>
    <row r="50" spans="1:30">
      <c r="A50" s="214"/>
      <c r="B50" s="12"/>
      <c r="C50" s="12"/>
      <c r="D50" s="21" t="s">
        <v>37</v>
      </c>
      <c r="E50" s="87">
        <f t="shared" ref="E50:AB50" ca="1" si="26">+E9*(OFFSET(E$30,$AE$31,0)/E$29)^($AE9)</f>
        <v>0.23208576133433639</v>
      </c>
      <c r="F50" s="87">
        <f t="shared" ca="1" si="26"/>
        <v>0.82558036334514773</v>
      </c>
      <c r="G50" s="87">
        <f t="shared" ca="1" si="26"/>
        <v>1.4201306265476008</v>
      </c>
      <c r="H50" s="87">
        <f t="shared" ca="1" si="26"/>
        <v>2.2013291964275439</v>
      </c>
      <c r="I50" s="87">
        <f t="shared" ca="1" si="26"/>
        <v>2.4907599331293415</v>
      </c>
      <c r="J50" s="87">
        <f t="shared" ca="1" si="26"/>
        <v>3.1742922941218499</v>
      </c>
      <c r="K50" s="87">
        <f t="shared" ca="1" si="26"/>
        <v>3.3211902085903837</v>
      </c>
      <c r="L50" s="87">
        <f t="shared" ca="1" si="26"/>
        <v>3.3187614779059729</v>
      </c>
      <c r="M50" s="87">
        <f t="shared" ca="1" si="26"/>
        <v>3.2811671684575501</v>
      </c>
      <c r="N50" s="87">
        <f t="shared" ca="1" si="26"/>
        <v>2.9401845588130904</v>
      </c>
      <c r="O50" s="87">
        <f t="shared" ca="1" si="26"/>
        <v>2.6734254596579632</v>
      </c>
      <c r="P50" s="87">
        <f t="shared" ca="1" si="26"/>
        <v>2.6443313700262898</v>
      </c>
      <c r="Q50" s="87">
        <f t="shared" ca="1" si="26"/>
        <v>1.8947511677578852</v>
      </c>
      <c r="R50" s="87">
        <f t="shared" ca="1" si="26"/>
        <v>1.4792630931904185</v>
      </c>
      <c r="S50" s="87">
        <f t="shared" ca="1" si="26"/>
        <v>2.076135048411178</v>
      </c>
      <c r="T50" s="87">
        <f t="shared" ca="1" si="26"/>
        <v>2.7550301450943806</v>
      </c>
      <c r="U50" s="87">
        <f t="shared" ca="1" si="26"/>
        <v>2.6010999757003432</v>
      </c>
      <c r="V50" s="87">
        <f t="shared" ca="1" si="26"/>
        <v>1.1345134042250962</v>
      </c>
      <c r="W50" s="87">
        <f t="shared" ca="1" si="26"/>
        <v>0.49713231366459354</v>
      </c>
      <c r="X50" s="87">
        <f t="shared" ca="1" si="26"/>
        <v>-0.1212236312901922</v>
      </c>
      <c r="Y50" s="87">
        <f t="shared" ca="1" si="26"/>
        <v>-4.5930483155402158E-2</v>
      </c>
      <c r="Z50" s="87">
        <f t="shared" ca="1" si="26"/>
        <v>-1.5093292188208807</v>
      </c>
      <c r="AA50" s="87">
        <f t="shared" ca="1" si="26"/>
        <v>-0.14046445001999075</v>
      </c>
      <c r="AB50" s="87">
        <f t="shared" ca="1" si="26"/>
        <v>1.8054409759700047</v>
      </c>
      <c r="AC50" s="87">
        <f t="shared" ref="AC50" ca="1" si="27">+AC9*(OFFSET(AC$30,$AE$31,0)/AC$29)^($AE9)</f>
        <v>2.0016085814900162</v>
      </c>
      <c r="AD50" s="191"/>
    </row>
    <row r="51" spans="1:30">
      <c r="A51" s="214"/>
      <c r="B51" s="12"/>
      <c r="C51" s="12"/>
      <c r="D51" s="19" t="s">
        <v>38</v>
      </c>
      <c r="E51" s="89">
        <f>IF($AE$36=5,E10*(E$40/E$36)^($AE$14),E10*(E$37/E$36)^($AE$14))</f>
        <v>9.7631234913992575E-4</v>
      </c>
      <c r="F51" s="89">
        <f>IF($AE$36=5,F10*(F$40/F$36)^($AE$14),F10*(F$37/F$36)^($AE$14))</f>
        <v>8.1811356619802284E-3</v>
      </c>
      <c r="G51" s="89">
        <f>IF($AE$36=5,G10*(G$40/G$36)^($AE$14),G10*(G$37/G$36)^($AE$14))</f>
        <v>2.4707950821180134E-2</v>
      </c>
      <c r="H51" s="89">
        <f>IF($AE$36=5,H10*(H$40/H$36)^($AE$14),H10*(H$37/H$36)^($AE$14))</f>
        <v>5.3798546967526957E-2</v>
      </c>
      <c r="I51" s="89">
        <f>IF($AE$36=5,I10*(I$40/I$36)^($AE$14),I10*(I$37/I$36)^($AE$14))</f>
        <v>7.4786505168685208E-2</v>
      </c>
      <c r="J51" s="89">
        <f t="shared" ref="J51:AB51" si="28">IF($AE$36=5,AVERAGE(J10*(J$40/J$36)^($AE$14),J10*(J$41/J$36)^($AE$14),J10*(J$42/J$36)^($AE$14)),J10*(J$37/J$36)^($AE$14))</f>
        <v>8.9991689547655573E-2</v>
      </c>
      <c r="K51" s="89">
        <f t="shared" si="28"/>
        <v>0.162772281192859</v>
      </c>
      <c r="L51" s="89">
        <f t="shared" si="28"/>
        <v>0.19001002958216603</v>
      </c>
      <c r="M51" s="89">
        <f t="shared" si="28"/>
        <v>0.22838392369061067</v>
      </c>
      <c r="N51" s="89">
        <f t="shared" si="28"/>
        <v>0.13277366566726267</v>
      </c>
      <c r="O51" s="89">
        <f t="shared" si="28"/>
        <v>0.16093407972999998</v>
      </c>
      <c r="P51" s="89">
        <f t="shared" si="28"/>
        <v>0.14168997715387099</v>
      </c>
      <c r="Q51" s="89">
        <f t="shared" si="28"/>
        <v>0.24550752767355588</v>
      </c>
      <c r="R51" s="89">
        <f t="shared" si="28"/>
        <v>0.31481894560353568</v>
      </c>
      <c r="S51" s="89">
        <f t="shared" si="28"/>
        <v>0.46597935906702254</v>
      </c>
      <c r="T51" s="89">
        <f t="shared" si="28"/>
        <v>0.95912727261459263</v>
      </c>
      <c r="U51" s="89">
        <f t="shared" si="28"/>
        <v>2.4795542340717756</v>
      </c>
      <c r="V51" s="89">
        <f t="shared" si="28"/>
        <v>3.884209886753625</v>
      </c>
      <c r="W51" s="89">
        <f t="shared" si="28"/>
        <v>3.5335057876067975</v>
      </c>
      <c r="X51" s="89">
        <f t="shared" si="28"/>
        <v>2.2068457391762535</v>
      </c>
      <c r="Y51" s="89">
        <f t="shared" si="28"/>
        <v>3.4717598740152678</v>
      </c>
      <c r="Z51" s="89">
        <f t="shared" si="28"/>
        <v>4.1009623609688086</v>
      </c>
      <c r="AA51" s="89">
        <f t="shared" si="28"/>
        <v>3.892130320957103</v>
      </c>
      <c r="AB51" s="89">
        <f t="shared" si="28"/>
        <v>2.2367184165887046</v>
      </c>
      <c r="AC51" s="89">
        <f t="shared" ref="AC51" si="29">IF($AE$36=5,AVERAGE(AC10*(AC$40/AC$36)^($AE$14),AC10*(AC$41/AC$36)^($AE$14),AC10*(AC$42/AC$36)^($AE$14)),AC10*(AC$37/AC$36)^($AE$14))</f>
        <v>1.52766399767165</v>
      </c>
      <c r="AD51" s="192"/>
    </row>
    <row r="52" spans="1:30">
      <c r="A52" s="214"/>
      <c r="B52" s="12"/>
      <c r="C52" s="12" t="s">
        <v>39</v>
      </c>
      <c r="D52" s="12"/>
      <c r="E52" s="63">
        <f t="shared" ref="E52:AB52" ca="1" si="30">+E11*(OFFSET(E$30,$AE$31,0)/E$29)^($AE11)</f>
        <v>5.5377726170398746E-2</v>
      </c>
      <c r="F52" s="63">
        <f t="shared" ca="1" si="30"/>
        <v>0.58887119760922146</v>
      </c>
      <c r="G52" s="63">
        <f t="shared" ca="1" si="30"/>
        <v>1.0358154499696199</v>
      </c>
      <c r="H52" s="63">
        <f t="shared" ca="1" si="30"/>
        <v>1.4391395739057729</v>
      </c>
      <c r="I52" s="63">
        <f t="shared" ca="1" si="30"/>
        <v>1.752747835735361</v>
      </c>
      <c r="J52" s="63">
        <f t="shared" ca="1" si="30"/>
        <v>2.0945828117304144</v>
      </c>
      <c r="K52" s="63">
        <f t="shared" ca="1" si="30"/>
        <v>2.2891983948886372</v>
      </c>
      <c r="L52" s="63">
        <f t="shared" ca="1" si="30"/>
        <v>2.7407049546465743</v>
      </c>
      <c r="M52" s="63">
        <f t="shared" ca="1" si="30"/>
        <v>2.8859339062160632</v>
      </c>
      <c r="N52" s="63">
        <f t="shared" ca="1" si="30"/>
        <v>2.9556011501685542</v>
      </c>
      <c r="O52" s="63">
        <f t="shared" ca="1" si="30"/>
        <v>3.1780200139091717</v>
      </c>
      <c r="P52" s="63">
        <f t="shared" ca="1" si="30"/>
        <v>3.3617264429995477</v>
      </c>
      <c r="Q52" s="63">
        <f t="shared" ca="1" si="30"/>
        <v>3.4024098826248448</v>
      </c>
      <c r="R52" s="63">
        <f t="shared" ca="1" si="30"/>
        <v>3.6208054321293299</v>
      </c>
      <c r="S52" s="63">
        <f t="shared" ca="1" si="30"/>
        <v>3.8805394962896833</v>
      </c>
      <c r="T52" s="63">
        <f t="shared" ca="1" si="30"/>
        <v>4.1594898674930949</v>
      </c>
      <c r="U52" s="63">
        <f t="shared" ca="1" si="30"/>
        <v>4.6828225454249015</v>
      </c>
      <c r="V52" s="63">
        <f t="shared" ca="1" si="30"/>
        <v>5.1901414082490485</v>
      </c>
      <c r="W52" s="63">
        <f t="shared" ca="1" si="30"/>
        <v>6.5532938248962225</v>
      </c>
      <c r="X52" s="63">
        <f t="shared" ca="1" si="30"/>
        <v>7.3350244386981869</v>
      </c>
      <c r="Y52" s="63">
        <f t="shared" ca="1" si="30"/>
        <v>7.9121093412634709</v>
      </c>
      <c r="Z52" s="63">
        <f t="shared" ca="1" si="30"/>
        <v>8.9357429049719475</v>
      </c>
      <c r="AA52" s="63">
        <f t="shared" ca="1" si="30"/>
        <v>10.065616044563814</v>
      </c>
      <c r="AB52" s="63">
        <f t="shared" ca="1" si="30"/>
        <v>11.175162019326979</v>
      </c>
      <c r="AC52" s="63">
        <f t="shared" ref="AC52" ca="1" si="31">+AC11*(OFFSET(AC$30,$AE$31,0)/AC$29)^($AE11)</f>
        <v>12.419899904875022</v>
      </c>
      <c r="AD52" s="85"/>
    </row>
    <row r="53" spans="1:30">
      <c r="A53" s="214"/>
      <c r="B53" s="12"/>
      <c r="C53" s="12" t="s">
        <v>40</v>
      </c>
      <c r="D53" s="12"/>
      <c r="E53" s="63">
        <f t="shared" ref="E53:AA53" si="32">+E54+E55</f>
        <v>7.1332126666939041E-2</v>
      </c>
      <c r="F53" s="63">
        <f t="shared" si="32"/>
        <v>0.56042339956027221</v>
      </c>
      <c r="G53" s="63">
        <f t="shared" si="32"/>
        <v>0.96981567058196316</v>
      </c>
      <c r="H53" s="63">
        <f t="shared" si="32"/>
        <v>1.3894110734858163</v>
      </c>
      <c r="I53" s="63">
        <f t="shared" si="32"/>
        <v>1.9986096771356809</v>
      </c>
      <c r="J53" s="63">
        <f t="shared" si="32"/>
        <v>2.4369525315818295</v>
      </c>
      <c r="K53" s="63">
        <f t="shared" si="32"/>
        <v>3.3506351128183653</v>
      </c>
      <c r="L53" s="63">
        <f t="shared" si="32"/>
        <v>4.1416867456623123</v>
      </c>
      <c r="M53" s="63">
        <f t="shared" si="32"/>
        <v>4.8761917577257634</v>
      </c>
      <c r="N53" s="63">
        <f t="shared" si="32"/>
        <v>5.3758638524465425</v>
      </c>
      <c r="O53" s="63">
        <f t="shared" si="32"/>
        <v>6.867741990612183</v>
      </c>
      <c r="P53" s="63">
        <f t="shared" si="32"/>
        <v>5.2601557554045542</v>
      </c>
      <c r="Q53" s="63">
        <f t="shared" si="32"/>
        <v>6.3192977992086012</v>
      </c>
      <c r="R53" s="63">
        <f t="shared" si="32"/>
        <v>5.7229830939000896</v>
      </c>
      <c r="S53" s="63">
        <f t="shared" si="32"/>
        <v>5.7812056988306741</v>
      </c>
      <c r="T53" s="63">
        <f t="shared" si="32"/>
        <v>6.7619624796507152</v>
      </c>
      <c r="U53" s="63">
        <f t="shared" si="32"/>
        <v>7.9567780238574031</v>
      </c>
      <c r="V53" s="63">
        <f t="shared" si="32"/>
        <v>9.6649447513106832</v>
      </c>
      <c r="W53" s="63">
        <f t="shared" si="32"/>
        <v>10.533876162537668</v>
      </c>
      <c r="X53" s="63">
        <f t="shared" si="32"/>
        <v>10.669294537875851</v>
      </c>
      <c r="Y53" s="63">
        <f t="shared" si="32"/>
        <v>11.99291864981009</v>
      </c>
      <c r="Z53" s="63">
        <f t="shared" si="32"/>
        <v>13.564506925210054</v>
      </c>
      <c r="AA53" s="63">
        <f t="shared" si="32"/>
        <v>15.547643155513954</v>
      </c>
      <c r="AB53" s="63">
        <f t="shared" ref="AB53:AC53" si="33">+AB54+AB55</f>
        <v>16.295308289818212</v>
      </c>
      <c r="AC53" s="63">
        <f t="shared" si="33"/>
        <v>16.511076645689251</v>
      </c>
      <c r="AD53" s="85"/>
    </row>
    <row r="54" spans="1:30">
      <c r="A54" s="214"/>
      <c r="B54" s="21"/>
      <c r="C54" s="21"/>
      <c r="D54" s="21" t="s">
        <v>55</v>
      </c>
      <c r="E54" s="87">
        <f t="shared" ref="E54:AB54" si="34">+E13</f>
        <v>6.2696962225428893E-2</v>
      </c>
      <c r="F54" s="87">
        <f t="shared" si="34"/>
        <v>0.47794844211511112</v>
      </c>
      <c r="G54" s="87">
        <f t="shared" si="34"/>
        <v>0.82915482925452777</v>
      </c>
      <c r="H54" s="87">
        <f t="shared" si="34"/>
        <v>1.1647904272115535</v>
      </c>
      <c r="I54" s="87">
        <f t="shared" si="34"/>
        <v>1.71800690551024</v>
      </c>
      <c r="J54" s="87">
        <f t="shared" si="34"/>
        <v>2.1455762474847688</v>
      </c>
      <c r="K54" s="87">
        <f t="shared" si="34"/>
        <v>2.8805685792549953</v>
      </c>
      <c r="L54" s="87">
        <f t="shared" si="34"/>
        <v>3.5615237167636558</v>
      </c>
      <c r="M54" s="87">
        <f t="shared" si="34"/>
        <v>4.1128148042782415</v>
      </c>
      <c r="N54" s="87">
        <f t="shared" si="34"/>
        <v>4.5129261624414454</v>
      </c>
      <c r="O54" s="87">
        <f t="shared" si="34"/>
        <v>5.8566757412178037</v>
      </c>
      <c r="P54" s="87">
        <f t="shared" si="34"/>
        <v>4.2713050212302122</v>
      </c>
      <c r="Q54" s="87">
        <f t="shared" si="34"/>
        <v>5.5842852509820684</v>
      </c>
      <c r="R54" s="87">
        <f t="shared" si="34"/>
        <v>4.9018831384438535</v>
      </c>
      <c r="S54" s="87">
        <f t="shared" si="34"/>
        <v>5.0064142068192821</v>
      </c>
      <c r="T54" s="87">
        <f t="shared" si="34"/>
        <v>5.287410355527479</v>
      </c>
      <c r="U54" s="87">
        <f t="shared" si="34"/>
        <v>6.4327018162620497</v>
      </c>
      <c r="V54" s="87">
        <f t="shared" si="34"/>
        <v>7.8739165845106633</v>
      </c>
      <c r="W54" s="87">
        <f t="shared" si="34"/>
        <v>8.1460851182201566</v>
      </c>
      <c r="X54" s="87">
        <f t="shared" si="34"/>
        <v>8.2690764058787973</v>
      </c>
      <c r="Y54" s="87">
        <f t="shared" si="34"/>
        <v>8.8580121221590495</v>
      </c>
      <c r="Z54" s="87">
        <f t="shared" si="34"/>
        <v>9.3733273573979847</v>
      </c>
      <c r="AA54" s="87">
        <f t="shared" si="34"/>
        <v>11.390856071899872</v>
      </c>
      <c r="AB54" s="87">
        <f t="shared" si="34"/>
        <v>11.794304683438945</v>
      </c>
      <c r="AC54" s="87">
        <f t="shared" ref="AC54" si="35">+AC13</f>
        <v>12.007754259367211</v>
      </c>
      <c r="AD54" s="191"/>
    </row>
    <row r="55" spans="1:30">
      <c r="A55" s="214"/>
      <c r="B55" s="19"/>
      <c r="C55" s="19"/>
      <c r="D55" s="19" t="s">
        <v>38</v>
      </c>
      <c r="E55" s="89">
        <f>IF($AE$36=5,E14*(E$40/E$36)^($AE$14),E14*(E$37/E$36)^($AE$14))</f>
        <v>8.6351644415101521E-3</v>
      </c>
      <c r="F55" s="89">
        <f>IF($AE$36=5,F14*(F$40/F$36)^($AE$14),F14*(F$37/F$36)^($AE$14))</f>
        <v>8.2474957445161048E-2</v>
      </c>
      <c r="G55" s="89">
        <f>IF($AE$36=5,G14*(G$40/G$36)^($AE$14),G14*(G$37/G$36)^($AE$14))</f>
        <v>0.14066084132743534</v>
      </c>
      <c r="H55" s="89">
        <f>IF($AE$36=5,H14*(H$40/H$36)^($AE$14),H14*(H$37/H$36)^($AE$14))</f>
        <v>0.22462064627426287</v>
      </c>
      <c r="I55" s="89">
        <f>IF($AE$36=5,I14*(I$40/I$36)^($AE$14),I14*(I$37/I$36)^($AE$14))</f>
        <v>0.28060277162544084</v>
      </c>
      <c r="J55" s="89">
        <f t="shared" ref="J55:AB55" si="36">IF($AE$36=5,AVERAGE(J14*(J$40/J$36)^($AE$14),J14*(J$41/J$36)^($AE$14),J14*(J$42/J$36)^($AE$14)),J14*(J$37/J$36)^($AE$14))</f>
        <v>0.29137628409706068</v>
      </c>
      <c r="K55" s="89">
        <f t="shared" si="36"/>
        <v>0.47006653356336986</v>
      </c>
      <c r="L55" s="89">
        <f t="shared" si="36"/>
        <v>0.58016302889865645</v>
      </c>
      <c r="M55" s="89">
        <f t="shared" si="36"/>
        <v>0.76337695344752199</v>
      </c>
      <c r="N55" s="89">
        <f t="shared" si="36"/>
        <v>0.86293769000509679</v>
      </c>
      <c r="O55" s="89">
        <f t="shared" si="36"/>
        <v>1.0110662493943794</v>
      </c>
      <c r="P55" s="89">
        <f t="shared" si="36"/>
        <v>0.98885073417434188</v>
      </c>
      <c r="Q55" s="89">
        <f t="shared" si="36"/>
        <v>0.73501254822653295</v>
      </c>
      <c r="R55" s="89">
        <f t="shared" si="36"/>
        <v>0.82109995545623582</v>
      </c>
      <c r="S55" s="89">
        <f t="shared" si="36"/>
        <v>0.77479149201139175</v>
      </c>
      <c r="T55" s="89">
        <f t="shared" si="36"/>
        <v>1.4745521241232364</v>
      </c>
      <c r="U55" s="89">
        <f t="shared" si="36"/>
        <v>1.5240762075953531</v>
      </c>
      <c r="V55" s="89">
        <f t="shared" si="36"/>
        <v>1.7910281668000205</v>
      </c>
      <c r="W55" s="89">
        <f t="shared" si="36"/>
        <v>2.387791044317511</v>
      </c>
      <c r="X55" s="89">
        <f t="shared" si="36"/>
        <v>2.4002181319970535</v>
      </c>
      <c r="Y55" s="89">
        <f t="shared" si="36"/>
        <v>3.1349065276510397</v>
      </c>
      <c r="Z55" s="89">
        <f t="shared" si="36"/>
        <v>4.1911795678120702</v>
      </c>
      <c r="AA55" s="89">
        <f t="shared" si="36"/>
        <v>4.1567870836140823</v>
      </c>
      <c r="AB55" s="89">
        <f t="shared" si="36"/>
        <v>4.5010036063792676</v>
      </c>
      <c r="AC55" s="89">
        <f t="shared" ref="AC55" si="37">IF($AE$36=5,AVERAGE(AC14*(AC$40/AC$36)^($AE$14),AC14*(AC$41/AC$36)^($AE$14),AC14*(AC$42/AC$36)^($AE$14)),AC14*(AC$37/AC$36)^($AE$14))</f>
        <v>4.5033223863220391</v>
      </c>
      <c r="AD55" s="192"/>
    </row>
    <row r="56" spans="1:30" ht="15">
      <c r="A56" s="214"/>
      <c r="B56" s="17" t="s">
        <v>42</v>
      </c>
      <c r="C56" s="17"/>
      <c r="D56" s="17"/>
      <c r="E56" s="90">
        <f t="shared" ref="E56:AB56" si="38">+E15</f>
        <v>1.6229924348316225E-3</v>
      </c>
      <c r="F56" s="90">
        <f t="shared" si="38"/>
        <v>3.2947453160760518E-2</v>
      </c>
      <c r="G56" s="90">
        <f t="shared" si="38"/>
        <v>5.6801023592485247E-2</v>
      </c>
      <c r="H56" s="90">
        <f t="shared" si="38"/>
        <v>-2.8046352982474553E-2</v>
      </c>
      <c r="I56" s="90">
        <f t="shared" si="38"/>
        <v>0.35674492548204362</v>
      </c>
      <c r="J56" s="90">
        <f t="shared" si="38"/>
        <v>0.32874396066924977</v>
      </c>
      <c r="K56" s="90">
        <f t="shared" si="38"/>
        <v>0.64347627088446457</v>
      </c>
      <c r="L56" s="90">
        <f t="shared" si="38"/>
        <v>0.19611678540053096</v>
      </c>
      <c r="M56" s="90">
        <f t="shared" si="38"/>
        <v>0.53251611314261493</v>
      </c>
      <c r="N56" s="90">
        <f t="shared" si="38"/>
        <v>0.5764712500000001</v>
      </c>
      <c r="O56" s="90">
        <f t="shared" si="38"/>
        <v>0.55754020020951378</v>
      </c>
      <c r="P56" s="90">
        <f t="shared" si="38"/>
        <v>0.29153941045000004</v>
      </c>
      <c r="Q56" s="90">
        <f t="shared" si="38"/>
        <v>0.39851759048147761</v>
      </c>
      <c r="R56" s="90">
        <f t="shared" si="38"/>
        <v>0.3841627732661001</v>
      </c>
      <c r="S56" s="90">
        <f t="shared" si="38"/>
        <v>0.21849536813841999</v>
      </c>
      <c r="T56" s="90">
        <f t="shared" si="38"/>
        <v>0.41231536223880005</v>
      </c>
      <c r="U56" s="90">
        <f t="shared" si="38"/>
        <v>0.45484432995360008</v>
      </c>
      <c r="V56" s="90">
        <f t="shared" si="38"/>
        <v>0.40133219438310491</v>
      </c>
      <c r="W56" s="90">
        <f t="shared" si="38"/>
        <v>0.42120491768349994</v>
      </c>
      <c r="X56" s="90">
        <f t="shared" si="38"/>
        <v>0.44512766874499998</v>
      </c>
      <c r="Y56" s="90">
        <f t="shared" si="38"/>
        <v>0.78181046738999993</v>
      </c>
      <c r="Z56" s="90">
        <f t="shared" si="38"/>
        <v>0.30967667508000046</v>
      </c>
      <c r="AA56" s="90">
        <f t="shared" si="38"/>
        <v>0.26667317190999995</v>
      </c>
      <c r="AB56" s="90">
        <f t="shared" si="38"/>
        <v>0.90086072731927525</v>
      </c>
      <c r="AC56" s="90">
        <f t="shared" ref="AC56" si="39">+AC15</f>
        <v>0.66015403033050046</v>
      </c>
      <c r="AD56" s="190"/>
    </row>
    <row r="57" spans="1:30" ht="6" customHeight="1">
      <c r="A57" s="214"/>
      <c r="B57" s="12"/>
      <c r="C57" s="12"/>
      <c r="D57" s="12"/>
      <c r="E57" s="63"/>
      <c r="F57" s="63"/>
      <c r="G57" s="63"/>
      <c r="H57" s="63"/>
      <c r="I57" s="63"/>
      <c r="J57" s="63"/>
      <c r="K57" s="63"/>
      <c r="L57" s="63"/>
      <c r="M57" s="63"/>
      <c r="N57" s="63"/>
      <c r="O57" s="63"/>
      <c r="P57" s="63"/>
      <c r="Q57" s="63"/>
      <c r="R57" s="63"/>
      <c r="S57" s="63"/>
      <c r="T57" s="63"/>
      <c r="U57" s="85"/>
      <c r="V57" s="85"/>
      <c r="W57" s="85"/>
      <c r="X57" s="85"/>
      <c r="Y57" s="85"/>
      <c r="Z57" s="85"/>
      <c r="AA57" s="85"/>
      <c r="AB57" s="85"/>
      <c r="AC57" s="85"/>
      <c r="AD57" s="85"/>
    </row>
    <row r="58" spans="1:30" s="9" customFormat="1" ht="15">
      <c r="A58" s="214"/>
      <c r="B58" s="15" t="s">
        <v>43</v>
      </c>
      <c r="C58" s="15"/>
      <c r="D58" s="15"/>
      <c r="E58" s="84">
        <f t="shared" ref="E58:AB58" si="40">+E17</f>
        <v>1.0492787978949309</v>
      </c>
      <c r="F58" s="84">
        <f t="shared" si="40"/>
        <v>4.0185763411415394</v>
      </c>
      <c r="G58" s="84">
        <f t="shared" si="40"/>
        <v>7.5210120136055361</v>
      </c>
      <c r="H58" s="84">
        <f t="shared" si="40"/>
        <v>10.828949841370632</v>
      </c>
      <c r="I58" s="84">
        <f t="shared" si="40"/>
        <v>15.301796761653982</v>
      </c>
      <c r="J58" s="84">
        <f t="shared" si="40"/>
        <v>19.508503822491178</v>
      </c>
      <c r="K58" s="84">
        <f t="shared" si="40"/>
        <v>21.427117382977602</v>
      </c>
      <c r="L58" s="84">
        <f t="shared" si="40"/>
        <v>23.619419812235662</v>
      </c>
      <c r="M58" s="84">
        <f t="shared" si="40"/>
        <v>26.137792392400179</v>
      </c>
      <c r="N58" s="84">
        <f t="shared" si="40"/>
        <v>29.38632630395675</v>
      </c>
      <c r="O58" s="84">
        <f t="shared" si="40"/>
        <v>32.047062969314823</v>
      </c>
      <c r="P58" s="84">
        <f t="shared" si="40"/>
        <v>32.061459953276483</v>
      </c>
      <c r="Q58" s="84">
        <f t="shared" si="40"/>
        <v>33.316130828205289</v>
      </c>
      <c r="R58" s="84">
        <f t="shared" si="40"/>
        <v>35.41209506721367</v>
      </c>
      <c r="S58" s="84">
        <f t="shared" si="40"/>
        <v>38.186862759178389</v>
      </c>
      <c r="T58" s="84">
        <f t="shared" si="40"/>
        <v>42.199594432116022</v>
      </c>
      <c r="U58" s="84">
        <f t="shared" si="40"/>
        <v>45.130296259404354</v>
      </c>
      <c r="V58" s="84">
        <f t="shared" si="40"/>
        <v>49.612536848815473</v>
      </c>
      <c r="W58" s="84">
        <f t="shared" si="40"/>
        <v>54.573438326618493</v>
      </c>
      <c r="X58" s="84">
        <f t="shared" si="40"/>
        <v>56.822817941822287</v>
      </c>
      <c r="Y58" s="84">
        <f t="shared" si="40"/>
        <v>62.093775125686285</v>
      </c>
      <c r="Z58" s="84">
        <f t="shared" si="40"/>
        <v>68.624636060934222</v>
      </c>
      <c r="AA58" s="84">
        <f t="shared" si="40"/>
        <v>74.456747245472855</v>
      </c>
      <c r="AB58" s="84">
        <f t="shared" si="40"/>
        <v>84.287613836071429</v>
      </c>
      <c r="AC58" s="84">
        <f t="shared" ref="AC58" si="41">+AC17</f>
        <v>95.510437064498035</v>
      </c>
      <c r="AD58" s="190"/>
    </row>
    <row r="59" spans="1:30" ht="6" customHeight="1">
      <c r="A59" s="214"/>
      <c r="B59" s="12"/>
      <c r="C59" s="12"/>
      <c r="D59" s="12"/>
      <c r="E59" s="63"/>
      <c r="F59" s="63"/>
      <c r="G59" s="63"/>
      <c r="H59" s="63"/>
      <c r="I59" s="63"/>
      <c r="J59" s="63"/>
      <c r="K59" s="63"/>
      <c r="L59" s="63"/>
      <c r="M59" s="63"/>
      <c r="N59" s="63"/>
      <c r="O59" s="63"/>
      <c r="P59" s="63"/>
      <c r="Q59" s="63"/>
      <c r="R59" s="63"/>
      <c r="S59" s="63"/>
      <c r="T59" s="63"/>
      <c r="U59" s="85"/>
      <c r="V59" s="85"/>
      <c r="W59" s="85"/>
      <c r="X59" s="85"/>
      <c r="Y59" s="85"/>
      <c r="Z59" s="85"/>
      <c r="AA59" s="85"/>
      <c r="AB59" s="85"/>
      <c r="AC59" s="85"/>
      <c r="AD59" s="85"/>
    </row>
    <row r="60" spans="1:30" ht="15">
      <c r="A60" s="214"/>
      <c r="B60" s="51"/>
      <c r="C60" s="51" t="s">
        <v>44</v>
      </c>
      <c r="D60" s="51"/>
      <c r="E60" s="84">
        <f t="shared" ref="E60:AB60" si="42">+E19</f>
        <v>0.42025675684164843</v>
      </c>
      <c r="F60" s="84">
        <f t="shared" si="42"/>
        <v>1.0621395348442184</v>
      </c>
      <c r="G60" s="84">
        <f t="shared" si="42"/>
        <v>2.0058757157113036</v>
      </c>
      <c r="H60" s="84">
        <f t="shared" si="42"/>
        <v>2.9209723797135307</v>
      </c>
      <c r="I60" s="84">
        <f t="shared" si="42"/>
        <v>3.5970110767051762</v>
      </c>
      <c r="J60" s="84">
        <f t="shared" si="42"/>
        <v>4.0866776466839507</v>
      </c>
      <c r="K60" s="84">
        <f t="shared" si="42"/>
        <v>3.4796831318635904</v>
      </c>
      <c r="L60" s="84">
        <f t="shared" si="42"/>
        <v>3.0813985308695071</v>
      </c>
      <c r="M60" s="84">
        <f t="shared" si="42"/>
        <v>3.5231969727725545</v>
      </c>
      <c r="N60" s="84">
        <f t="shared" si="42"/>
        <v>4.026592849012439</v>
      </c>
      <c r="O60" s="84">
        <f t="shared" si="42"/>
        <v>4.4987830347664781</v>
      </c>
      <c r="P60" s="84">
        <f t="shared" si="42"/>
        <v>4.1593708922130777</v>
      </c>
      <c r="Q60" s="84">
        <f t="shared" si="42"/>
        <v>4.1899523313132558</v>
      </c>
      <c r="R60" s="84">
        <f t="shared" si="42"/>
        <v>4.5102768812829508</v>
      </c>
      <c r="S60" s="84">
        <f t="shared" si="42"/>
        <v>4.798757944617952</v>
      </c>
      <c r="T60" s="84">
        <f t="shared" si="42"/>
        <v>4.9659048160692771</v>
      </c>
      <c r="U60" s="84">
        <f t="shared" si="42"/>
        <v>5.552335243519912</v>
      </c>
      <c r="V60" s="84">
        <f t="shared" si="42"/>
        <v>5.9112062903832925</v>
      </c>
      <c r="W60" s="84">
        <f t="shared" si="42"/>
        <v>5.7493998160262763</v>
      </c>
      <c r="X60" s="84">
        <f t="shared" si="42"/>
        <v>4.897176391639066</v>
      </c>
      <c r="Y60" s="84">
        <f t="shared" si="42"/>
        <v>4.9898976380872018</v>
      </c>
      <c r="Z60" s="84">
        <f t="shared" si="42"/>
        <v>5.427591378013382</v>
      </c>
      <c r="AA60" s="84">
        <f t="shared" si="42"/>
        <v>5.4576297214701093</v>
      </c>
      <c r="AB60" s="84">
        <f t="shared" si="42"/>
        <v>5.9582860460950373</v>
      </c>
      <c r="AC60" s="84">
        <f t="shared" ref="AC60" si="43">+AC19</f>
        <v>6.0493609383311782</v>
      </c>
      <c r="AD60" s="190"/>
    </row>
    <row r="61" spans="1:30" ht="6" customHeight="1">
      <c r="A61" s="214"/>
      <c r="B61" s="12"/>
      <c r="C61" s="12"/>
      <c r="D61" s="12"/>
      <c r="E61" s="63"/>
      <c r="F61" s="63"/>
      <c r="G61" s="63"/>
      <c r="H61" s="63"/>
      <c r="I61" s="63"/>
      <c r="J61" s="63"/>
      <c r="K61" s="63"/>
      <c r="L61" s="63"/>
      <c r="M61" s="63"/>
      <c r="N61" s="63"/>
      <c r="O61" s="63"/>
      <c r="P61" s="63"/>
      <c r="Q61" s="63"/>
      <c r="R61" s="63"/>
      <c r="S61" s="63"/>
      <c r="T61" s="63"/>
      <c r="U61" s="85"/>
      <c r="V61" s="85"/>
      <c r="W61" s="85"/>
      <c r="X61" s="85"/>
      <c r="Y61" s="85"/>
      <c r="Z61" s="85"/>
      <c r="AA61" s="85"/>
      <c r="AB61" s="85"/>
      <c r="AC61" s="85"/>
      <c r="AD61" s="85"/>
    </row>
    <row r="62" spans="1:30" s="9" customFormat="1" ht="15">
      <c r="A62" s="214"/>
      <c r="B62" s="15" t="s">
        <v>45</v>
      </c>
      <c r="C62" s="15"/>
      <c r="D62" s="15"/>
      <c r="E62" s="84">
        <f t="shared" ref="E62:AB62" si="44">+E21</f>
        <v>0.10895000910521332</v>
      </c>
      <c r="F62" s="84">
        <f t="shared" si="44"/>
        <v>0.75030803496652543</v>
      </c>
      <c r="G62" s="84">
        <f t="shared" si="44"/>
        <v>1.7936584940960221</v>
      </c>
      <c r="H62" s="84">
        <f t="shared" si="44"/>
        <v>2.9976978502611265</v>
      </c>
      <c r="I62" s="84">
        <f t="shared" si="44"/>
        <v>5.1396608834274593</v>
      </c>
      <c r="J62" s="84">
        <f t="shared" si="44"/>
        <v>6.0324753791033601</v>
      </c>
      <c r="K62" s="84">
        <f t="shared" si="44"/>
        <v>6.3055833223538409</v>
      </c>
      <c r="L62" s="84">
        <f t="shared" si="44"/>
        <v>7.3318325864564367</v>
      </c>
      <c r="M62" s="84">
        <f t="shared" si="44"/>
        <v>7.1970395757393328</v>
      </c>
      <c r="N62" s="84">
        <f t="shared" si="44"/>
        <v>7.5768676821773715</v>
      </c>
      <c r="O62" s="84">
        <f t="shared" si="44"/>
        <v>6.8074650230591978</v>
      </c>
      <c r="P62" s="84">
        <f t="shared" si="44"/>
        <v>5.659833158796296</v>
      </c>
      <c r="Q62" s="84">
        <f t="shared" si="44"/>
        <v>5.4694728838901199</v>
      </c>
      <c r="R62" s="84">
        <f t="shared" si="44"/>
        <v>5.7024807661454622</v>
      </c>
      <c r="S62" s="84">
        <f t="shared" si="44"/>
        <v>6.3246315301925069</v>
      </c>
      <c r="T62" s="84">
        <f t="shared" si="44"/>
        <v>7.2579290917526507</v>
      </c>
      <c r="U62" s="84">
        <f t="shared" si="44"/>
        <v>9.2689917416337995</v>
      </c>
      <c r="V62" s="84">
        <f t="shared" si="44"/>
        <v>11.075383746789949</v>
      </c>
      <c r="W62" s="84">
        <f t="shared" si="44"/>
        <v>15.553231100044773</v>
      </c>
      <c r="X62" s="84">
        <f t="shared" si="44"/>
        <v>21.532457379670007</v>
      </c>
      <c r="Y62" s="84">
        <f t="shared" si="44"/>
        <v>26.068474100130015</v>
      </c>
      <c r="Z62" s="84">
        <f t="shared" si="44"/>
        <v>24.377286897559983</v>
      </c>
      <c r="AA62" s="84">
        <f t="shared" si="44"/>
        <v>29.045542709661486</v>
      </c>
      <c r="AB62" s="84">
        <f t="shared" si="44"/>
        <v>33.440308543575959</v>
      </c>
      <c r="AC62" s="84">
        <f t="shared" ref="AC62" si="45">+AC21</f>
        <v>34.38378704218001</v>
      </c>
      <c r="AD62" s="190"/>
    </row>
    <row r="63" spans="1:30" ht="6" customHeight="1">
      <c r="A63" s="214"/>
      <c r="B63" s="12"/>
      <c r="C63" s="12"/>
      <c r="D63" s="12"/>
      <c r="E63" s="63"/>
      <c r="F63" s="63"/>
      <c r="G63" s="63"/>
      <c r="H63" s="63"/>
      <c r="I63" s="63"/>
      <c r="J63" s="63"/>
      <c r="K63" s="63"/>
      <c r="L63" s="63"/>
      <c r="M63" s="63"/>
      <c r="N63" s="63"/>
      <c r="O63" s="63"/>
      <c r="P63" s="63"/>
      <c r="Q63" s="63"/>
      <c r="R63" s="63"/>
      <c r="S63" s="63"/>
      <c r="T63" s="63"/>
      <c r="U63" s="85"/>
      <c r="V63" s="85"/>
      <c r="W63" s="85"/>
      <c r="X63" s="85"/>
      <c r="Y63" s="85"/>
      <c r="Z63" s="85"/>
      <c r="AA63" s="85"/>
      <c r="AB63" s="85"/>
      <c r="AC63" s="85"/>
      <c r="AD63" s="85"/>
    </row>
    <row r="64" spans="1:30" ht="15">
      <c r="A64" s="214"/>
      <c r="B64" s="10" t="s">
        <v>46</v>
      </c>
      <c r="C64" s="10"/>
      <c r="D64" s="10"/>
      <c r="E64" s="65">
        <f t="shared" ref="E64:AA64" ca="1" si="46">+E45+E56-E58-E62+E60</f>
        <v>8.1941802522821683E-2</v>
      </c>
      <c r="F64" s="65">
        <f t="shared" ca="1" si="46"/>
        <v>0.93139903695763793</v>
      </c>
      <c r="G64" s="65">
        <f t="shared" ca="1" si="46"/>
        <v>1.3174588629341057</v>
      </c>
      <c r="H64" s="65">
        <f t="shared" ca="1" si="46"/>
        <v>1.6878828391015115</v>
      </c>
      <c r="I64" s="65">
        <f t="shared" ca="1" si="46"/>
        <v>0.33710045716916559</v>
      </c>
      <c r="J64" s="65">
        <f t="shared" ca="1" si="46"/>
        <v>-1.022162700069968</v>
      </c>
      <c r="K64" s="65">
        <f t="shared" ca="1" si="46"/>
        <v>0.36589991022429791</v>
      </c>
      <c r="L64" s="65">
        <f t="shared" ca="1" si="46"/>
        <v>-0.50942856622344879</v>
      </c>
      <c r="M64" s="65">
        <f t="shared" ca="1" si="46"/>
        <v>0.8247607050078658</v>
      </c>
      <c r="N64" s="65">
        <f t="shared" ca="1" si="46"/>
        <v>-2.0396063626769898</v>
      </c>
      <c r="O64" s="65">
        <f t="shared" ca="1" si="46"/>
        <v>-0.60483568166687807</v>
      </c>
      <c r="P64" s="65">
        <f t="shared" ca="1" si="46"/>
        <v>0.31904530831399747</v>
      </c>
      <c r="Q64" s="65">
        <f t="shared" ca="1" si="46"/>
        <v>1.3529422101009896</v>
      </c>
      <c r="R64" s="65">
        <f t="shared" ca="1" si="46"/>
        <v>2.9674308569698162</v>
      </c>
      <c r="S64" s="65">
        <f t="shared" ca="1" si="46"/>
        <v>4.0599100731083801</v>
      </c>
      <c r="T64" s="65">
        <f t="shared" ca="1" si="46"/>
        <v>5.0230922733931118</v>
      </c>
      <c r="U64" s="65">
        <f t="shared" ca="1" si="46"/>
        <v>10.596516392015491</v>
      </c>
      <c r="V64" s="65">
        <f t="shared" ca="1" si="46"/>
        <v>11.436459158753008</v>
      </c>
      <c r="W64" s="65">
        <f t="shared" ca="1" si="46"/>
        <v>7.6012325760696591</v>
      </c>
      <c r="X64" s="65">
        <f t="shared" ca="1" si="46"/>
        <v>0.14902753838524951</v>
      </c>
      <c r="Y64" s="65">
        <f t="shared" ca="1" si="46"/>
        <v>1.2885831759360666</v>
      </c>
      <c r="Z64" s="65">
        <f t="shared" ca="1" si="46"/>
        <v>8.180836288906896</v>
      </c>
      <c r="AA64" s="65">
        <f t="shared" ca="1" si="46"/>
        <v>9.1092279376849774</v>
      </c>
      <c r="AB64" s="65">
        <f t="shared" ref="AB64:AC64" ca="1" si="47">+AB45+AB56-AB58-AB62+AB60</f>
        <v>2.8218238897904415</v>
      </c>
      <c r="AC64" s="65">
        <f t="shared" ca="1" si="47"/>
        <v>1.6601098798831746</v>
      </c>
      <c r="AD64" s="190"/>
    </row>
    <row r="65" spans="1:31" s="9" customFormat="1" ht="15">
      <c r="A65" s="214"/>
      <c r="B65" s="10" t="s">
        <v>77</v>
      </c>
      <c r="C65" s="10"/>
      <c r="D65" s="10"/>
      <c r="E65" s="65">
        <f t="shared" ref="E65:AA65" ca="1" si="48">+E64-E51-E55</f>
        <v>7.2330325732171602E-2</v>
      </c>
      <c r="F65" s="65">
        <f t="shared" ca="1" si="48"/>
        <v>0.84074294385049664</v>
      </c>
      <c r="G65" s="65">
        <f t="shared" ca="1" si="48"/>
        <v>1.1520900707854904</v>
      </c>
      <c r="H65" s="65">
        <f t="shared" ca="1" si="48"/>
        <v>1.4094636458597216</v>
      </c>
      <c r="I65" s="65">
        <f t="shared" ca="1" si="48"/>
        <v>-1.8288819624960484E-2</v>
      </c>
      <c r="J65" s="65">
        <f t="shared" ca="1" si="48"/>
        <v>-1.4035306737146842</v>
      </c>
      <c r="K65" s="65">
        <f t="shared" ca="1" si="48"/>
        <v>-0.26693890453193092</v>
      </c>
      <c r="L65" s="65">
        <f t="shared" ca="1" si="48"/>
        <v>-1.2796016247042714</v>
      </c>
      <c r="M65" s="65">
        <f t="shared" ca="1" si="48"/>
        <v>-0.16700017213026686</v>
      </c>
      <c r="N65" s="65">
        <f t="shared" ca="1" si="48"/>
        <v>-3.0353177183493494</v>
      </c>
      <c r="O65" s="65">
        <f t="shared" ca="1" si="48"/>
        <v>-1.7768360107912575</v>
      </c>
      <c r="P65" s="65">
        <f t="shared" ca="1" si="48"/>
        <v>-0.81149540301421541</v>
      </c>
      <c r="Q65" s="65">
        <f t="shared" ca="1" si="48"/>
        <v>0.37242213420090076</v>
      </c>
      <c r="R65" s="65">
        <f t="shared" ca="1" si="48"/>
        <v>1.8315119559100448</v>
      </c>
      <c r="S65" s="65">
        <f t="shared" ca="1" si="48"/>
        <v>2.8191392220299658</v>
      </c>
      <c r="T65" s="65">
        <f t="shared" ca="1" si="48"/>
        <v>2.5894128766552829</v>
      </c>
      <c r="U65" s="65">
        <f t="shared" ca="1" si="48"/>
        <v>6.5928859503483626</v>
      </c>
      <c r="V65" s="65">
        <f t="shared" ca="1" si="48"/>
        <v>5.761221105199362</v>
      </c>
      <c r="W65" s="65">
        <f t="shared" ca="1" si="48"/>
        <v>1.6799357441453506</v>
      </c>
      <c r="X65" s="65">
        <f t="shared" ca="1" si="48"/>
        <v>-4.4580363327880574</v>
      </c>
      <c r="Y65" s="65">
        <f t="shared" ca="1" si="48"/>
        <v>-5.3180832257302413</v>
      </c>
      <c r="Z65" s="65">
        <f t="shared" ca="1" si="48"/>
        <v>-0.1113056398739829</v>
      </c>
      <c r="AA65" s="65">
        <f t="shared" ca="1" si="48"/>
        <v>1.0603105331137925</v>
      </c>
      <c r="AB65" s="65">
        <f t="shared" ref="AB65:AC65" ca="1" si="49">+AB64-AB51-AB55</f>
        <v>-3.9158981331775307</v>
      </c>
      <c r="AC65" s="65">
        <f t="shared" ca="1" si="49"/>
        <v>-4.3708765041105142</v>
      </c>
      <c r="AD65" s="190"/>
    </row>
    <row r="66" spans="1:31" ht="6" customHeight="1">
      <c r="A66" s="214"/>
      <c r="B66" s="12"/>
      <c r="C66" s="12"/>
      <c r="D66" s="12"/>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85"/>
    </row>
    <row r="67" spans="1:31" ht="15">
      <c r="A67" s="214"/>
      <c r="B67" s="10" t="s">
        <v>47</v>
      </c>
      <c r="C67" s="11"/>
      <c r="D67" s="11"/>
      <c r="E67" s="65">
        <f t="shared" ref="E67:AA67" ca="1" si="50">+E64-E60</f>
        <v>-0.33831495431882674</v>
      </c>
      <c r="F67" s="65">
        <f t="shared" ca="1" si="50"/>
        <v>-0.13074049788658049</v>
      </c>
      <c r="G67" s="65">
        <f t="shared" ca="1" si="50"/>
        <v>-0.68841685277719789</v>
      </c>
      <c r="H67" s="65">
        <f t="shared" ca="1" si="50"/>
        <v>-1.2330895406120193</v>
      </c>
      <c r="I67" s="65">
        <f t="shared" ca="1" si="50"/>
        <v>-3.2599106195360106</v>
      </c>
      <c r="J67" s="65">
        <f t="shared" ca="1" si="50"/>
        <v>-5.1088403467539187</v>
      </c>
      <c r="K67" s="65">
        <f t="shared" ca="1" si="50"/>
        <v>-3.1137832216392924</v>
      </c>
      <c r="L67" s="65">
        <f t="shared" ca="1" si="50"/>
        <v>-3.5908270970929559</v>
      </c>
      <c r="M67" s="65">
        <f t="shared" ca="1" si="50"/>
        <v>-2.6984362677646887</v>
      </c>
      <c r="N67" s="65">
        <f t="shared" ca="1" si="50"/>
        <v>-6.0661992116894288</v>
      </c>
      <c r="O67" s="65">
        <f t="shared" ca="1" si="50"/>
        <v>-5.1036187164333562</v>
      </c>
      <c r="P67" s="65">
        <f t="shared" ca="1" si="50"/>
        <v>-3.8403255838990802</v>
      </c>
      <c r="Q67" s="65">
        <f t="shared" ca="1" si="50"/>
        <v>-2.8370101212122663</v>
      </c>
      <c r="R67" s="65">
        <f t="shared" ca="1" si="50"/>
        <v>-1.5428460243131346</v>
      </c>
      <c r="S67" s="65">
        <f t="shared" ca="1" si="50"/>
        <v>-0.73884787150957187</v>
      </c>
      <c r="T67" s="65">
        <f t="shared" ca="1" si="50"/>
        <v>5.7187457323834678E-2</v>
      </c>
      <c r="U67" s="65">
        <f t="shared" ca="1" si="50"/>
        <v>5.0441811484955794</v>
      </c>
      <c r="V67" s="65">
        <f t="shared" ca="1" si="50"/>
        <v>5.5252528683697157</v>
      </c>
      <c r="W67" s="65">
        <f t="shared" ca="1" si="50"/>
        <v>1.8518327600433828</v>
      </c>
      <c r="X67" s="65">
        <f t="shared" ca="1" si="50"/>
        <v>-4.7481488532538165</v>
      </c>
      <c r="Y67" s="65">
        <f t="shared" ca="1" si="50"/>
        <v>-3.7013144621511351</v>
      </c>
      <c r="Z67" s="65">
        <f t="shared" ca="1" si="50"/>
        <v>2.753244910893514</v>
      </c>
      <c r="AA67" s="65">
        <f t="shared" ca="1" si="50"/>
        <v>3.6515982162148681</v>
      </c>
      <c r="AB67" s="65">
        <f t="shared" ref="AB67:AC67" ca="1" si="51">+AB64-AB60</f>
        <v>-3.1364621563045958</v>
      </c>
      <c r="AC67" s="65">
        <f t="shared" ca="1" si="51"/>
        <v>-4.3892510584480036</v>
      </c>
      <c r="AD67" s="190"/>
    </row>
    <row r="68" spans="1:31" s="9" customFormat="1" ht="15">
      <c r="A68" s="214"/>
      <c r="B68" s="10" t="s">
        <v>78</v>
      </c>
      <c r="C68" s="57"/>
      <c r="D68" s="57"/>
      <c r="E68" s="65">
        <f t="shared" ref="E68:AA68" ca="1" si="52">+E65-E60</f>
        <v>-0.34792643110947685</v>
      </c>
      <c r="F68" s="65">
        <f t="shared" ca="1" si="52"/>
        <v>-0.22139659099372178</v>
      </c>
      <c r="G68" s="65">
        <f t="shared" ca="1" si="52"/>
        <v>-0.85378564492581321</v>
      </c>
      <c r="H68" s="65">
        <f t="shared" ca="1" si="52"/>
        <v>-1.5115087338538091</v>
      </c>
      <c r="I68" s="65">
        <f t="shared" ca="1" si="52"/>
        <v>-3.6152998963301366</v>
      </c>
      <c r="J68" s="65">
        <f t="shared" ca="1" si="52"/>
        <v>-5.4902083203986347</v>
      </c>
      <c r="K68" s="65">
        <f t="shared" ca="1" si="52"/>
        <v>-3.7466220363955212</v>
      </c>
      <c r="L68" s="65">
        <f t="shared" ca="1" si="52"/>
        <v>-4.3610001555737785</v>
      </c>
      <c r="M68" s="65">
        <f t="shared" ca="1" si="52"/>
        <v>-3.6901971449028212</v>
      </c>
      <c r="N68" s="65">
        <f t="shared" ca="1" si="52"/>
        <v>-7.0619105673617888</v>
      </c>
      <c r="O68" s="65">
        <f t="shared" ca="1" si="52"/>
        <v>-6.2756190455577361</v>
      </c>
      <c r="P68" s="65">
        <f t="shared" ca="1" si="52"/>
        <v>-4.9708662952272933</v>
      </c>
      <c r="Q68" s="65">
        <f t="shared" ca="1" si="52"/>
        <v>-3.817530197112355</v>
      </c>
      <c r="R68" s="65">
        <f t="shared" ca="1" si="52"/>
        <v>-2.678764925372906</v>
      </c>
      <c r="S68" s="65">
        <f t="shared" ca="1" si="52"/>
        <v>-1.9796187225879862</v>
      </c>
      <c r="T68" s="65">
        <f t="shared" ca="1" si="52"/>
        <v>-2.3764919394139943</v>
      </c>
      <c r="U68" s="65">
        <f t="shared" ca="1" si="52"/>
        <v>1.0405507068284505</v>
      </c>
      <c r="V68" s="65">
        <f t="shared" ca="1" si="52"/>
        <v>-0.14998518518393045</v>
      </c>
      <c r="W68" s="65">
        <f t="shared" ca="1" si="52"/>
        <v>-4.0694640718809261</v>
      </c>
      <c r="X68" s="65">
        <f t="shared" ca="1" si="52"/>
        <v>-9.3552127244271226</v>
      </c>
      <c r="Y68" s="65">
        <f t="shared" ca="1" si="52"/>
        <v>-10.307980863817443</v>
      </c>
      <c r="Z68" s="65">
        <f t="shared" ca="1" si="52"/>
        <v>-5.5388970178873649</v>
      </c>
      <c r="AA68" s="65">
        <f t="shared" ca="1" si="52"/>
        <v>-4.3973191883563167</v>
      </c>
      <c r="AB68" s="65">
        <f t="shared" ref="AB68:AC68" ca="1" si="53">+AB65-AB60</f>
        <v>-9.874184179272568</v>
      </c>
      <c r="AC68" s="65">
        <f t="shared" ca="1" si="53"/>
        <v>-10.420237442441692</v>
      </c>
      <c r="AD68" s="190"/>
    </row>
    <row r="70" spans="1:31" s="3" customFormat="1" ht="15">
      <c r="A70" s="8" t="s">
        <v>56</v>
      </c>
      <c r="B70" s="8"/>
      <c r="C70" s="8"/>
      <c r="D70" s="8"/>
      <c r="E70" s="7" t="s">
        <v>5</v>
      </c>
      <c r="F70" s="7" t="s">
        <v>6</v>
      </c>
      <c r="G70" s="7" t="s">
        <v>7</v>
      </c>
      <c r="H70" s="7" t="s">
        <v>8</v>
      </c>
      <c r="I70" s="7" t="s">
        <v>9</v>
      </c>
      <c r="J70" s="6" t="s">
        <v>10</v>
      </c>
      <c r="K70" s="6" t="s">
        <v>11</v>
      </c>
      <c r="L70" s="6" t="s">
        <v>12</v>
      </c>
      <c r="M70" s="5" t="s">
        <v>13</v>
      </c>
      <c r="N70" s="5" t="s">
        <v>14</v>
      </c>
      <c r="O70" s="5" t="s">
        <v>15</v>
      </c>
      <c r="P70" s="5" t="s">
        <v>16</v>
      </c>
      <c r="Q70" s="5" t="s">
        <v>17</v>
      </c>
      <c r="R70" s="5" t="s">
        <v>18</v>
      </c>
      <c r="S70" s="5" t="s">
        <v>19</v>
      </c>
      <c r="T70" s="5" t="s">
        <v>20</v>
      </c>
      <c r="U70" s="5" t="s">
        <v>21</v>
      </c>
      <c r="V70" s="5" t="s">
        <v>22</v>
      </c>
      <c r="W70" s="5" t="s">
        <v>23</v>
      </c>
      <c r="X70" s="5" t="s">
        <v>24</v>
      </c>
      <c r="Y70" s="5" t="s">
        <v>25</v>
      </c>
      <c r="Z70" s="5" t="s">
        <v>26</v>
      </c>
      <c r="AA70" s="5" t="s">
        <v>27</v>
      </c>
      <c r="AB70" s="5" t="s">
        <v>28</v>
      </c>
      <c r="AC70" s="5" t="s">
        <v>29</v>
      </c>
      <c r="AE70" s="56">
        <v>1</v>
      </c>
    </row>
    <row r="71" spans="1:31" ht="15">
      <c r="A71" s="35"/>
      <c r="B71" s="35"/>
      <c r="C71" s="35" t="s">
        <v>57</v>
      </c>
      <c r="D71" s="35"/>
      <c r="E71" s="36"/>
      <c r="F71" s="36"/>
      <c r="G71" s="36"/>
      <c r="H71" s="36"/>
      <c r="I71" s="36"/>
      <c r="J71" s="37"/>
      <c r="K71" s="37"/>
      <c r="L71" s="37"/>
      <c r="M71" s="38"/>
      <c r="N71" s="38"/>
      <c r="O71" s="38"/>
      <c r="P71" s="38"/>
      <c r="Q71" s="38"/>
      <c r="R71" s="38"/>
      <c r="S71" s="38"/>
      <c r="T71" s="38"/>
      <c r="U71" s="38"/>
      <c r="V71" s="38"/>
      <c r="W71" s="38"/>
      <c r="X71" s="38"/>
      <c r="Y71" s="38"/>
      <c r="Z71" s="38"/>
      <c r="AA71" s="38"/>
      <c r="AB71" s="38"/>
      <c r="AC71" s="38"/>
    </row>
    <row r="72" spans="1:31">
      <c r="D72" s="2" t="s">
        <v>58</v>
      </c>
      <c r="E72" s="32">
        <f t="shared" ref="E72:AB72" ca="1" si="54">IF(AND($AE$31=2,E34=""),NA(),OFFSET(E75,1+($AE$70-1)*3,0))</f>
        <v>-0.11165934590587308</v>
      </c>
      <c r="F72" s="32">
        <f t="shared" ca="1" si="54"/>
        <v>1.7647590627975756</v>
      </c>
      <c r="G72" s="32">
        <f t="shared" ca="1" si="54"/>
        <v>0.62125116064996588</v>
      </c>
      <c r="H72" s="32">
        <f t="shared" ca="1" si="54"/>
        <v>0.78073577006873063</v>
      </c>
      <c r="I72" s="32">
        <f t="shared" ca="1" si="54"/>
        <v>0.56850465876683198</v>
      </c>
      <c r="J72" s="32">
        <f t="shared" ca="1" si="54"/>
        <v>0.3151931046937102</v>
      </c>
      <c r="K72" s="32">
        <f t="shared" ca="1" si="54"/>
        <v>1.3745932760577098</v>
      </c>
      <c r="L72" s="32">
        <f t="shared" ca="1" si="54"/>
        <v>1.4701921887981388</v>
      </c>
      <c r="M72" s="32">
        <f t="shared" ca="1" si="54"/>
        <v>1.3423058473954117</v>
      </c>
      <c r="N72" s="32">
        <f t="shared" ca="1" si="54"/>
        <v>-0.94022483084336694</v>
      </c>
      <c r="O72" s="32">
        <f t="shared" ca="1" si="54"/>
        <v>-0.28373178467379145</v>
      </c>
      <c r="P72" s="32">
        <f t="shared" ca="1" si="54"/>
        <v>-0.65468480703046583</v>
      </c>
      <c r="Q72" s="32">
        <f t="shared" ca="1" si="54"/>
        <v>6.7871418834819466E-2</v>
      </c>
      <c r="R72" s="32">
        <f t="shared" ca="1" si="54"/>
        <v>0.55357504699945936</v>
      </c>
      <c r="S72" s="32">
        <f t="shared" ca="1" si="54"/>
        <v>0.8777713465253778</v>
      </c>
      <c r="T72" s="32">
        <f t="shared" ca="1" si="54"/>
        <v>1.4254768888315017</v>
      </c>
      <c r="U72" s="32">
        <f t="shared" ca="1" si="54"/>
        <v>4.1248454501574461</v>
      </c>
      <c r="V72" s="32">
        <f t="shared" ca="1" si="54"/>
        <v>4.7514300559941134</v>
      </c>
      <c r="W72" s="32">
        <f t="shared" ca="1" si="54"/>
        <v>4.1324742879533298</v>
      </c>
      <c r="X72" s="32">
        <f t="shared" ca="1" si="54"/>
        <v>-0.21873034032222086</v>
      </c>
      <c r="Y72" s="32">
        <f t="shared" ca="1" si="54"/>
        <v>1.1334964746994998</v>
      </c>
      <c r="Z72" s="32">
        <f t="shared" ca="1" si="54"/>
        <v>3.164587608051316</v>
      </c>
      <c r="AA72" s="32">
        <f t="shared" ca="1" si="54"/>
        <v>3.09841305386069</v>
      </c>
      <c r="AB72" s="32">
        <f t="shared" ca="1" si="54"/>
        <v>1.8175881621461099</v>
      </c>
      <c r="AC72" s="32">
        <f t="shared" ref="AC72" ca="1" si="55">IF(AND($AE$31=2,AC34=""),NA(),OFFSET(AC75,1+($AE$70-1)*3,0))</f>
        <v>0.78678092550233669</v>
      </c>
    </row>
    <row r="73" spans="1:31">
      <c r="D73" s="2" t="s">
        <v>54</v>
      </c>
      <c r="E73" s="32">
        <f t="shared" ref="E73:AB73" ca="1" si="56">IF(AND($AE$31=2,E34=""),NA(),OFFSET(E76,1+($AE$70-1)*3,0))</f>
        <v>1.5399699778767466</v>
      </c>
      <c r="F73" s="32">
        <f t="shared" ca="1" si="56"/>
        <v>3.5473759786625454</v>
      </c>
      <c r="G73" s="32">
        <f t="shared" ca="1" si="56"/>
        <v>2.9949734318445653</v>
      </c>
      <c r="H73" s="32">
        <f t="shared" ca="1" si="56"/>
        <v>2.4793367006984801</v>
      </c>
      <c r="I73" s="32">
        <f t="shared" ca="1" si="56"/>
        <v>0.3512707179304812</v>
      </c>
      <c r="J73" s="32">
        <f t="shared" ca="1" si="56"/>
        <v>-0.8715649861185446</v>
      </c>
      <c r="K73" s="32">
        <f t="shared" ca="1" si="56"/>
        <v>0.27621341452728759</v>
      </c>
      <c r="L73" s="32">
        <f t="shared" ca="1" si="56"/>
        <v>-0.33646524326872695</v>
      </c>
      <c r="M73" s="32">
        <f t="shared" ca="1" si="56"/>
        <v>0.51627889966752372</v>
      </c>
      <c r="N73" s="32">
        <f t="shared" ca="1" si="56"/>
        <v>-1.2215625618697046</v>
      </c>
      <c r="O73" s="32">
        <f t="shared" ca="1" si="56"/>
        <v>-0.33995193384979483</v>
      </c>
      <c r="P73" s="32">
        <f t="shared" ca="1" si="56"/>
        <v>0.17627591734109654</v>
      </c>
      <c r="Q73" s="32">
        <f t="shared" ca="1" si="56"/>
        <v>0.70653044273672894</v>
      </c>
      <c r="R73" s="32">
        <f t="shared" ca="1" si="56"/>
        <v>1.4448560256743954</v>
      </c>
      <c r="S73" s="32">
        <f t="shared" ca="1" si="56"/>
        <v>1.7831415051226398</v>
      </c>
      <c r="T73" s="32">
        <f t="shared" ca="1" si="56"/>
        <v>2.0329492291662397</v>
      </c>
      <c r="U73" s="32">
        <f t="shared" ca="1" si="56"/>
        <v>3.6829905955600135</v>
      </c>
      <c r="V73" s="32">
        <f t="shared" ca="1" si="56"/>
        <v>3.5773254837462845</v>
      </c>
      <c r="W73" s="32">
        <f t="shared" ca="1" si="56"/>
        <v>2.1369244455635532</v>
      </c>
      <c r="X73" s="32">
        <f t="shared" ca="1" si="56"/>
        <v>4.082331111346222E-2</v>
      </c>
      <c r="Y73" s="32">
        <f t="shared" ca="1" si="56"/>
        <v>0.30702994234739833</v>
      </c>
      <c r="Z73" s="32">
        <f t="shared" ca="1" si="56"/>
        <v>1.7411443318364632</v>
      </c>
      <c r="AA73" s="32">
        <f t="shared" ca="1" si="56"/>
        <v>1.7920086436207108</v>
      </c>
      <c r="AB73" s="32">
        <f t="shared" ca="1" si="56"/>
        <v>0.51724101779120291</v>
      </c>
      <c r="AC73" s="32">
        <f t="shared" ref="AC73" ca="1" si="57">IF(AND($AE$31=2,AC34=""),NA(),OFFSET(AC76,1+($AE$70-1)*3,0))</f>
        <v>0.28858978979245065</v>
      </c>
    </row>
    <row r="74" spans="1:31">
      <c r="E74" s="33"/>
      <c r="F74" s="33"/>
      <c r="G74" s="33"/>
      <c r="H74" s="33"/>
      <c r="I74" s="33"/>
      <c r="J74" s="33"/>
      <c r="K74" s="33"/>
      <c r="L74" s="33"/>
      <c r="M74" s="33"/>
      <c r="N74" s="33"/>
      <c r="O74" s="33"/>
      <c r="P74" s="33"/>
      <c r="Q74" s="33"/>
      <c r="R74" s="33"/>
      <c r="S74" s="33"/>
      <c r="T74" s="33"/>
      <c r="U74" s="33"/>
      <c r="V74" s="33"/>
      <c r="W74" s="33"/>
      <c r="X74" s="33"/>
      <c r="Y74" s="33"/>
      <c r="Z74" s="33"/>
      <c r="AA74" s="33"/>
      <c r="AB74" s="33"/>
      <c r="AC74" s="33"/>
    </row>
    <row r="75" spans="1:31">
      <c r="C75" s="2" t="s">
        <v>46</v>
      </c>
    </row>
    <row r="76" spans="1:31">
      <c r="D76" s="2" t="s">
        <v>58</v>
      </c>
      <c r="E76" s="32">
        <f t="shared" ref="E76:AB76" si="58">IF($AE$36=1,E24/E$29*100,E23/E$29*100)</f>
        <v>-0.11165934590587308</v>
      </c>
      <c r="F76" s="32">
        <f t="shared" si="58"/>
        <v>1.7647590627975756</v>
      </c>
      <c r="G76" s="32">
        <f t="shared" si="58"/>
        <v>0.62125116064996588</v>
      </c>
      <c r="H76" s="32">
        <f t="shared" si="58"/>
        <v>0.78073577006873063</v>
      </c>
      <c r="I76" s="32">
        <f t="shared" si="58"/>
        <v>0.56850465876683198</v>
      </c>
      <c r="J76" s="32">
        <f t="shared" si="58"/>
        <v>0.3151931046937102</v>
      </c>
      <c r="K76" s="32">
        <f t="shared" si="58"/>
        <v>1.3745932760577098</v>
      </c>
      <c r="L76" s="32">
        <f t="shared" si="58"/>
        <v>1.4701921887981388</v>
      </c>
      <c r="M76" s="32">
        <f t="shared" si="58"/>
        <v>1.3423058473954117</v>
      </c>
      <c r="N76" s="32">
        <f t="shared" si="58"/>
        <v>-0.94022483084336694</v>
      </c>
      <c r="O76" s="32">
        <f t="shared" si="58"/>
        <v>-0.28373178467379145</v>
      </c>
      <c r="P76" s="32">
        <f t="shared" si="58"/>
        <v>-0.65468480703046583</v>
      </c>
      <c r="Q76" s="32">
        <f t="shared" si="58"/>
        <v>6.7871418834819466E-2</v>
      </c>
      <c r="R76" s="32">
        <f t="shared" si="58"/>
        <v>0.55357504699945936</v>
      </c>
      <c r="S76" s="32">
        <f t="shared" si="58"/>
        <v>0.8777713465253778</v>
      </c>
      <c r="T76" s="32">
        <f t="shared" si="58"/>
        <v>1.4254768888315017</v>
      </c>
      <c r="U76" s="32">
        <f t="shared" si="58"/>
        <v>4.1248454501574461</v>
      </c>
      <c r="V76" s="32">
        <f t="shared" si="58"/>
        <v>4.7514300559941134</v>
      </c>
      <c r="W76" s="32">
        <f t="shared" si="58"/>
        <v>4.1324742879533298</v>
      </c>
      <c r="X76" s="32">
        <f t="shared" si="58"/>
        <v>-0.21873034032222086</v>
      </c>
      <c r="Y76" s="32">
        <f t="shared" si="58"/>
        <v>1.1334964746994998</v>
      </c>
      <c r="Z76" s="32">
        <f t="shared" si="58"/>
        <v>3.164587608051316</v>
      </c>
      <c r="AA76" s="32">
        <f t="shared" si="58"/>
        <v>3.09841305386069</v>
      </c>
      <c r="AB76" s="32">
        <f t="shared" si="58"/>
        <v>1.8175881621461099</v>
      </c>
      <c r="AC76" s="32">
        <f t="shared" ref="AC76" si="59">IF($AE$36=1,AC24/AC$29*100,AC23/AC$29*100)</f>
        <v>0.78678092550233669</v>
      </c>
    </row>
    <row r="77" spans="1:31">
      <c r="D77" s="2" t="s">
        <v>54</v>
      </c>
      <c r="E77" s="32">
        <f t="shared" ref="E77:AB77" ca="1" si="60">IF(AND(OR($AE$36=3,$AE$36=4),E41=""),NA(),E64/E$29*100)</f>
        <v>1.5399699778767466</v>
      </c>
      <c r="F77" s="32">
        <f t="shared" ca="1" si="60"/>
        <v>3.5473759786625454</v>
      </c>
      <c r="G77" s="32">
        <f t="shared" ca="1" si="60"/>
        <v>2.9949734318445653</v>
      </c>
      <c r="H77" s="32">
        <f t="shared" ca="1" si="60"/>
        <v>2.4793367006984801</v>
      </c>
      <c r="I77" s="32">
        <f t="shared" ca="1" si="60"/>
        <v>0.3512707179304812</v>
      </c>
      <c r="J77" s="32">
        <f t="shared" ca="1" si="60"/>
        <v>-0.8715649861185446</v>
      </c>
      <c r="K77" s="32">
        <f t="shared" ca="1" si="60"/>
        <v>0.27621341452728759</v>
      </c>
      <c r="L77" s="32">
        <f t="shared" ca="1" si="60"/>
        <v>-0.33646524326872695</v>
      </c>
      <c r="M77" s="32">
        <f t="shared" ca="1" si="60"/>
        <v>0.51627889966752372</v>
      </c>
      <c r="N77" s="32">
        <f t="shared" ca="1" si="60"/>
        <v>-1.2215625618697046</v>
      </c>
      <c r="O77" s="32">
        <f t="shared" ca="1" si="60"/>
        <v>-0.33995193384979483</v>
      </c>
      <c r="P77" s="32">
        <f t="shared" ca="1" si="60"/>
        <v>0.17627591734109654</v>
      </c>
      <c r="Q77" s="32">
        <f t="shared" ca="1" si="60"/>
        <v>0.70653044273672894</v>
      </c>
      <c r="R77" s="32">
        <f t="shared" ca="1" si="60"/>
        <v>1.4448560256743954</v>
      </c>
      <c r="S77" s="32">
        <f t="shared" ca="1" si="60"/>
        <v>1.7831415051226398</v>
      </c>
      <c r="T77" s="32">
        <f t="shared" ca="1" si="60"/>
        <v>2.0329492291662397</v>
      </c>
      <c r="U77" s="32">
        <f t="shared" ca="1" si="60"/>
        <v>3.6829905955600135</v>
      </c>
      <c r="V77" s="32">
        <f t="shared" ca="1" si="60"/>
        <v>3.5773254837462845</v>
      </c>
      <c r="W77" s="32">
        <f t="shared" ca="1" si="60"/>
        <v>2.1369244455635532</v>
      </c>
      <c r="X77" s="32">
        <f t="shared" ca="1" si="60"/>
        <v>4.082331111346222E-2</v>
      </c>
      <c r="Y77" s="32">
        <f t="shared" ca="1" si="60"/>
        <v>0.30702994234739833</v>
      </c>
      <c r="Z77" s="32">
        <f t="shared" ca="1" si="60"/>
        <v>1.7411443318364632</v>
      </c>
      <c r="AA77" s="32">
        <f t="shared" ca="1" si="60"/>
        <v>1.7920086436207108</v>
      </c>
      <c r="AB77" s="32">
        <f t="shared" ca="1" si="60"/>
        <v>0.51724101779120291</v>
      </c>
      <c r="AC77" s="32">
        <f t="shared" ref="AC77" ca="1" si="61">IF(AND(OR($AE$36=3,$AE$36=4),AC41=""),NA(),AC64/AC$29*100)</f>
        <v>0.28858978979245065</v>
      </c>
    </row>
    <row r="78" spans="1:31">
      <c r="C78" s="2" t="s">
        <v>47</v>
      </c>
    </row>
    <row r="79" spans="1:31">
      <c r="D79" s="2" t="s">
        <v>58</v>
      </c>
      <c r="E79" s="32">
        <f t="shared" ref="E79:AB79" si="62">IF($AE$36=1,E27/E$29*100,E26/E$29*100)</f>
        <v>-8.009737843211802</v>
      </c>
      <c r="F79" s="32">
        <f t="shared" si="62"/>
        <v>-2.2805621393818059</v>
      </c>
      <c r="G79" s="32">
        <f t="shared" si="62"/>
        <v>-3.9386972712564283</v>
      </c>
      <c r="H79" s="32">
        <f t="shared" si="62"/>
        <v>-3.5098902467260205</v>
      </c>
      <c r="I79" s="32">
        <f t="shared" si="62"/>
        <v>-3.179709371936934</v>
      </c>
      <c r="J79" s="32">
        <f t="shared" si="62"/>
        <v>-3.1693843956976226</v>
      </c>
      <c r="K79" s="32">
        <f t="shared" si="62"/>
        <v>-1.2521774130519681</v>
      </c>
      <c r="L79" s="32">
        <f t="shared" si="62"/>
        <v>-0.564996991861483</v>
      </c>
      <c r="M79" s="32">
        <f t="shared" si="62"/>
        <v>-0.86312446150566213</v>
      </c>
      <c r="N79" s="32">
        <f t="shared" si="62"/>
        <v>-3.3518348190520784</v>
      </c>
      <c r="O79" s="32">
        <f t="shared" si="62"/>
        <v>-2.8123028313168956</v>
      </c>
      <c r="P79" s="32">
        <f t="shared" si="62"/>
        <v>-2.9527813484317864</v>
      </c>
      <c r="Q79" s="32">
        <f t="shared" si="62"/>
        <v>-2.120196078495737</v>
      </c>
      <c r="R79" s="32">
        <f t="shared" si="62"/>
        <v>-1.6424999564249174</v>
      </c>
      <c r="S79" s="32">
        <f t="shared" si="62"/>
        <v>-1.2298774215503909</v>
      </c>
      <c r="T79" s="32">
        <f t="shared" si="62"/>
        <v>-0.58432739476002071</v>
      </c>
      <c r="U79" s="32">
        <f t="shared" si="62"/>
        <v>2.1950415666199481</v>
      </c>
      <c r="V79" s="32">
        <f t="shared" si="62"/>
        <v>2.9024041810505596</v>
      </c>
      <c r="W79" s="32">
        <f t="shared" si="62"/>
        <v>2.5161531332942473</v>
      </c>
      <c r="X79" s="32">
        <f t="shared" si="62"/>
        <v>-1.5602203600833708</v>
      </c>
      <c r="Y79" s="32">
        <f t="shared" si="62"/>
        <v>-5.5443449980493172E-2</v>
      </c>
      <c r="Z79" s="32">
        <f t="shared" si="62"/>
        <v>2.009422093228971</v>
      </c>
      <c r="AA79" s="32">
        <f t="shared" si="62"/>
        <v>2.0247633766915349</v>
      </c>
      <c r="AB79" s="32">
        <f t="shared" si="62"/>
        <v>0.72543285439506877</v>
      </c>
      <c r="AC79" s="32">
        <f t="shared" ref="AC79" si="63">IF($AE$36=1,AC27/AC$29*100,AC26/AC$29*100)</f>
        <v>-0.26482645466367455</v>
      </c>
    </row>
    <row r="80" spans="1:31">
      <c r="D80" s="2" t="s">
        <v>54</v>
      </c>
      <c r="E80" s="32">
        <f t="shared" ref="E80:AB80" ca="1" si="64">IF(AND(OR($AE$36=3,$AE$36=4),E41=""),NA(),E67/E$29*100)</f>
        <v>-6.3581085194291811</v>
      </c>
      <c r="F80" s="32">
        <f t="shared" ca="1" si="64"/>
        <v>-0.49794522351683612</v>
      </c>
      <c r="G80" s="32">
        <f t="shared" ca="1" si="64"/>
        <v>-1.564975000061829</v>
      </c>
      <c r="H80" s="32">
        <f t="shared" ca="1" si="64"/>
        <v>-1.8112893160962706</v>
      </c>
      <c r="I80" s="32">
        <f t="shared" ca="1" si="64"/>
        <v>-3.3969433127732853</v>
      </c>
      <c r="J80" s="32">
        <f t="shared" ca="1" si="64"/>
        <v>-4.356142486509877</v>
      </c>
      <c r="K80" s="32">
        <f t="shared" ca="1" si="64"/>
        <v>-2.3505572745823904</v>
      </c>
      <c r="L80" s="32">
        <f t="shared" ca="1" si="64"/>
        <v>-2.3716544239283488</v>
      </c>
      <c r="M80" s="32">
        <f t="shared" ca="1" si="64"/>
        <v>-1.68915140923355</v>
      </c>
      <c r="N80" s="32">
        <f t="shared" ca="1" si="64"/>
        <v>-3.6331725500784158</v>
      </c>
      <c r="O80" s="32">
        <f t="shared" ca="1" si="64"/>
        <v>-2.8685229804928989</v>
      </c>
      <c r="P80" s="32">
        <f t="shared" ca="1" si="64"/>
        <v>-2.121820624060224</v>
      </c>
      <c r="Q80" s="32">
        <f t="shared" ca="1" si="64"/>
        <v>-1.4815370545938273</v>
      </c>
      <c r="R80" s="32">
        <f t="shared" ca="1" si="64"/>
        <v>-0.75121897774998148</v>
      </c>
      <c r="S80" s="32">
        <f t="shared" ca="1" si="64"/>
        <v>-0.32450726295312865</v>
      </c>
      <c r="T80" s="32">
        <f t="shared" ca="1" si="64"/>
        <v>2.3144945574717374E-2</v>
      </c>
      <c r="U80" s="32">
        <f t="shared" ca="1" si="64"/>
        <v>1.7531867120225153</v>
      </c>
      <c r="V80" s="32">
        <f t="shared" ca="1" si="64"/>
        <v>1.7282996088027314</v>
      </c>
      <c r="W80" s="32">
        <f t="shared" ca="1" si="64"/>
        <v>0.52060329090447044</v>
      </c>
      <c r="X80" s="32">
        <f t="shared" ca="1" si="64"/>
        <v>-1.3006667086476877</v>
      </c>
      <c r="Y80" s="32">
        <f t="shared" ca="1" si="64"/>
        <v>-0.88190998233259443</v>
      </c>
      <c r="Z80" s="32">
        <f t="shared" ca="1" si="64"/>
        <v>0.58597881701411803</v>
      </c>
      <c r="AA80" s="32">
        <f t="shared" ca="1" si="64"/>
        <v>0.71835896645155528</v>
      </c>
      <c r="AB80" s="32">
        <f t="shared" ca="1" si="64"/>
        <v>-0.57491428995983818</v>
      </c>
      <c r="AC80" s="32">
        <f t="shared" ref="AC80" ca="1" si="65">IF(AND(OR($AE$36=3,$AE$36=4),AC41=""),NA(),AC67/AC$29*100)</f>
        <v>-0.76301759037356054</v>
      </c>
    </row>
    <row r="81" spans="1:30">
      <c r="E81" s="33"/>
      <c r="F81" s="33"/>
      <c r="G81" s="33"/>
      <c r="H81" s="33"/>
      <c r="I81" s="33"/>
      <c r="J81" s="33"/>
      <c r="K81" s="33"/>
      <c r="L81" s="33"/>
      <c r="M81" s="33"/>
      <c r="N81" s="33"/>
      <c r="O81" s="33"/>
      <c r="P81" s="33"/>
      <c r="Q81" s="33"/>
      <c r="R81" s="33"/>
      <c r="S81" s="33"/>
      <c r="T81" s="33"/>
      <c r="U81" s="33"/>
      <c r="V81" s="33"/>
      <c r="W81" s="33"/>
      <c r="X81" s="33"/>
      <c r="Y81" s="33"/>
      <c r="Z81" s="33"/>
      <c r="AA81" s="33"/>
      <c r="AB81" s="33"/>
      <c r="AC81" s="33"/>
    </row>
    <row r="82" spans="1:30" ht="15">
      <c r="A82" s="35"/>
      <c r="B82" s="35"/>
      <c r="C82" s="35" t="s">
        <v>59</v>
      </c>
      <c r="D82" s="35"/>
      <c r="E82" s="36"/>
      <c r="F82" s="36"/>
      <c r="G82" s="36"/>
      <c r="H82" s="36"/>
      <c r="I82" s="36"/>
      <c r="J82" s="37"/>
      <c r="K82" s="37"/>
      <c r="L82" s="37"/>
      <c r="M82" s="38"/>
      <c r="N82" s="38"/>
      <c r="O82" s="38"/>
      <c r="P82" s="38"/>
      <c r="Q82" s="38"/>
      <c r="R82" s="38"/>
      <c r="S82" s="38"/>
      <c r="T82" s="38"/>
      <c r="U82" s="38"/>
      <c r="V82" s="38"/>
      <c r="W82" s="38"/>
      <c r="X82" s="38"/>
      <c r="Y82" s="38"/>
      <c r="Z82" s="38"/>
      <c r="AA82" s="38"/>
      <c r="AB82" s="38"/>
      <c r="AC82" s="38"/>
    </row>
    <row r="83" spans="1:30">
      <c r="D83" s="2" t="s">
        <v>60</v>
      </c>
      <c r="E83" s="32"/>
      <c r="F83" s="32">
        <f t="shared" ref="F83:AC83" ca="1" si="66">IF(AND($AE$31=2,F34=""),NA(),OFFSET(F33,$AE$31-1,0)-OFFSET(E33,$AE$31-1,0))</f>
        <v>1.5758900000000011</v>
      </c>
      <c r="G83" s="32">
        <f t="shared" ca="1" si="66"/>
        <v>-1.4996000000000009</v>
      </c>
      <c r="H83" s="32">
        <f t="shared" ca="1" si="66"/>
        <v>2.9671700000000003</v>
      </c>
      <c r="I83" s="32">
        <f t="shared" ca="1" si="66"/>
        <v>8.826039999999999</v>
      </c>
      <c r="J83" s="32">
        <f t="shared" ca="1" si="66"/>
        <v>4.3884499999999997</v>
      </c>
      <c r="K83" s="32">
        <f t="shared" ca="1" si="66"/>
        <v>-0.43142000000000014</v>
      </c>
      <c r="L83" s="32">
        <f t="shared" ca="1" si="66"/>
        <v>3.1036699999999993</v>
      </c>
      <c r="M83" s="32">
        <f t="shared" ca="1" si="66"/>
        <v>-4.1282799999999984</v>
      </c>
      <c r="N83" s="32">
        <f t="shared" ca="1" si="66"/>
        <v>-2.2671400000000004</v>
      </c>
      <c r="O83" s="32">
        <f t="shared" ca="1" si="66"/>
        <v>-1.2939700000000001</v>
      </c>
      <c r="P83" s="32">
        <f t="shared" ca="1" si="66"/>
        <v>-3.58812</v>
      </c>
      <c r="Q83" s="32">
        <f t="shared" ca="1" si="66"/>
        <v>0.66206999999999994</v>
      </c>
      <c r="R83" s="32">
        <f t="shared" ca="1" si="66"/>
        <v>-0.89556999999999976</v>
      </c>
      <c r="S83" s="32">
        <f t="shared" ca="1" si="66"/>
        <v>-0.49293999999999993</v>
      </c>
      <c r="T83" s="32">
        <f t="shared" ca="1" si="66"/>
        <v>0.4410999999999996</v>
      </c>
      <c r="U83" s="32">
        <f t="shared" ca="1" si="66"/>
        <v>1.3923000000000001</v>
      </c>
      <c r="V83" s="32">
        <f t="shared" ca="1" si="66"/>
        <v>2.2501600000000002</v>
      </c>
      <c r="W83" s="32">
        <f t="shared" ca="1" si="66"/>
        <v>2.92903</v>
      </c>
      <c r="X83" s="32">
        <f t="shared" ca="1" si="66"/>
        <v>-4.7208500000000004</v>
      </c>
      <c r="Y83" s="32">
        <f t="shared" ca="1" si="66"/>
        <v>2.53085</v>
      </c>
      <c r="Z83" s="32">
        <f t="shared" ca="1" si="66"/>
        <v>0.91147</v>
      </c>
      <c r="AA83" s="32">
        <f t="shared" ca="1" si="66"/>
        <v>0.69156000000000017</v>
      </c>
      <c r="AB83" s="32">
        <f t="shared" ca="1" si="66"/>
        <v>0.78693000000000035</v>
      </c>
      <c r="AC83" s="32">
        <f t="shared" ca="1" si="66"/>
        <v>-2.3246900000000004</v>
      </c>
    </row>
    <row r="84" spans="1:30">
      <c r="D84" s="2" t="s">
        <v>79</v>
      </c>
      <c r="E84" s="32"/>
      <c r="F84" s="32">
        <f t="shared" ref="F84:AC84" ca="1" si="67">IF(AND($AE$31=2,F34=""),NA(),E73-F73)</f>
        <v>-2.0074060007857986</v>
      </c>
      <c r="G84" s="32">
        <f t="shared" ca="1" si="67"/>
        <v>0.55240254681798007</v>
      </c>
      <c r="H84" s="32">
        <f t="shared" ca="1" si="67"/>
        <v>0.51563673114608521</v>
      </c>
      <c r="I84" s="32">
        <f t="shared" ca="1" si="67"/>
        <v>2.1280659827679989</v>
      </c>
      <c r="J84" s="32">
        <f t="shared" ca="1" si="67"/>
        <v>1.2228357040490259</v>
      </c>
      <c r="K84" s="32">
        <f t="shared" ca="1" si="67"/>
        <v>-1.1477784006458323</v>
      </c>
      <c r="L84" s="32">
        <f t="shared" ca="1" si="67"/>
        <v>0.6126786577960146</v>
      </c>
      <c r="M84" s="32">
        <f t="shared" ca="1" si="67"/>
        <v>-0.85274414293625067</v>
      </c>
      <c r="N84" s="32">
        <f t="shared" ca="1" si="67"/>
        <v>1.7378414615372284</v>
      </c>
      <c r="O84" s="32">
        <f t="shared" ca="1" si="67"/>
        <v>-0.88161062801990975</v>
      </c>
      <c r="P84" s="32">
        <f t="shared" ca="1" si="67"/>
        <v>-0.51622785119089132</v>
      </c>
      <c r="Q84" s="32">
        <f t="shared" ca="1" si="67"/>
        <v>-0.53025452539563234</v>
      </c>
      <c r="R84" s="32">
        <f t="shared" ca="1" si="67"/>
        <v>-0.73832558293766648</v>
      </c>
      <c r="S84" s="32">
        <f t="shared" ca="1" si="67"/>
        <v>-0.33828547944824439</v>
      </c>
      <c r="T84" s="32">
        <f t="shared" ca="1" si="67"/>
        <v>-0.24980772404359985</v>
      </c>
      <c r="U84" s="32">
        <f t="shared" ca="1" si="67"/>
        <v>-1.6500413663937739</v>
      </c>
      <c r="V84" s="32">
        <f t="shared" ca="1" si="67"/>
        <v>0.10566511181372906</v>
      </c>
      <c r="W84" s="32">
        <f t="shared" ca="1" si="67"/>
        <v>1.4404010381827312</v>
      </c>
      <c r="X84" s="32">
        <f t="shared" ca="1" si="67"/>
        <v>2.0961011344500911</v>
      </c>
      <c r="Y84" s="32">
        <f t="shared" ca="1" si="67"/>
        <v>-0.26620663123393612</v>
      </c>
      <c r="Z84" s="32">
        <f t="shared" ca="1" si="67"/>
        <v>-1.4341143894890649</v>
      </c>
      <c r="AA84" s="32">
        <f t="shared" ca="1" si="67"/>
        <v>-5.0864311784247551E-2</v>
      </c>
      <c r="AB84" s="32">
        <f t="shared" ca="1" si="67"/>
        <v>1.274767625829508</v>
      </c>
      <c r="AC84" s="32">
        <f t="shared" ca="1" si="67"/>
        <v>0.22865122799875226</v>
      </c>
    </row>
    <row r="85" spans="1:30">
      <c r="E85" s="33"/>
      <c r="F85" s="33"/>
      <c r="G85" s="33"/>
      <c r="H85" s="33"/>
      <c r="I85" s="33"/>
      <c r="J85" s="33"/>
      <c r="K85" s="33"/>
      <c r="L85" s="33"/>
      <c r="M85" s="33"/>
      <c r="N85" s="33"/>
      <c r="O85" s="33"/>
      <c r="P85" s="33"/>
      <c r="Q85" s="33"/>
      <c r="R85" s="33"/>
      <c r="S85" s="33"/>
      <c r="T85" s="33"/>
      <c r="U85" s="33"/>
      <c r="V85" s="33"/>
      <c r="W85" s="33"/>
      <c r="X85" s="33"/>
      <c r="Y85" s="33"/>
      <c r="Z85" s="33"/>
      <c r="AA85" s="33"/>
      <c r="AB85" s="33"/>
      <c r="AC85" s="33"/>
    </row>
    <row r="87" spans="1:30">
      <c r="D87" s="45"/>
      <c r="E87" s="202"/>
      <c r="F87" s="202"/>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row>
    <row r="88" spans="1:30">
      <c r="D88" s="45"/>
      <c r="E88" s="202"/>
      <c r="F88" s="202"/>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row>
    <row r="89" spans="1:30">
      <c r="D89" s="45"/>
      <c r="E89" s="202"/>
      <c r="F89" s="202"/>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c r="AD89" s="202"/>
    </row>
    <row r="90" spans="1:30">
      <c r="D90" s="45"/>
      <c r="E90" s="202"/>
      <c r="F90" s="202"/>
      <c r="G90" s="202"/>
      <c r="H90" s="202"/>
      <c r="I90" s="202"/>
      <c r="J90" s="202"/>
      <c r="K90" s="202"/>
      <c r="L90" s="202"/>
      <c r="M90" s="202"/>
      <c r="N90" s="202"/>
      <c r="O90" s="202"/>
      <c r="P90" s="202"/>
      <c r="Q90" s="202"/>
      <c r="R90" s="202"/>
      <c r="S90" s="202"/>
      <c r="T90" s="202"/>
      <c r="U90" s="202"/>
      <c r="V90" s="202"/>
      <c r="W90" s="202"/>
      <c r="X90" s="202"/>
      <c r="Y90" s="202"/>
      <c r="Z90" s="202"/>
      <c r="AA90" s="202"/>
      <c r="AB90" s="202"/>
      <c r="AC90" s="202"/>
      <c r="AD90" s="202"/>
    </row>
    <row r="91" spans="1:30">
      <c r="D91" s="45"/>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c r="AD91" s="202"/>
    </row>
    <row r="92" spans="1:30">
      <c r="D92" s="12"/>
      <c r="E92" s="202"/>
      <c r="F92" s="202"/>
      <c r="G92" s="202"/>
      <c r="H92" s="202"/>
      <c r="I92" s="202"/>
      <c r="J92" s="202"/>
      <c r="K92" s="202"/>
      <c r="L92" s="202"/>
      <c r="M92" s="202"/>
      <c r="N92" s="202"/>
      <c r="O92" s="202"/>
      <c r="P92" s="202"/>
      <c r="Q92" s="202"/>
      <c r="R92" s="202"/>
      <c r="S92" s="202"/>
      <c r="T92" s="202"/>
      <c r="U92" s="202"/>
      <c r="V92" s="202"/>
      <c r="W92" s="202"/>
      <c r="X92" s="202"/>
      <c r="Y92" s="202"/>
      <c r="Z92" s="202"/>
      <c r="AA92" s="202"/>
      <c r="AB92" s="202"/>
      <c r="AC92" s="202"/>
      <c r="AD92" s="202"/>
    </row>
    <row r="93" spans="1:30">
      <c r="D93" s="12"/>
      <c r="E93" s="202"/>
      <c r="F93" s="202"/>
      <c r="G93" s="202"/>
      <c r="H93" s="202"/>
      <c r="I93" s="202"/>
      <c r="J93" s="202"/>
      <c r="K93" s="202"/>
      <c r="L93" s="202"/>
      <c r="M93" s="202"/>
      <c r="N93" s="202"/>
      <c r="O93" s="202"/>
      <c r="P93" s="202"/>
      <c r="Q93" s="202"/>
      <c r="R93" s="202"/>
      <c r="S93" s="202"/>
      <c r="T93" s="202"/>
      <c r="U93" s="202"/>
      <c r="V93" s="202"/>
      <c r="W93" s="202"/>
      <c r="X93" s="202"/>
      <c r="Y93" s="202"/>
      <c r="Z93" s="202"/>
      <c r="AA93" s="202"/>
      <c r="AB93" s="202"/>
      <c r="AC93" s="202"/>
      <c r="AD93" s="202"/>
    </row>
  </sheetData>
  <dataConsolidate/>
  <mergeCells count="2">
    <mergeCell ref="A4:A27"/>
    <mergeCell ref="A45:A68"/>
  </mergeCells>
  <pageMargins left="0.25" right="0.25" top="0.75" bottom="0.75" header="0.3" footer="0.3"/>
  <pageSetup scale="4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autoLine="0" autoPict="0">
                <anchor moveWithCells="1">
                  <from>
                    <xdr:col>10</xdr:col>
                    <xdr:colOff>371475</xdr:colOff>
                    <xdr:row>0</xdr:row>
                    <xdr:rowOff>9525</xdr:rowOff>
                  </from>
                  <to>
                    <xdr:col>12</xdr:col>
                    <xdr:colOff>466725</xdr:colOff>
                    <xdr:row>0</xdr:row>
                    <xdr:rowOff>209550</xdr:rowOff>
                  </to>
                </anchor>
              </controlPr>
            </control>
          </mc:Choice>
        </mc:AlternateContent>
        <mc:AlternateContent xmlns:mc="http://schemas.openxmlformats.org/markup-compatibility/2006">
          <mc:Choice Requires="x14">
            <control shapeId="12290" r:id="rId5" name="Drop Down 2">
              <controlPr defaultSize="0" autoLine="0" autoPict="0">
                <anchor moveWithCells="1">
                  <from>
                    <xdr:col>15</xdr:col>
                    <xdr:colOff>76200</xdr:colOff>
                    <xdr:row>0</xdr:row>
                    <xdr:rowOff>19050</xdr:rowOff>
                  </from>
                  <to>
                    <xdr:col>17</xdr:col>
                    <xdr:colOff>171450</xdr:colOff>
                    <xdr:row>1</xdr:row>
                    <xdr:rowOff>0</xdr:rowOff>
                  </to>
                </anchor>
              </controlPr>
            </control>
          </mc:Choice>
        </mc:AlternateContent>
        <mc:AlternateContent xmlns:mc="http://schemas.openxmlformats.org/markup-compatibility/2006">
          <mc:Choice Requires="x14">
            <control shapeId="12291" r:id="rId6" name="Drop Down 3">
              <controlPr defaultSize="0" autoLine="0" autoPict="0">
                <anchor moveWithCells="1">
                  <from>
                    <xdr:col>20</xdr:col>
                    <xdr:colOff>9525</xdr:colOff>
                    <xdr:row>0</xdr:row>
                    <xdr:rowOff>0</xdr:rowOff>
                  </from>
                  <to>
                    <xdr:col>22</xdr:col>
                    <xdr:colOff>104775</xdr:colOff>
                    <xdr:row>0</xdr:row>
                    <xdr:rowOff>200025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theme="5" tint="-0.249977111117893"/>
  </sheetPr>
  <dimension ref="A1:J3"/>
  <sheetViews>
    <sheetView showGridLines="0" zoomScaleNormal="100" workbookViewId="0">
      <pane ySplit="1" topLeftCell="A2" activePane="bottomLeft" state="frozenSplit"/>
      <selection pane="bottomLeft" activeCell="M47" sqref="M47"/>
      <selection activeCell="M119" sqref="M119"/>
    </sheetView>
  </sheetViews>
  <sheetFormatPr defaultRowHeight="15"/>
  <cols>
    <col min="1" max="1" width="14.28515625" style="30" customWidth="1"/>
    <col min="2" max="3" width="9.140625" style="30"/>
    <col min="4" max="4" width="2.42578125" style="30" customWidth="1"/>
    <col min="5" max="5" width="17.7109375" style="30" bestFit="1" customWidth="1"/>
    <col min="6" max="8" width="9.140625" style="30"/>
    <col min="9" max="9" width="3.140625" style="30" customWidth="1"/>
    <col min="10" max="10" width="9.85546875" style="30" bestFit="1" customWidth="1"/>
    <col min="11" max="16384" width="9.140625" style="30"/>
  </cols>
  <sheetData>
    <row r="1" spans="1:10" s="29" customFormat="1" ht="18.75" customHeight="1">
      <c r="A1" s="28" t="s">
        <v>0</v>
      </c>
      <c r="E1" s="28" t="s">
        <v>1</v>
      </c>
      <c r="J1" s="28" t="s">
        <v>2</v>
      </c>
    </row>
    <row r="2" spans="1:10" ht="18.75" customHeight="1"/>
    <row r="3" spans="1:10" ht="18.75" customHeight="1"/>
  </sheetData>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9457" r:id="rId4" name="Drop Down 1">
              <controlPr defaultSize="0" autoLine="0" autoPict="0">
                <anchor moveWithCells="1">
                  <from>
                    <xdr:col>1</xdr:col>
                    <xdr:colOff>0</xdr:colOff>
                    <xdr:row>0</xdr:row>
                    <xdr:rowOff>0</xdr:rowOff>
                  </from>
                  <to>
                    <xdr:col>3</xdr:col>
                    <xdr:colOff>0</xdr:colOff>
                    <xdr:row>0</xdr:row>
                    <xdr:rowOff>200025</xdr:rowOff>
                  </to>
                </anchor>
              </controlPr>
            </control>
          </mc:Choice>
        </mc:AlternateContent>
        <mc:AlternateContent xmlns:mc="http://schemas.openxmlformats.org/markup-compatibility/2006">
          <mc:Choice Requires="x14">
            <control shapeId="19458" r:id="rId5" name="Drop Down 2">
              <controlPr defaultSize="0" autoLine="0" autoPict="0">
                <anchor moveWithCells="1">
                  <from>
                    <xdr:col>5</xdr:col>
                    <xdr:colOff>9525</xdr:colOff>
                    <xdr:row>0</xdr:row>
                    <xdr:rowOff>28575</xdr:rowOff>
                  </from>
                  <to>
                    <xdr:col>7</xdr:col>
                    <xdr:colOff>9525</xdr:colOff>
                    <xdr:row>0</xdr:row>
                    <xdr:rowOff>228600</xdr:rowOff>
                  </to>
                </anchor>
              </controlPr>
            </control>
          </mc:Choice>
        </mc:AlternateContent>
        <mc:AlternateContent xmlns:mc="http://schemas.openxmlformats.org/markup-compatibility/2006">
          <mc:Choice Requires="x14">
            <control shapeId="19459" r:id="rId6" name="Drop Down 3">
              <controlPr defaultSize="0" autoLine="0" autoPict="0">
                <anchor moveWithCells="1">
                  <from>
                    <xdr:col>10</xdr:col>
                    <xdr:colOff>9525</xdr:colOff>
                    <xdr:row>0</xdr:row>
                    <xdr:rowOff>28575</xdr:rowOff>
                  </from>
                  <to>
                    <xdr:col>12</xdr:col>
                    <xdr:colOff>9525</xdr:colOff>
                    <xdr:row>0</xdr:row>
                    <xdr:rowOff>228600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7" tint="-0.499984740745262"/>
    <pageSetUpPr fitToPage="1"/>
  </sheetPr>
  <dimension ref="A1:XFB1319"/>
  <sheetViews>
    <sheetView showGridLines="0" zoomScale="85" zoomScaleNormal="85" workbookViewId="0">
      <pane xSplit="4" ySplit="3" topLeftCell="H4" activePane="bottomRight" state="frozenSplit"/>
      <selection pane="bottomRight" activeCell="E96" sqref="E96:E97"/>
      <selection pane="bottomLeft" activeCell="M119" sqref="M119"/>
      <selection pane="topRight" activeCell="M119" sqref="M119"/>
    </sheetView>
  </sheetViews>
  <sheetFormatPr defaultRowHeight="14.25"/>
  <cols>
    <col min="1" max="1" width="4" style="1" customWidth="1"/>
    <col min="2" max="3" width="3.85546875" style="2" customWidth="1"/>
    <col min="4" max="4" width="23" style="2" customWidth="1"/>
    <col min="5" max="5" width="10.28515625" style="2" customWidth="1"/>
    <col min="6" max="11" width="9.140625" style="2" customWidth="1"/>
    <col min="12" max="12" width="9.28515625" style="2" customWidth="1"/>
    <col min="13" max="15" width="9.140625" style="2"/>
    <col min="16" max="16" width="10.140625" style="2" bestFit="1" customWidth="1"/>
    <col min="17" max="25" width="9.140625" style="2"/>
    <col min="26" max="26" width="9.42578125" style="2" bestFit="1" customWidth="1"/>
    <col min="27" max="27" width="9.42578125" style="2" customWidth="1"/>
    <col min="28" max="29" width="10" style="1" customWidth="1"/>
    <col min="30" max="30" width="3.28515625" customWidth="1"/>
    <col min="31" max="31" width="8" style="1" customWidth="1"/>
    <col min="32" max="32" width="9.42578125" style="1" bestFit="1" customWidth="1"/>
    <col min="33" max="16384" width="9.140625" style="1"/>
  </cols>
  <sheetData>
    <row r="1" spans="1:31" ht="15.75">
      <c r="A1" s="26"/>
      <c r="B1" s="8"/>
      <c r="C1" s="8"/>
      <c r="D1" s="8"/>
      <c r="E1" s="8"/>
      <c r="F1" s="8"/>
      <c r="G1" s="8"/>
      <c r="H1" s="8"/>
      <c r="I1" s="8"/>
      <c r="J1" s="8"/>
      <c r="K1" s="8"/>
      <c r="L1" s="8" t="s">
        <v>0</v>
      </c>
      <c r="M1" s="8"/>
      <c r="N1" s="8"/>
      <c r="O1" s="8"/>
      <c r="P1" s="8"/>
      <c r="Q1" s="8" t="s">
        <v>1</v>
      </c>
      <c r="R1" s="8"/>
      <c r="S1" s="8"/>
      <c r="T1" s="8"/>
      <c r="U1" s="8"/>
      <c r="V1" s="8"/>
      <c r="W1" s="8" t="s">
        <v>2</v>
      </c>
      <c r="X1" s="8"/>
      <c r="Y1" s="8"/>
      <c r="Z1" s="8"/>
      <c r="AA1" s="8"/>
      <c r="AB1" s="8"/>
      <c r="AC1" s="8"/>
    </row>
    <row r="2" spans="1:31" ht="15.75">
      <c r="A2" s="26" t="s">
        <v>109</v>
      </c>
      <c r="B2" s="8"/>
      <c r="C2" s="8"/>
      <c r="D2" s="8"/>
      <c r="E2" s="8"/>
      <c r="F2" s="8"/>
      <c r="G2" s="8"/>
      <c r="H2" s="8"/>
      <c r="I2" s="8"/>
      <c r="J2" s="8"/>
      <c r="K2" s="8"/>
      <c r="L2" s="8"/>
      <c r="M2" s="8"/>
      <c r="N2" s="8"/>
      <c r="O2" s="8"/>
      <c r="P2" s="8"/>
      <c r="Q2" s="8"/>
      <c r="R2" s="8"/>
      <c r="S2" s="8"/>
      <c r="T2" s="8"/>
      <c r="U2" s="8"/>
      <c r="V2" s="8"/>
      <c r="W2" s="8"/>
      <c r="X2" s="8"/>
      <c r="Y2" s="8"/>
      <c r="Z2" s="8"/>
      <c r="AA2" s="8"/>
      <c r="AB2" s="8"/>
      <c r="AC2" s="8"/>
    </row>
    <row r="3" spans="1:31" s="3" customFormat="1" ht="15">
      <c r="A3" s="27" t="s">
        <v>104</v>
      </c>
      <c r="B3" s="8"/>
      <c r="C3" s="8"/>
      <c r="D3" s="8"/>
      <c r="E3" s="7" t="s">
        <v>5</v>
      </c>
      <c r="F3" s="7" t="s">
        <v>6</v>
      </c>
      <c r="G3" s="7" t="s">
        <v>7</v>
      </c>
      <c r="H3" s="7" t="s">
        <v>8</v>
      </c>
      <c r="I3" s="7" t="s">
        <v>9</v>
      </c>
      <c r="J3" s="6" t="s">
        <v>10</v>
      </c>
      <c r="K3" s="6" t="s">
        <v>11</v>
      </c>
      <c r="L3" s="6" t="s">
        <v>12</v>
      </c>
      <c r="M3" s="5" t="s">
        <v>13</v>
      </c>
      <c r="N3" s="5" t="s">
        <v>14</v>
      </c>
      <c r="O3" s="5" t="s">
        <v>15</v>
      </c>
      <c r="P3" s="5" t="s">
        <v>16</v>
      </c>
      <c r="Q3" s="5" t="s">
        <v>17</v>
      </c>
      <c r="R3" s="5" t="s">
        <v>18</v>
      </c>
      <c r="S3" s="5" t="s">
        <v>19</v>
      </c>
      <c r="T3" s="5" t="s">
        <v>20</v>
      </c>
      <c r="U3" s="5" t="s">
        <v>21</v>
      </c>
      <c r="V3" s="5" t="s">
        <v>22</v>
      </c>
      <c r="W3" s="5" t="s">
        <v>23</v>
      </c>
      <c r="X3" s="5" t="s">
        <v>24</v>
      </c>
      <c r="Y3" s="5" t="s">
        <v>25</v>
      </c>
      <c r="Z3" s="5" t="s">
        <v>26</v>
      </c>
      <c r="AA3" s="5" t="s">
        <v>27</v>
      </c>
      <c r="AB3" s="5" t="s">
        <v>28</v>
      </c>
      <c r="AC3" s="5" t="s">
        <v>29</v>
      </c>
      <c r="AE3" s="4" t="s">
        <v>30</v>
      </c>
    </row>
    <row r="4" spans="1:31" ht="15" customHeight="1">
      <c r="A4" s="213" t="s">
        <v>31</v>
      </c>
      <c r="B4" s="17" t="s">
        <v>32</v>
      </c>
      <c r="C4" s="17"/>
      <c r="D4" s="17"/>
      <c r="E4" s="90">
        <f t="shared" ref="E4:K4" si="0">+E5+E11+E12</f>
        <v>0.55889999999999995</v>
      </c>
      <c r="F4" s="90">
        <f t="shared" si="0"/>
        <v>0.65279999999999994</v>
      </c>
      <c r="G4" s="90">
        <f t="shared" si="0"/>
        <v>0.75380000000000003</v>
      </c>
      <c r="H4" s="90">
        <f t="shared" si="0"/>
        <v>0.88280000000000014</v>
      </c>
      <c r="I4" s="90">
        <f t="shared" si="0"/>
        <v>1.0931</v>
      </c>
      <c r="J4" s="90">
        <f t="shared" si="0"/>
        <v>1.3763999999999998</v>
      </c>
      <c r="K4" s="90">
        <f t="shared" si="0"/>
        <v>1.4821</v>
      </c>
      <c r="L4" s="90">
        <f t="shared" ref="L4:AA4" si="1">+L5+L11+L12</f>
        <v>1.4786999999999997</v>
      </c>
      <c r="M4" s="90">
        <f t="shared" si="1"/>
        <v>1.6869999999999998</v>
      </c>
      <c r="N4" s="90">
        <f t="shared" si="1"/>
        <v>1.7222999999999997</v>
      </c>
      <c r="O4" s="90">
        <f t="shared" si="1"/>
        <v>1.8652</v>
      </c>
      <c r="P4" s="90">
        <f t="shared" si="1"/>
        <v>1.9365999999999999</v>
      </c>
      <c r="Q4" s="90">
        <f t="shared" si="1"/>
        <v>2.0908999999999995</v>
      </c>
      <c r="R4" s="90">
        <f t="shared" si="1"/>
        <v>2.2656000000000001</v>
      </c>
      <c r="S4" s="90">
        <f t="shared" si="1"/>
        <v>2.4057000000000004</v>
      </c>
      <c r="T4" s="90">
        <f t="shared" si="1"/>
        <v>2.6203000000000003</v>
      </c>
      <c r="U4" s="90">
        <f t="shared" si="1"/>
        <v>3.0313999999999997</v>
      </c>
      <c r="V4" s="90">
        <f t="shared" si="1"/>
        <v>3.3016000000000005</v>
      </c>
      <c r="W4" s="90">
        <f t="shared" si="1"/>
        <v>3.4912999999999998</v>
      </c>
      <c r="X4" s="90">
        <f t="shared" si="1"/>
        <v>3.1661000000000001</v>
      </c>
      <c r="Y4" s="90">
        <f t="shared" si="1"/>
        <v>3.5033999999999996</v>
      </c>
      <c r="Z4" s="90">
        <f t="shared" si="1"/>
        <v>3.817200000000001</v>
      </c>
      <c r="AA4" s="90">
        <f t="shared" si="1"/>
        <v>4.0796000000000001</v>
      </c>
      <c r="AB4" s="90">
        <f t="shared" ref="AB4:AC4" si="2">+AB5+AB11+AB12</f>
        <v>4.4169999999999998</v>
      </c>
      <c r="AC4" s="90">
        <f t="shared" si="2"/>
        <v>4.4838000000000005</v>
      </c>
    </row>
    <row r="5" spans="1:31">
      <c r="A5" s="213"/>
      <c r="B5" s="12"/>
      <c r="C5" s="12" t="s">
        <v>33</v>
      </c>
      <c r="D5" s="12"/>
      <c r="E5" s="63">
        <f t="shared" ref="E5:K5" si="3">+SUM(E6:E10)</f>
        <v>0.43829999999999997</v>
      </c>
      <c r="F5" s="63">
        <f t="shared" si="3"/>
        <v>0.50629999999999997</v>
      </c>
      <c r="G5" s="63">
        <f t="shared" si="3"/>
        <v>0.57410000000000005</v>
      </c>
      <c r="H5" s="63">
        <f t="shared" si="3"/>
        <v>0.71460000000000012</v>
      </c>
      <c r="I5" s="63">
        <f t="shared" si="3"/>
        <v>0.84319999999999995</v>
      </c>
      <c r="J5" s="63">
        <f t="shared" si="3"/>
        <v>1.0630999999999999</v>
      </c>
      <c r="K5" s="63">
        <f t="shared" si="3"/>
        <v>1.0809000000000002</v>
      </c>
      <c r="L5" s="63">
        <f t="shared" ref="L5:AA5" si="4">+SUM(L6:L10)</f>
        <v>1.1317999999999997</v>
      </c>
      <c r="M5" s="63">
        <f t="shared" si="4"/>
        <v>1.2088999999999999</v>
      </c>
      <c r="N5" s="63">
        <f t="shared" si="4"/>
        <v>1.2746999999999997</v>
      </c>
      <c r="O5" s="63">
        <f t="shared" si="4"/>
        <v>1.3440999999999999</v>
      </c>
      <c r="P5" s="63">
        <f t="shared" si="4"/>
        <v>1.4489000000000001</v>
      </c>
      <c r="Q5" s="63">
        <f t="shared" si="4"/>
        <v>1.5951999999999997</v>
      </c>
      <c r="R5" s="63">
        <f t="shared" si="4"/>
        <v>1.7363000000000002</v>
      </c>
      <c r="S5" s="63">
        <f t="shared" si="4"/>
        <v>1.82</v>
      </c>
      <c r="T5" s="63">
        <f t="shared" si="4"/>
        <v>2.1317000000000004</v>
      </c>
      <c r="U5" s="63">
        <f t="shared" si="4"/>
        <v>2.4874999999999998</v>
      </c>
      <c r="V5" s="63">
        <f t="shared" si="4"/>
        <v>2.7244000000000002</v>
      </c>
      <c r="W5" s="63">
        <f t="shared" si="4"/>
        <v>2.8857999999999997</v>
      </c>
      <c r="X5" s="63">
        <f t="shared" si="4"/>
        <v>2.6093999999999999</v>
      </c>
      <c r="Y5" s="63">
        <f t="shared" si="4"/>
        <v>2.8827999999999996</v>
      </c>
      <c r="Z5" s="63">
        <f t="shared" si="4"/>
        <v>3.1933000000000007</v>
      </c>
      <c r="AA5" s="63">
        <f t="shared" si="4"/>
        <v>3.4337999999999997</v>
      </c>
      <c r="AB5" s="63">
        <f t="shared" ref="AB5:AC5" si="5">+SUM(AB6:AB10)</f>
        <v>3.7462999999999997</v>
      </c>
      <c r="AC5" s="63">
        <f t="shared" si="5"/>
        <v>3.7715000000000001</v>
      </c>
    </row>
    <row r="6" spans="1:31">
      <c r="A6" s="213"/>
      <c r="B6" s="12"/>
      <c r="C6" s="12"/>
      <c r="D6" s="21" t="s">
        <v>34</v>
      </c>
      <c r="E6" s="87">
        <v>4.605710678179125E-2</v>
      </c>
      <c r="F6" s="87">
        <v>5.7840997443471515E-2</v>
      </c>
      <c r="G6" s="87">
        <v>6.1258583540629727E-2</v>
      </c>
      <c r="H6" s="87">
        <v>7.6189231512702543E-2</v>
      </c>
      <c r="I6" s="87">
        <v>9.6882328360573103E-2</v>
      </c>
      <c r="J6" s="87">
        <v>0.14267610464451622</v>
      </c>
      <c r="K6" s="87">
        <v>0.144139155580289</v>
      </c>
      <c r="L6" s="87">
        <v>0.14983668452150328</v>
      </c>
      <c r="M6" s="87">
        <v>0.15984710176013545</v>
      </c>
      <c r="N6" s="87">
        <v>0.18025148824710485</v>
      </c>
      <c r="O6" s="87">
        <v>0.19602368222990929</v>
      </c>
      <c r="P6" s="87">
        <v>0.19592424492898577</v>
      </c>
      <c r="Q6" s="87">
        <v>0.25701112943538074</v>
      </c>
      <c r="R6" s="87">
        <v>0.22774368662705247</v>
      </c>
      <c r="S6" s="87">
        <v>0.23667702321987777</v>
      </c>
      <c r="T6" s="87">
        <v>0.29458704170225358</v>
      </c>
      <c r="U6" s="87">
        <v>0.3583868012075716</v>
      </c>
      <c r="V6" s="87">
        <v>0.3599087799398929</v>
      </c>
      <c r="W6" s="87">
        <v>0.48622774327245871</v>
      </c>
      <c r="X6" s="87">
        <v>0.38931081298038028</v>
      </c>
      <c r="Y6" s="87">
        <v>0.54727758537479554</v>
      </c>
      <c r="Z6" s="87">
        <v>0.43026394074021784</v>
      </c>
      <c r="AA6" s="87">
        <v>0.66423963208270187</v>
      </c>
      <c r="AB6" s="87">
        <v>0.62061393369142059</v>
      </c>
      <c r="AC6" s="87">
        <v>0.69759562506714101</v>
      </c>
      <c r="AE6" s="150">
        <v>3.07</v>
      </c>
    </row>
    <row r="7" spans="1:31">
      <c r="A7" s="213"/>
      <c r="B7" s="12"/>
      <c r="C7" s="12"/>
      <c r="D7" s="21" t="s">
        <v>35</v>
      </c>
      <c r="E7" s="87">
        <v>4.9342893218208755E-2</v>
      </c>
      <c r="F7" s="87">
        <v>6.1959002556528496E-2</v>
      </c>
      <c r="G7" s="87">
        <v>6.5641416459370286E-2</v>
      </c>
      <c r="H7" s="87">
        <v>8.1710768487297483E-2</v>
      </c>
      <c r="I7" s="87">
        <v>0.1075176716394269</v>
      </c>
      <c r="J7" s="87">
        <v>0.15882389535548377</v>
      </c>
      <c r="K7" s="87">
        <v>0.16136084441971102</v>
      </c>
      <c r="L7" s="87">
        <v>0.17316331547849673</v>
      </c>
      <c r="M7" s="87">
        <v>0.19145289823986453</v>
      </c>
      <c r="N7" s="87">
        <v>0.21224851175289516</v>
      </c>
      <c r="O7" s="87">
        <v>0.23307631777009075</v>
      </c>
      <c r="P7" s="87">
        <v>0.2354757550710142</v>
      </c>
      <c r="Q7" s="87">
        <v>0.20018887056461931</v>
      </c>
      <c r="R7" s="87">
        <v>0.27515631337294755</v>
      </c>
      <c r="S7" s="87">
        <v>0.29702297678012229</v>
      </c>
      <c r="T7" s="87">
        <v>0.37371295829774642</v>
      </c>
      <c r="U7" s="87">
        <v>0.42911319879242837</v>
      </c>
      <c r="V7" s="87">
        <v>0.57329122006010713</v>
      </c>
      <c r="W7" s="87">
        <v>0.51787225672754134</v>
      </c>
      <c r="X7" s="87">
        <v>0.55988918701961987</v>
      </c>
      <c r="Y7" s="87">
        <v>0.44892241462520444</v>
      </c>
      <c r="Z7" s="87">
        <v>0.69653605925978213</v>
      </c>
      <c r="AA7" s="87">
        <v>0.58556036791729793</v>
      </c>
      <c r="AB7" s="87">
        <v>0.85888606630857933</v>
      </c>
      <c r="AC7" s="87">
        <v>0.82400437493285883</v>
      </c>
      <c r="AE7" s="150">
        <v>2.92</v>
      </c>
    </row>
    <row r="8" spans="1:31">
      <c r="A8" s="213"/>
      <c r="B8" s="12"/>
      <c r="C8" s="12"/>
      <c r="D8" s="21" t="s">
        <v>36</v>
      </c>
      <c r="E8" s="87">
        <v>0.12330000000000001</v>
      </c>
      <c r="F8" s="87">
        <v>0.1101</v>
      </c>
      <c r="G8" s="87">
        <v>0.30809999999999998</v>
      </c>
      <c r="H8" s="87">
        <v>0.39179999999999998</v>
      </c>
      <c r="I8" s="87">
        <v>0.43460000000000004</v>
      </c>
      <c r="J8" s="87">
        <v>0.54969999999999997</v>
      </c>
      <c r="K8" s="87">
        <v>0.60209999999999997</v>
      </c>
      <c r="L8" s="87">
        <v>0.64949999999999997</v>
      </c>
      <c r="M8" s="87">
        <v>0.69750000000000001</v>
      </c>
      <c r="N8" s="87">
        <v>0.72060000000000002</v>
      </c>
      <c r="O8" s="87">
        <v>0.76290000000000013</v>
      </c>
      <c r="P8" s="87">
        <v>0.85990000000000011</v>
      </c>
      <c r="Q8" s="87">
        <v>0.97119999999999995</v>
      </c>
      <c r="R8" s="87">
        <v>1.042</v>
      </c>
      <c r="S8" s="87">
        <v>1.0938999999999999</v>
      </c>
      <c r="T8" s="87">
        <v>1.2662000000000002</v>
      </c>
      <c r="U8" s="87">
        <v>1.4818000000000002</v>
      </c>
      <c r="V8" s="87">
        <v>1.5664</v>
      </c>
      <c r="W8" s="87">
        <v>1.6850000000000001</v>
      </c>
      <c r="X8" s="87">
        <v>1.5087000000000002</v>
      </c>
      <c r="Y8" s="87">
        <v>1.72</v>
      </c>
      <c r="Z8" s="87">
        <v>1.8827</v>
      </c>
      <c r="AA8" s="87">
        <v>1.9846000000000001</v>
      </c>
      <c r="AB8" s="87">
        <v>2.0468999999999999</v>
      </c>
      <c r="AC8" s="87">
        <v>2.0442999999999998</v>
      </c>
      <c r="AE8" s="150">
        <v>2.1</v>
      </c>
    </row>
    <row r="9" spans="1:31">
      <c r="A9" s="213"/>
      <c r="B9" s="12"/>
      <c r="C9" s="12"/>
      <c r="D9" s="21" t="s">
        <v>37</v>
      </c>
      <c r="E9" s="87">
        <v>0.21959999999999996</v>
      </c>
      <c r="F9" s="87">
        <v>0.27639999999999998</v>
      </c>
      <c r="G9" s="87">
        <v>0.13910000000000006</v>
      </c>
      <c r="H9" s="87">
        <v>0.16489999999999999</v>
      </c>
      <c r="I9" s="87">
        <v>0.20419999999999999</v>
      </c>
      <c r="J9" s="87">
        <v>0.21189999999999998</v>
      </c>
      <c r="K9" s="87">
        <v>0.17330000000000023</v>
      </c>
      <c r="L9" s="87">
        <v>0.15929999999999989</v>
      </c>
      <c r="M9" s="87">
        <v>0.16010000000000002</v>
      </c>
      <c r="N9" s="87">
        <v>0.16159999999999985</v>
      </c>
      <c r="O9" s="87">
        <v>0.15209999999999968</v>
      </c>
      <c r="P9" s="87">
        <v>0.15759999999999996</v>
      </c>
      <c r="Q9" s="87">
        <v>0.16679999999999995</v>
      </c>
      <c r="R9" s="87">
        <v>0.19140000000000001</v>
      </c>
      <c r="S9" s="87">
        <v>0.19240000000000013</v>
      </c>
      <c r="T9" s="87">
        <v>0.19719999999999982</v>
      </c>
      <c r="U9" s="87">
        <v>0.21819999999999951</v>
      </c>
      <c r="V9" s="87">
        <v>0.22479999999999989</v>
      </c>
      <c r="W9" s="87">
        <v>0.1967000000000001</v>
      </c>
      <c r="X9" s="87">
        <v>0.15149999999999952</v>
      </c>
      <c r="Y9" s="87">
        <v>0.16660000000000008</v>
      </c>
      <c r="Z9" s="87">
        <v>0.18380000000000041</v>
      </c>
      <c r="AA9" s="87">
        <v>0.19940000000000002</v>
      </c>
      <c r="AB9" s="87">
        <v>0.21989999999999998</v>
      </c>
      <c r="AC9" s="87">
        <v>0.20560000000000045</v>
      </c>
      <c r="AE9" s="151"/>
    </row>
    <row r="10" spans="1:31">
      <c r="A10" s="213"/>
      <c r="B10" s="12"/>
      <c r="C10" s="12"/>
      <c r="D10" s="19" t="s">
        <v>38</v>
      </c>
      <c r="E10" s="87">
        <v>0</v>
      </c>
      <c r="F10" s="87">
        <v>0</v>
      </c>
      <c r="G10" s="87">
        <v>0</v>
      </c>
      <c r="H10" s="87">
        <v>0</v>
      </c>
      <c r="I10" s="87">
        <v>0</v>
      </c>
      <c r="J10" s="87">
        <v>0</v>
      </c>
      <c r="K10" s="87">
        <v>0</v>
      </c>
      <c r="L10" s="87">
        <v>0</v>
      </c>
      <c r="M10" s="87">
        <v>0</v>
      </c>
      <c r="N10" s="87">
        <v>0</v>
      </c>
      <c r="O10" s="87">
        <v>0</v>
      </c>
      <c r="P10" s="87">
        <v>0</v>
      </c>
      <c r="Q10" s="87">
        <v>0</v>
      </c>
      <c r="R10" s="87">
        <v>0</v>
      </c>
      <c r="S10" s="87">
        <v>0</v>
      </c>
      <c r="T10" s="87">
        <v>0</v>
      </c>
      <c r="U10" s="87">
        <v>0</v>
      </c>
      <c r="V10" s="87">
        <v>0</v>
      </c>
      <c r="W10" s="87">
        <v>0</v>
      </c>
      <c r="X10" s="87">
        <v>0</v>
      </c>
      <c r="Y10" s="87">
        <v>0</v>
      </c>
      <c r="Z10" s="87">
        <v>0</v>
      </c>
      <c r="AA10" s="87">
        <v>0</v>
      </c>
      <c r="AB10" s="87"/>
      <c r="AC10" s="87"/>
      <c r="AE10" s="151"/>
    </row>
    <row r="11" spans="1:31">
      <c r="A11" s="213"/>
      <c r="B11" s="12"/>
      <c r="C11" s="12" t="s">
        <v>39</v>
      </c>
      <c r="D11" s="12"/>
      <c r="E11" s="87">
        <v>6.720000000000001E-2</v>
      </c>
      <c r="F11" s="87">
        <v>7.3900000000000007E-2</v>
      </c>
      <c r="G11" s="87">
        <v>8.2799999999999999E-2</v>
      </c>
      <c r="H11" s="87">
        <v>0.1085</v>
      </c>
      <c r="I11" s="87">
        <v>0.1472</v>
      </c>
      <c r="J11" s="87">
        <v>0.17399999999999999</v>
      </c>
      <c r="K11" s="87">
        <v>0.19269999999999998</v>
      </c>
      <c r="L11" s="87">
        <v>0.2137</v>
      </c>
      <c r="M11" s="87">
        <v>0.24409999999999998</v>
      </c>
      <c r="N11" s="87">
        <v>0.23699999999999999</v>
      </c>
      <c r="O11" s="87">
        <v>0.28179999999999999</v>
      </c>
      <c r="P11" s="87">
        <v>0.25309999999999999</v>
      </c>
      <c r="Q11" s="87">
        <v>0.25869999999999999</v>
      </c>
      <c r="R11" s="87">
        <v>0.2661</v>
      </c>
      <c r="S11" s="87">
        <v>0.27539999999999998</v>
      </c>
      <c r="T11" s="87">
        <v>0.28289999999999998</v>
      </c>
      <c r="U11" s="87">
        <v>0.30619999999999997</v>
      </c>
      <c r="V11" s="87">
        <v>0.33069999999999999</v>
      </c>
      <c r="W11" s="87">
        <v>0.35189999999999999</v>
      </c>
      <c r="X11" s="87">
        <v>0.35460000000000003</v>
      </c>
      <c r="Y11" s="87">
        <v>0.36630000000000001</v>
      </c>
      <c r="Z11" s="87">
        <v>0.38519999999999999</v>
      </c>
      <c r="AA11" s="87">
        <v>0.40350000000000003</v>
      </c>
      <c r="AB11" s="87">
        <v>0.42510000000000003</v>
      </c>
      <c r="AC11" s="87">
        <v>0.44869999999999999</v>
      </c>
      <c r="AE11" s="150">
        <v>0.57999999999999996</v>
      </c>
    </row>
    <row r="12" spans="1:31">
      <c r="A12" s="213"/>
      <c r="B12" s="12"/>
      <c r="C12" s="12" t="s">
        <v>40</v>
      </c>
      <c r="D12" s="12"/>
      <c r="E12" s="87">
        <f t="shared" ref="E12:K12" si="6">+SUM(E13:E14)</f>
        <v>5.3399999999999996E-2</v>
      </c>
      <c r="F12" s="87">
        <f t="shared" si="6"/>
        <v>7.2599999999999998E-2</v>
      </c>
      <c r="G12" s="87">
        <f t="shared" si="6"/>
        <v>9.69E-2</v>
      </c>
      <c r="H12" s="87">
        <f t="shared" si="6"/>
        <v>5.9699999999999996E-2</v>
      </c>
      <c r="I12" s="87">
        <f t="shared" si="6"/>
        <v>0.10269999999999999</v>
      </c>
      <c r="J12" s="87">
        <f t="shared" si="6"/>
        <v>0.13930000000000001</v>
      </c>
      <c r="K12" s="87">
        <f t="shared" si="6"/>
        <v>0.20849999999999999</v>
      </c>
      <c r="L12" s="87">
        <f t="shared" ref="L12:AC12" si="7">+SUM(L13:L14)</f>
        <v>0.13319999999999999</v>
      </c>
      <c r="M12" s="87">
        <f t="shared" si="7"/>
        <v>0.23400000000000001</v>
      </c>
      <c r="N12" s="87">
        <f t="shared" si="7"/>
        <v>0.21059999999999998</v>
      </c>
      <c r="O12" s="87">
        <f t="shared" si="7"/>
        <v>0.23929999999999998</v>
      </c>
      <c r="P12" s="87">
        <f t="shared" si="7"/>
        <v>0.2346</v>
      </c>
      <c r="Q12" s="87">
        <f t="shared" si="7"/>
        <v>0.23699999999999999</v>
      </c>
      <c r="R12" s="87">
        <f t="shared" si="7"/>
        <v>0.26319999999999999</v>
      </c>
      <c r="S12" s="87">
        <f t="shared" si="7"/>
        <v>0.31030000000000002</v>
      </c>
      <c r="T12" s="87">
        <f t="shared" si="7"/>
        <v>0.20569999999999999</v>
      </c>
      <c r="U12" s="87">
        <f t="shared" si="7"/>
        <v>0.23769999999999999</v>
      </c>
      <c r="V12" s="87">
        <f t="shared" si="7"/>
        <v>0.2465</v>
      </c>
      <c r="W12" s="87">
        <f t="shared" si="7"/>
        <v>0.25359999999999999</v>
      </c>
      <c r="X12" s="87">
        <f t="shared" si="7"/>
        <v>0.20210000000000003</v>
      </c>
      <c r="Y12" s="87">
        <f t="shared" si="7"/>
        <v>0.25430000000000003</v>
      </c>
      <c r="Z12" s="87">
        <f t="shared" si="7"/>
        <v>0.23870000000000002</v>
      </c>
      <c r="AA12" s="87">
        <f t="shared" si="7"/>
        <v>0.24229999999999999</v>
      </c>
      <c r="AB12" s="87">
        <f t="shared" si="7"/>
        <v>0.24559999999999998</v>
      </c>
      <c r="AC12" s="87">
        <f t="shared" si="7"/>
        <v>0.26359999999999995</v>
      </c>
    </row>
    <row r="13" spans="1:31">
      <c r="A13" s="213"/>
      <c r="B13" s="21"/>
      <c r="C13" s="21"/>
      <c r="D13" s="21" t="s">
        <v>41</v>
      </c>
      <c r="E13" s="87">
        <v>5.3399999999999996E-2</v>
      </c>
      <c r="F13" s="87">
        <v>7.2599999999999998E-2</v>
      </c>
      <c r="G13" s="87">
        <v>9.69E-2</v>
      </c>
      <c r="H13" s="87">
        <v>5.9699999999999996E-2</v>
      </c>
      <c r="I13" s="87">
        <v>0.10269999999999999</v>
      </c>
      <c r="J13" s="87">
        <v>0.13930000000000001</v>
      </c>
      <c r="K13" s="87">
        <v>0.20849999999999999</v>
      </c>
      <c r="L13" s="87">
        <v>0.13319999999999999</v>
      </c>
      <c r="M13" s="87">
        <v>0.23400000000000001</v>
      </c>
      <c r="N13" s="87">
        <v>0.21059999999999998</v>
      </c>
      <c r="O13" s="87">
        <v>0.23929999999999998</v>
      </c>
      <c r="P13" s="87">
        <v>0.2346</v>
      </c>
      <c r="Q13" s="87">
        <v>0.23699999999999999</v>
      </c>
      <c r="R13" s="87">
        <v>0.26319999999999999</v>
      </c>
      <c r="S13" s="87">
        <v>0.31030000000000002</v>
      </c>
      <c r="T13" s="87">
        <v>0.20569999999999999</v>
      </c>
      <c r="U13" s="87">
        <v>0.23769999999999999</v>
      </c>
      <c r="V13" s="87">
        <v>0.2465</v>
      </c>
      <c r="W13" s="87">
        <v>0.25359999999999999</v>
      </c>
      <c r="X13" s="87">
        <v>0.20210000000000003</v>
      </c>
      <c r="Y13" s="87">
        <v>0.25430000000000003</v>
      </c>
      <c r="Z13" s="87">
        <v>0.23870000000000002</v>
      </c>
      <c r="AA13" s="87">
        <v>0.24229999999999999</v>
      </c>
      <c r="AB13" s="87">
        <v>0.24559999999999998</v>
      </c>
      <c r="AC13" s="87">
        <v>0.26359999999999995</v>
      </c>
    </row>
    <row r="14" spans="1:31" ht="12.75" customHeight="1">
      <c r="A14" s="213"/>
      <c r="B14" s="19"/>
      <c r="C14" s="19"/>
      <c r="D14" s="19" t="s">
        <v>38</v>
      </c>
      <c r="E14" s="87">
        <v>0</v>
      </c>
      <c r="F14" s="87">
        <v>0</v>
      </c>
      <c r="G14" s="87">
        <v>0</v>
      </c>
      <c r="H14" s="87">
        <v>0</v>
      </c>
      <c r="I14" s="87">
        <v>0</v>
      </c>
      <c r="J14" s="87">
        <v>0</v>
      </c>
      <c r="K14" s="87">
        <v>0</v>
      </c>
      <c r="L14" s="87">
        <v>0</v>
      </c>
      <c r="M14" s="87">
        <v>0</v>
      </c>
      <c r="N14" s="87">
        <v>0</v>
      </c>
      <c r="O14" s="87">
        <v>0</v>
      </c>
      <c r="P14" s="87">
        <v>0</v>
      </c>
      <c r="Q14" s="87">
        <v>0</v>
      </c>
      <c r="R14" s="87">
        <v>0</v>
      </c>
      <c r="S14" s="87">
        <v>0</v>
      </c>
      <c r="T14" s="87">
        <v>0</v>
      </c>
      <c r="U14" s="87">
        <v>0</v>
      </c>
      <c r="V14" s="87">
        <v>0</v>
      </c>
      <c r="W14" s="87">
        <v>0</v>
      </c>
      <c r="X14" s="87">
        <v>0</v>
      </c>
      <c r="Y14" s="87">
        <v>0</v>
      </c>
      <c r="Z14" s="87">
        <v>0</v>
      </c>
      <c r="AA14" s="87">
        <v>0</v>
      </c>
      <c r="AB14" s="87"/>
      <c r="AC14" s="87"/>
    </row>
    <row r="15" spans="1:31" ht="15">
      <c r="A15" s="213"/>
      <c r="B15" s="17" t="s">
        <v>42</v>
      </c>
      <c r="C15" s="17"/>
      <c r="D15" s="17"/>
      <c r="E15" s="90">
        <v>2.0000000000000017E-4</v>
      </c>
      <c r="F15" s="90">
        <v>0</v>
      </c>
      <c r="G15" s="90">
        <v>0</v>
      </c>
      <c r="H15" s="90">
        <v>9.300000000000001E-3</v>
      </c>
      <c r="I15" s="90">
        <v>2.5899999999999999E-2</v>
      </c>
      <c r="J15" s="90">
        <v>2.5999999999999999E-3</v>
      </c>
      <c r="K15" s="90">
        <v>1.1000000000000001E-3</v>
      </c>
      <c r="L15" s="90">
        <v>3.8E-3</v>
      </c>
      <c r="M15" s="90">
        <v>5.6000000000000008E-3</v>
      </c>
      <c r="N15" s="90">
        <v>1E-3</v>
      </c>
      <c r="O15" s="90">
        <v>2.0999999999999994E-3</v>
      </c>
      <c r="P15" s="90">
        <v>8.0000000000000004E-4</v>
      </c>
      <c r="Q15" s="90">
        <v>2.2999999999999974E-3</v>
      </c>
      <c r="R15" s="90">
        <v>4.0000000000000002E-4</v>
      </c>
      <c r="S15" s="90">
        <v>1E-4</v>
      </c>
      <c r="T15" s="90">
        <v>1E-4</v>
      </c>
      <c r="U15" s="90">
        <v>0</v>
      </c>
      <c r="V15" s="90">
        <v>0</v>
      </c>
      <c r="W15" s="90">
        <v>1E-4</v>
      </c>
      <c r="X15" s="90">
        <v>1E-4</v>
      </c>
      <c r="Y15" s="90">
        <v>2.0000000000000001E-4</v>
      </c>
      <c r="Z15" s="90">
        <v>2.0000000000000001E-4</v>
      </c>
      <c r="AA15" s="90">
        <v>2.0000000000000001E-4</v>
      </c>
      <c r="AB15" s="90"/>
      <c r="AC15" s="90"/>
    </row>
    <row r="16" spans="1:31" ht="6" customHeight="1">
      <c r="A16" s="213"/>
      <c r="B16" s="12"/>
      <c r="C16" s="12"/>
      <c r="D16" s="12"/>
      <c r="E16" s="63"/>
      <c r="F16" s="63"/>
      <c r="G16" s="63"/>
      <c r="H16" s="63"/>
      <c r="I16" s="63"/>
      <c r="J16" s="63"/>
      <c r="K16" s="63"/>
      <c r="L16" s="63"/>
      <c r="M16" s="63"/>
      <c r="N16" s="63"/>
      <c r="O16" s="63"/>
      <c r="P16" s="63"/>
      <c r="Q16" s="63"/>
      <c r="R16" s="63"/>
      <c r="S16" s="63"/>
      <c r="T16" s="63"/>
      <c r="U16" s="63"/>
      <c r="V16" s="63"/>
      <c r="W16" s="63"/>
      <c r="X16" s="63"/>
      <c r="Y16" s="63"/>
      <c r="Z16" s="63"/>
      <c r="AA16" s="63"/>
      <c r="AB16" s="63"/>
      <c r="AC16" s="63"/>
    </row>
    <row r="17" spans="1:16382" s="9" customFormat="1" ht="15">
      <c r="A17" s="213"/>
      <c r="B17" s="15" t="s">
        <v>43</v>
      </c>
      <c r="C17" s="15"/>
      <c r="D17" s="15"/>
      <c r="E17" s="84">
        <v>0.62120000000000009</v>
      </c>
      <c r="F17" s="84">
        <v>0.73999999999999988</v>
      </c>
      <c r="G17" s="84">
        <v>0.79990000000000006</v>
      </c>
      <c r="H17" s="84">
        <v>0.8992</v>
      </c>
      <c r="I17" s="84">
        <v>1.0517999999999998</v>
      </c>
      <c r="J17" s="84">
        <v>1.1855</v>
      </c>
      <c r="K17" s="84">
        <v>1.4802</v>
      </c>
      <c r="L17" s="84">
        <v>1.3900999999999999</v>
      </c>
      <c r="M17" s="84">
        <v>1.5903000000000003</v>
      </c>
      <c r="N17" s="84">
        <v>1.7336999999999998</v>
      </c>
      <c r="O17" s="84">
        <v>1.9349000000000001</v>
      </c>
      <c r="P17" s="84">
        <v>1.8868</v>
      </c>
      <c r="Q17" s="84">
        <v>1.9428000000000001</v>
      </c>
      <c r="R17" s="84">
        <v>2.1684000000000001</v>
      </c>
      <c r="S17" s="84">
        <v>2.2869999999999999</v>
      </c>
      <c r="T17" s="84">
        <v>2.4714</v>
      </c>
      <c r="U17" s="84">
        <v>2.8076000000000003</v>
      </c>
      <c r="V17" s="84">
        <v>3.0945999999999994</v>
      </c>
      <c r="W17" s="84">
        <v>3.4032000000000004</v>
      </c>
      <c r="X17" s="84">
        <v>3.6919</v>
      </c>
      <c r="Y17" s="84">
        <v>3.8039000000000005</v>
      </c>
      <c r="Z17" s="84">
        <v>4.1177999999999999</v>
      </c>
      <c r="AA17" s="84">
        <v>4.1428000000000003</v>
      </c>
      <c r="AB17" s="84">
        <v>4.4587999999999992</v>
      </c>
      <c r="AC17" s="84">
        <v>4.5213999999999999</v>
      </c>
    </row>
    <row r="18" spans="1:16382" s="9" customFormat="1" ht="6" customHeight="1">
      <c r="A18" s="213"/>
      <c r="B18" s="12"/>
      <c r="C18" s="12"/>
      <c r="D18" s="12"/>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E18" s="1"/>
    </row>
    <row r="19" spans="1:16382" s="52" customFormat="1" ht="15">
      <c r="A19" s="213"/>
      <c r="B19" s="51"/>
      <c r="C19" s="51" t="s">
        <v>44</v>
      </c>
      <c r="D19" s="51"/>
      <c r="E19" s="84">
        <v>5.8299999999999998E-2</v>
      </c>
      <c r="F19" s="84">
        <v>0.13600000000000001</v>
      </c>
      <c r="G19" s="84">
        <v>0.12809999999999999</v>
      </c>
      <c r="H19" s="84">
        <v>0.1381</v>
      </c>
      <c r="I19" s="84">
        <v>0.12830000000000003</v>
      </c>
      <c r="J19" s="84">
        <v>0.1293</v>
      </c>
      <c r="K19" s="84">
        <v>0.16019999999999998</v>
      </c>
      <c r="L19" s="84">
        <v>0.15280000000000002</v>
      </c>
      <c r="M19" s="84">
        <v>0.15619999999999998</v>
      </c>
      <c r="N19" s="84">
        <v>0.153</v>
      </c>
      <c r="O19" s="84">
        <v>0.1802</v>
      </c>
      <c r="P19" s="84">
        <v>0.17269999999999999</v>
      </c>
      <c r="Q19" s="84">
        <v>0.22369999999999998</v>
      </c>
      <c r="R19" s="84">
        <v>0.28970000000000001</v>
      </c>
      <c r="S19" s="84">
        <v>0.3201</v>
      </c>
      <c r="T19" s="84">
        <v>0.37110000000000004</v>
      </c>
      <c r="U19" s="84">
        <v>0.44700000000000001</v>
      </c>
      <c r="V19" s="84">
        <v>0.49819999999999998</v>
      </c>
      <c r="W19" s="84">
        <v>0.50939999999999996</v>
      </c>
      <c r="X19" s="84">
        <v>0.51800000000000002</v>
      </c>
      <c r="Y19" s="84">
        <v>0.49630000000000002</v>
      </c>
      <c r="Z19" s="84">
        <v>0.50790000000000002</v>
      </c>
      <c r="AA19" s="84">
        <v>0.52639999999999998</v>
      </c>
      <c r="AB19" s="84">
        <v>0.5827</v>
      </c>
      <c r="AC19" s="84">
        <v>0.5978</v>
      </c>
    </row>
    <row r="20" spans="1:16382" s="52" customFormat="1" ht="6" customHeight="1">
      <c r="A20" s="213"/>
      <c r="B20" s="12"/>
      <c r="C20" s="12"/>
      <c r="D20" s="12"/>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row>
    <row r="21" spans="1:16382" s="9" customFormat="1" ht="15">
      <c r="A21" s="213"/>
      <c r="B21" s="15" t="s">
        <v>45</v>
      </c>
      <c r="C21" s="15"/>
      <c r="D21" s="15"/>
      <c r="E21" s="84">
        <v>9.7299999999999998E-2</v>
      </c>
      <c r="F21" s="84">
        <v>0.18980000000000002</v>
      </c>
      <c r="G21" s="84">
        <v>0.32989999999999997</v>
      </c>
      <c r="H21" s="84">
        <v>0.23849999999999996</v>
      </c>
      <c r="I21" s="84">
        <v>0.23299999999999998</v>
      </c>
      <c r="J21" s="84">
        <v>0.31360000000000005</v>
      </c>
      <c r="K21" s="84">
        <v>0.3332</v>
      </c>
      <c r="L21" s="84">
        <v>0.2646</v>
      </c>
      <c r="M21" s="84">
        <v>0.32620000000000005</v>
      </c>
      <c r="N21" s="84">
        <v>0.28349999999999997</v>
      </c>
      <c r="O21" s="84">
        <v>0.33259999999999995</v>
      </c>
      <c r="P21" s="84">
        <v>0.54259999999999997</v>
      </c>
      <c r="Q21" s="84">
        <v>0.57279999999999998</v>
      </c>
      <c r="R21" s="84">
        <v>0.5334000000000001</v>
      </c>
      <c r="S21" s="84">
        <v>0.32859999999999995</v>
      </c>
      <c r="T21" s="84">
        <v>0.3906</v>
      </c>
      <c r="U21" s="84">
        <v>0.43160000000000004</v>
      </c>
      <c r="V21" s="84">
        <v>0.47249999999999992</v>
      </c>
      <c r="W21" s="84">
        <v>0.54530000000000001</v>
      </c>
      <c r="X21" s="84">
        <v>0.5444</v>
      </c>
      <c r="Y21" s="84">
        <v>0.62679999999999991</v>
      </c>
      <c r="Z21" s="84">
        <v>0.65139999999999998</v>
      </c>
      <c r="AA21" s="84">
        <v>0.73049999999999993</v>
      </c>
      <c r="AB21" s="84">
        <v>0.67849999999999999</v>
      </c>
      <c r="AC21" s="84">
        <v>0.61990000000000012</v>
      </c>
    </row>
    <row r="22" spans="1:16382" ht="6" customHeight="1">
      <c r="A22" s="213"/>
      <c r="B22" s="12"/>
      <c r="C22" s="12"/>
      <c r="D22" s="12"/>
      <c r="E22" s="63"/>
      <c r="F22" s="63"/>
      <c r="G22" s="63"/>
      <c r="H22" s="63"/>
      <c r="I22" s="63"/>
      <c r="J22" s="63"/>
      <c r="K22" s="63"/>
      <c r="L22" s="63"/>
      <c r="M22" s="63"/>
      <c r="N22" s="63"/>
      <c r="O22" s="63"/>
      <c r="P22" s="63"/>
      <c r="Q22" s="63"/>
      <c r="R22" s="63"/>
      <c r="S22" s="63"/>
      <c r="T22" s="63"/>
      <c r="U22" s="85"/>
      <c r="V22" s="85"/>
      <c r="W22" s="85"/>
      <c r="X22" s="85"/>
      <c r="Y22" s="85"/>
      <c r="Z22" s="63"/>
      <c r="AA22" s="85"/>
      <c r="AB22" s="85"/>
      <c r="AC22" s="85"/>
    </row>
    <row r="23" spans="1:16382" ht="15">
      <c r="A23" s="213"/>
      <c r="B23" s="10" t="s">
        <v>46</v>
      </c>
      <c r="C23" s="10"/>
      <c r="D23" s="10"/>
      <c r="E23" s="65">
        <f t="shared" ref="E23:K23" si="8">+E4+E15-(E17-E19+E21)</f>
        <v>-0.10110000000000019</v>
      </c>
      <c r="F23" s="65">
        <f t="shared" si="8"/>
        <v>-0.1409999999999999</v>
      </c>
      <c r="G23" s="65">
        <f t="shared" si="8"/>
        <v>-0.24790000000000001</v>
      </c>
      <c r="H23" s="65">
        <f t="shared" si="8"/>
        <v>-0.10749999999999982</v>
      </c>
      <c r="I23" s="65">
        <f t="shared" si="8"/>
        <v>-3.7499999999999867E-2</v>
      </c>
      <c r="J23" s="65">
        <f t="shared" si="8"/>
        <v>9.1999999999996529E-3</v>
      </c>
      <c r="K23" s="65">
        <f t="shared" si="8"/>
        <v>-0.16999999999999993</v>
      </c>
      <c r="L23" s="65">
        <f t="shared" ref="L23:AA23" si="9">+L4+L15-(L17-L19+L21)</f>
        <v>-1.9400000000000084E-2</v>
      </c>
      <c r="M23" s="65">
        <f t="shared" si="9"/>
        <v>-6.7700000000000538E-2</v>
      </c>
      <c r="N23" s="65">
        <f t="shared" si="9"/>
        <v>-0.14090000000000025</v>
      </c>
      <c r="O23" s="65">
        <f t="shared" si="9"/>
        <v>-0.21999999999999997</v>
      </c>
      <c r="P23" s="65">
        <f t="shared" si="9"/>
        <v>-0.31930000000000014</v>
      </c>
      <c r="Q23" s="65">
        <f t="shared" si="9"/>
        <v>-0.19870000000000054</v>
      </c>
      <c r="R23" s="65">
        <f t="shared" si="9"/>
        <v>-0.14610000000000012</v>
      </c>
      <c r="S23" s="65">
        <f t="shared" si="9"/>
        <v>0.11030000000000095</v>
      </c>
      <c r="T23" s="65">
        <f t="shared" si="9"/>
        <v>0.12950000000000061</v>
      </c>
      <c r="U23" s="65">
        <f t="shared" si="9"/>
        <v>0.23919999999999941</v>
      </c>
      <c r="V23" s="65">
        <f t="shared" si="9"/>
        <v>0.23270000000000124</v>
      </c>
      <c r="W23" s="65">
        <f t="shared" si="9"/>
        <v>5.2299999999999347E-2</v>
      </c>
      <c r="X23" s="65">
        <f t="shared" si="9"/>
        <v>-0.55209999999999937</v>
      </c>
      <c r="Y23" s="65">
        <f t="shared" si="9"/>
        <v>-0.43080000000000052</v>
      </c>
      <c r="Z23" s="65">
        <f t="shared" si="9"/>
        <v>-0.44389999999999841</v>
      </c>
      <c r="AA23" s="65">
        <f t="shared" si="9"/>
        <v>-0.26710000000000012</v>
      </c>
      <c r="AB23" s="65">
        <f t="shared" ref="AB23:AC23" si="10">+AB4+AB15-(AB17-AB19+AB21)</f>
        <v>-0.13759999999999906</v>
      </c>
      <c r="AC23" s="65">
        <f t="shared" si="10"/>
        <v>-5.969999999999942E-2</v>
      </c>
    </row>
    <row r="24" spans="1:16382" ht="6" customHeight="1">
      <c r="A24" s="213"/>
      <c r="B24" s="12"/>
      <c r="C24" s="12"/>
      <c r="D24" s="12"/>
      <c r="E24" s="63"/>
      <c r="F24" s="63"/>
      <c r="G24" s="63"/>
      <c r="H24" s="63"/>
      <c r="I24" s="63"/>
      <c r="J24" s="63"/>
      <c r="K24" s="63"/>
      <c r="L24" s="63"/>
      <c r="M24" s="63"/>
      <c r="N24" s="63"/>
      <c r="O24" s="63"/>
      <c r="P24" s="63"/>
      <c r="Q24" s="63"/>
      <c r="R24" s="63"/>
      <c r="S24" s="63"/>
      <c r="T24" s="63"/>
      <c r="U24" s="85"/>
      <c r="V24" s="85"/>
      <c r="W24" s="85"/>
      <c r="X24" s="85"/>
      <c r="Y24" s="85"/>
      <c r="Z24" s="63"/>
      <c r="AA24" s="85"/>
      <c r="AB24" s="85"/>
      <c r="AC24" s="85"/>
      <c r="AF24" s="40"/>
      <c r="AG24" s="40"/>
    </row>
    <row r="25" spans="1:16382" ht="15">
      <c r="A25" s="213"/>
      <c r="B25" s="10" t="s">
        <v>47</v>
      </c>
      <c r="C25" s="11"/>
      <c r="D25" s="11"/>
      <c r="E25" s="65">
        <f t="shared" ref="E25:K25" si="11">+E23-E$19</f>
        <v>-0.15940000000000018</v>
      </c>
      <c r="F25" s="65">
        <f t="shared" si="11"/>
        <v>-0.27699999999999991</v>
      </c>
      <c r="G25" s="65">
        <f t="shared" si="11"/>
        <v>-0.376</v>
      </c>
      <c r="H25" s="65">
        <f t="shared" si="11"/>
        <v>-0.24559999999999982</v>
      </c>
      <c r="I25" s="65">
        <f t="shared" si="11"/>
        <v>-0.16579999999999989</v>
      </c>
      <c r="J25" s="65">
        <f t="shared" si="11"/>
        <v>-0.12010000000000035</v>
      </c>
      <c r="K25" s="65">
        <f t="shared" si="11"/>
        <v>-0.33019999999999994</v>
      </c>
      <c r="L25" s="65">
        <f t="shared" ref="L25:AA25" si="12">+L23-L$19</f>
        <v>-0.1722000000000001</v>
      </c>
      <c r="M25" s="65">
        <f t="shared" si="12"/>
        <v>-0.22390000000000052</v>
      </c>
      <c r="N25" s="65">
        <f t="shared" si="12"/>
        <v>-0.29390000000000027</v>
      </c>
      <c r="O25" s="65">
        <f t="shared" si="12"/>
        <v>-0.4002</v>
      </c>
      <c r="P25" s="65">
        <f t="shared" si="12"/>
        <v>-0.4920000000000001</v>
      </c>
      <c r="Q25" s="65">
        <f t="shared" si="12"/>
        <v>-0.42240000000000055</v>
      </c>
      <c r="R25" s="65">
        <f t="shared" si="12"/>
        <v>-0.43580000000000013</v>
      </c>
      <c r="S25" s="65">
        <f t="shared" si="12"/>
        <v>-0.20979999999999904</v>
      </c>
      <c r="T25" s="65">
        <f t="shared" si="12"/>
        <v>-0.24159999999999943</v>
      </c>
      <c r="U25" s="65">
        <f t="shared" si="12"/>
        <v>-0.2078000000000006</v>
      </c>
      <c r="V25" s="65">
        <f t="shared" si="12"/>
        <v>-0.26549999999999874</v>
      </c>
      <c r="W25" s="65">
        <f t="shared" si="12"/>
        <v>-0.45710000000000062</v>
      </c>
      <c r="X25" s="65">
        <f t="shared" si="12"/>
        <v>-1.0700999999999994</v>
      </c>
      <c r="Y25" s="65">
        <f t="shared" si="12"/>
        <v>-0.92710000000000048</v>
      </c>
      <c r="Z25" s="65">
        <f t="shared" si="12"/>
        <v>-0.95179999999999843</v>
      </c>
      <c r="AA25" s="65">
        <f t="shared" si="12"/>
        <v>-0.79350000000000009</v>
      </c>
      <c r="AB25" s="65">
        <f t="shared" ref="AB25:AC25" si="13">+AB23-AB$19</f>
        <v>-0.72029999999999905</v>
      </c>
      <c r="AC25" s="65">
        <f t="shared" si="13"/>
        <v>-0.65749999999999942</v>
      </c>
      <c r="AF25" s="40"/>
      <c r="AG25" s="40"/>
    </row>
    <row r="26" spans="1:16382" ht="5.25" hidden="1" customHeight="1">
      <c r="A26" s="213"/>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F26" s="40"/>
      <c r="AG26" s="40"/>
    </row>
    <row r="27" spans="1:16382" ht="15" hidden="1">
      <c r="A27" s="213"/>
      <c r="B27" s="10"/>
      <c r="C27" s="10"/>
      <c r="D27" s="11"/>
      <c r="E27" s="65"/>
      <c r="F27" s="65"/>
      <c r="G27" s="65"/>
      <c r="H27" s="65"/>
      <c r="I27" s="65"/>
      <c r="J27" s="65"/>
      <c r="K27" s="65"/>
      <c r="L27" s="65"/>
      <c r="M27" s="65"/>
      <c r="N27" s="65"/>
      <c r="O27" s="65"/>
      <c r="P27" s="65"/>
      <c r="Q27" s="65"/>
      <c r="R27" s="65"/>
      <c r="S27" s="65"/>
      <c r="T27" s="65"/>
      <c r="U27" s="65"/>
      <c r="V27" s="65"/>
      <c r="W27" s="65"/>
      <c r="X27" s="65"/>
      <c r="Y27" s="65"/>
      <c r="Z27" s="65"/>
      <c r="AA27" s="65"/>
      <c r="AB27" s="65"/>
      <c r="AC27" s="65"/>
      <c r="AG27" s="42"/>
      <c r="AH27" s="43"/>
      <c r="AI27" s="43"/>
      <c r="AJ27" s="43"/>
      <c r="AK27" s="43"/>
      <c r="AL27" s="43"/>
    </row>
    <row r="28" spans="1:16382" ht="15" hidden="1">
      <c r="A28" s="213"/>
      <c r="B28" s="10"/>
      <c r="C28" s="10"/>
      <c r="D28" s="11"/>
      <c r="E28" s="65"/>
      <c r="F28" s="65"/>
      <c r="G28" s="65"/>
      <c r="H28" s="65"/>
      <c r="I28" s="65"/>
      <c r="J28" s="65"/>
      <c r="K28" s="65"/>
      <c r="L28" s="65"/>
      <c r="M28" s="65"/>
      <c r="N28" s="65"/>
      <c r="O28" s="65"/>
      <c r="P28" s="65"/>
      <c r="Q28" s="65"/>
      <c r="R28" s="65"/>
      <c r="S28" s="65"/>
      <c r="T28" s="65"/>
      <c r="U28" s="65"/>
      <c r="V28" s="65"/>
      <c r="W28" s="65"/>
      <c r="X28" s="65"/>
      <c r="Y28" s="65"/>
      <c r="Z28" s="65"/>
      <c r="AA28" s="65"/>
      <c r="AB28" s="65"/>
      <c r="AC28" s="65"/>
      <c r="AG28" s="42"/>
      <c r="AH28" s="43"/>
      <c r="AI28" s="43"/>
      <c r="AJ28" s="43"/>
      <c r="AK28" s="43"/>
      <c r="AL28" s="43"/>
    </row>
    <row r="29" spans="1:16382" ht="5.25" hidden="1" customHeight="1">
      <c r="A29" s="21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F29" s="40"/>
      <c r="AG29" s="40"/>
    </row>
    <row r="30" spans="1:16382" ht="15" hidden="1">
      <c r="A30" s="213"/>
      <c r="B30" s="10"/>
      <c r="C30" s="10"/>
      <c r="D30" s="11"/>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G30" s="42"/>
      <c r="AH30" s="43"/>
      <c r="AI30" s="43"/>
      <c r="AJ30" s="43"/>
      <c r="AK30" s="43"/>
      <c r="AL30" s="43"/>
    </row>
    <row r="31" spans="1:16382" ht="15" hidden="1">
      <c r="A31" s="213"/>
      <c r="B31" s="10"/>
      <c r="C31" s="10"/>
      <c r="D31" s="11"/>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G31" s="42"/>
      <c r="AH31" s="43"/>
      <c r="AI31" s="43"/>
      <c r="AJ31" s="43"/>
      <c r="AK31" s="43"/>
      <c r="AL31" s="43"/>
    </row>
    <row r="32" spans="1:16382" ht="1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F32" s="40"/>
      <c r="AG32" s="40"/>
    </row>
    <row r="33" spans="2:42" s="22" customFormat="1" ht="15">
      <c r="B33" s="24" t="s">
        <v>48</v>
      </c>
      <c r="C33" s="24"/>
      <c r="D33" s="24"/>
      <c r="E33" s="114">
        <v>4.8010000000000002</v>
      </c>
      <c r="F33" s="114">
        <v>5.3109999999999999</v>
      </c>
      <c r="G33" s="114">
        <v>5.9550000000000001</v>
      </c>
      <c r="H33" s="114">
        <v>6.9379999999999997</v>
      </c>
      <c r="I33" s="114">
        <v>8.0860000000000003</v>
      </c>
      <c r="J33" s="114">
        <v>9.5009999999999994</v>
      </c>
      <c r="K33" s="114">
        <v>10.316000000000001</v>
      </c>
      <c r="L33" s="114">
        <v>11.135</v>
      </c>
      <c r="M33" s="114">
        <v>12.007999999999999</v>
      </c>
      <c r="N33" s="114">
        <v>12.465</v>
      </c>
      <c r="O33" s="114">
        <v>13.134</v>
      </c>
      <c r="P33" s="114">
        <v>13.813000000000001</v>
      </c>
      <c r="Q33" s="114">
        <v>14.307</v>
      </c>
      <c r="R33" s="114">
        <v>15.047000000000001</v>
      </c>
      <c r="S33" s="114">
        <v>15.798</v>
      </c>
      <c r="T33" s="114">
        <v>17.094000000000001</v>
      </c>
      <c r="U33" s="114">
        <v>18.550999999999998</v>
      </c>
      <c r="V33" s="114">
        <v>20.105</v>
      </c>
      <c r="W33" s="114">
        <v>21.431000000000001</v>
      </c>
      <c r="X33" s="114">
        <v>20.661000000000001</v>
      </c>
      <c r="Y33" s="114">
        <v>21.417999999999999</v>
      </c>
      <c r="Z33" s="114">
        <v>23.138999999999999</v>
      </c>
      <c r="AA33" s="114">
        <v>23.814</v>
      </c>
      <c r="AB33" s="114">
        <v>24.350999999999999</v>
      </c>
      <c r="AC33" s="114">
        <v>25.164000000000001</v>
      </c>
      <c r="AF33" s="40"/>
      <c r="AG33" s="40"/>
    </row>
    <row r="34" spans="2:42" s="22" customFormat="1" ht="15">
      <c r="B34" s="24" t="s">
        <v>49</v>
      </c>
      <c r="C34" s="24"/>
      <c r="D34" s="24"/>
      <c r="E34" s="114">
        <v>4.8010000000000002</v>
      </c>
      <c r="F34" s="114">
        <v>4.9729999999999999</v>
      </c>
      <c r="G34" s="114">
        <v>5.3479999999999999</v>
      </c>
      <c r="H34" s="114">
        <v>5.742</v>
      </c>
      <c r="I34" s="114">
        <v>6.0890000000000004</v>
      </c>
      <c r="J34" s="114">
        <v>6.4790000000000001</v>
      </c>
      <c r="K34" s="114">
        <v>6.5890000000000004</v>
      </c>
      <c r="L34" s="114">
        <v>6.8689999999999998</v>
      </c>
      <c r="M34" s="114">
        <v>7.1269999999999998</v>
      </c>
      <c r="N34" s="114">
        <v>7.3719999999999999</v>
      </c>
      <c r="O34" s="114">
        <v>7.5309999999999997</v>
      </c>
      <c r="P34" s="114">
        <v>7.66</v>
      </c>
      <c r="Q34" s="114">
        <v>7.8390000000000004</v>
      </c>
      <c r="R34" s="114">
        <v>8.0190000000000001</v>
      </c>
      <c r="S34" s="114">
        <v>8.1679999999999993</v>
      </c>
      <c r="T34" s="114">
        <v>8.4589999999999996</v>
      </c>
      <c r="U34" s="114">
        <v>8.7899999999999991</v>
      </c>
      <c r="V34" s="114">
        <v>9.1270000000000007</v>
      </c>
      <c r="W34" s="114">
        <v>9.2430000000000003</v>
      </c>
      <c r="X34" s="114">
        <v>8.9540000000000006</v>
      </c>
      <c r="Y34" s="114">
        <v>9.0760000000000005</v>
      </c>
      <c r="Z34" s="114">
        <v>9.2769999999999992</v>
      </c>
      <c r="AA34" s="114">
        <v>9.452</v>
      </c>
      <c r="AB34" s="114">
        <v>9.6259999999999994</v>
      </c>
      <c r="AC34" s="114">
        <v>9.8140000000000001</v>
      </c>
      <c r="AF34" s="40"/>
      <c r="AG34" s="40"/>
    </row>
    <row r="35" spans="2:42" s="22" customFormat="1" ht="15">
      <c r="B35" s="24" t="s">
        <v>50</v>
      </c>
      <c r="C35" s="24"/>
      <c r="D35" s="24"/>
      <c r="E35" s="24">
        <f>+E$33*100/(E37+100)</f>
        <v>4.9960362628358377</v>
      </c>
      <c r="F35" s="24">
        <f t="shared" ref="F35:AA35" si="14">+F33*100/(F37+100)</f>
        <v>5.5568500496935789</v>
      </c>
      <c r="G35" s="24">
        <f t="shared" si="14"/>
        <v>6.0545729004637359</v>
      </c>
      <c r="H35" s="24">
        <f t="shared" si="14"/>
        <v>6.8767896949254679</v>
      </c>
      <c r="I35" s="24">
        <f t="shared" si="14"/>
        <v>7.9103243526466818</v>
      </c>
      <c r="J35" s="24">
        <f t="shared" si="14"/>
        <v>9.1296856422744899</v>
      </c>
      <c r="K35" s="24">
        <f t="shared" si="14"/>
        <v>10.164384984259295</v>
      </c>
      <c r="L35" s="24">
        <f t="shared" si="14"/>
        <v>10.945235878434062</v>
      </c>
      <c r="M35" s="24">
        <f t="shared" si="14"/>
        <v>11.797732552044673</v>
      </c>
      <c r="N35" s="24">
        <f t="shared" si="14"/>
        <v>12.243845539934926</v>
      </c>
      <c r="O35" s="24">
        <f t="shared" si="14"/>
        <v>13.024916325771663</v>
      </c>
      <c r="P35" s="24">
        <f t="shared" si="14"/>
        <v>13.857627102320311</v>
      </c>
      <c r="Q35" s="24">
        <f t="shared" si="14"/>
        <v>14.402868372460775</v>
      </c>
      <c r="R35" s="24">
        <f t="shared" si="14"/>
        <v>15.180187932885552</v>
      </c>
      <c r="S35" s="24">
        <f t="shared" si="14"/>
        <v>16.016099231281981</v>
      </c>
      <c r="T35" s="24">
        <f t="shared" si="14"/>
        <v>17.103764539175415</v>
      </c>
      <c r="U35" s="24">
        <f t="shared" si="14"/>
        <v>18.230228196741418</v>
      </c>
      <c r="V35" s="24">
        <f t="shared" si="14"/>
        <v>19.389242244688862</v>
      </c>
      <c r="W35" s="24">
        <f t="shared" si="14"/>
        <v>20.766275669087637</v>
      </c>
      <c r="X35" s="24">
        <f t="shared" si="14"/>
        <v>21.007753987314619</v>
      </c>
      <c r="Y35" s="24">
        <f t="shared" si="14"/>
        <v>21.834223621473789</v>
      </c>
      <c r="Z35" s="24">
        <f t="shared" si="14"/>
        <v>23.45957033673745</v>
      </c>
      <c r="AA35" s="24">
        <f t="shared" si="14"/>
        <v>24.103397441379929</v>
      </c>
      <c r="AB35" s="24">
        <f t="shared" ref="AB35:AC35" si="15">+AB33*100/(AB37+100)</f>
        <v>24.634967267694716</v>
      </c>
      <c r="AC35" s="24">
        <f t="shared" si="15"/>
        <v>25.436832926284033</v>
      </c>
      <c r="AE35" s="49">
        <v>1</v>
      </c>
      <c r="AF35" s="40"/>
      <c r="AG35" s="40"/>
    </row>
    <row r="36" spans="2:42" s="22" customFormat="1" ht="15">
      <c r="B36" s="24" t="s">
        <v>51</v>
      </c>
      <c r="C36" s="24"/>
      <c r="D36" s="24"/>
      <c r="E36" s="41"/>
      <c r="F36" s="41"/>
      <c r="G36" s="41"/>
      <c r="H36" s="41"/>
      <c r="I36" s="41"/>
      <c r="J36" s="41"/>
      <c r="K36" s="41"/>
      <c r="L36" s="41"/>
      <c r="M36" s="41"/>
      <c r="N36" s="41"/>
      <c r="O36" s="41"/>
      <c r="P36" s="41"/>
      <c r="Q36" s="24">
        <f t="shared" ref="Q36" si="16">+Q35</f>
        <v>14.402868372460775</v>
      </c>
      <c r="R36" s="24">
        <f t="shared" ref="R36:AA36" si="17">+R33*100/(R38+100)</f>
        <v>15.239633539833559</v>
      </c>
      <c r="S36" s="24">
        <f t="shared" si="17"/>
        <v>16.048965701151761</v>
      </c>
      <c r="T36" s="24">
        <f t="shared" si="17"/>
        <v>17.312636087356399</v>
      </c>
      <c r="U36" s="24">
        <f t="shared" si="17"/>
        <v>18.912460621129206</v>
      </c>
      <c r="V36" s="24">
        <f t="shared" si="17"/>
        <v>20.369584608395368</v>
      </c>
      <c r="W36" s="24">
        <f t="shared" si="17"/>
        <v>21.409755100014255</v>
      </c>
      <c r="X36" s="24">
        <f t="shared" si="17"/>
        <v>20.889056271847902</v>
      </c>
      <c r="Y36" s="24">
        <f t="shared" si="17"/>
        <v>22.125639916315532</v>
      </c>
      <c r="Z36" s="24">
        <f t="shared" si="17"/>
        <v>23.805455141598681</v>
      </c>
      <c r="AA36" s="24">
        <f t="shared" si="17"/>
        <v>24.247669570264176</v>
      </c>
      <c r="AB36" s="24">
        <f t="shared" ref="AB36:AC36" si="18">+AB33*100/(AB38+100)</f>
        <v>24.502725778566035</v>
      </c>
      <c r="AC36" s="24">
        <f t="shared" si="18"/>
        <v>25.318661576103789</v>
      </c>
      <c r="AF36" s="40"/>
      <c r="AG36" s="40"/>
    </row>
    <row r="37" spans="2:42" s="22" customFormat="1" ht="15">
      <c r="B37" s="24" t="s">
        <v>52</v>
      </c>
      <c r="C37" s="24"/>
      <c r="D37" s="24"/>
      <c r="E37" s="50">
        <v>-3.9038200000000001</v>
      </c>
      <c r="F37" s="50">
        <v>-4.4242699999999999</v>
      </c>
      <c r="G37" s="50">
        <v>-1.64459</v>
      </c>
      <c r="H37" s="50">
        <v>0.89009999999999989</v>
      </c>
      <c r="I37" s="50">
        <v>2.2208399999999999</v>
      </c>
      <c r="J37" s="50">
        <v>4.0671100000000004</v>
      </c>
      <c r="K37" s="50">
        <v>1.49163</v>
      </c>
      <c r="L37" s="50">
        <v>1.7337600000000002</v>
      </c>
      <c r="M37" s="50">
        <v>1.78227</v>
      </c>
      <c r="N37" s="50">
        <v>1.8062499999999999</v>
      </c>
      <c r="O37" s="50">
        <v>0.83750000000000002</v>
      </c>
      <c r="P37" s="50">
        <v>-0.32203999999999999</v>
      </c>
      <c r="Q37" s="50">
        <v>-0.66561999999999999</v>
      </c>
      <c r="R37" s="50">
        <v>-0.87738000000000005</v>
      </c>
      <c r="S37" s="50">
        <v>-1.36175</v>
      </c>
      <c r="T37" s="50">
        <v>-5.7090000000000002E-2</v>
      </c>
      <c r="U37" s="50">
        <v>1.75956</v>
      </c>
      <c r="V37" s="50">
        <v>3.6915200000000001</v>
      </c>
      <c r="W37" s="50">
        <v>3.2009799999999999</v>
      </c>
      <c r="X37" s="50">
        <v>-1.6506000000000001</v>
      </c>
      <c r="Y37" s="50">
        <v>-1.90629</v>
      </c>
      <c r="Z37" s="50">
        <v>-1.3664799999999999</v>
      </c>
      <c r="AA37" s="50">
        <v>-1.20065</v>
      </c>
      <c r="AB37" s="50">
        <v>-1.1527000000000001</v>
      </c>
      <c r="AC37" s="50">
        <v>-1.0725899999999999</v>
      </c>
      <c r="AE37" s="23"/>
      <c r="AF37" s="40"/>
      <c r="AG37" s="40"/>
      <c r="AH37" s="23"/>
      <c r="AI37" s="23"/>
      <c r="AJ37" s="23"/>
      <c r="AK37" s="23"/>
      <c r="AL37" s="23"/>
      <c r="AM37" s="23"/>
      <c r="AN37" s="23"/>
      <c r="AO37" s="23"/>
      <c r="AP37" s="23"/>
    </row>
    <row r="38" spans="2:42" s="22" customFormat="1" ht="15">
      <c r="B38" s="24" t="s">
        <v>53</v>
      </c>
      <c r="C38" s="24"/>
      <c r="D38" s="24"/>
      <c r="E38" s="50"/>
      <c r="F38" s="50"/>
      <c r="G38" s="50"/>
      <c r="H38" s="50"/>
      <c r="I38" s="50"/>
      <c r="J38" s="50"/>
      <c r="K38" s="50"/>
      <c r="L38" s="50"/>
      <c r="M38" s="50"/>
      <c r="N38" s="50"/>
      <c r="O38" s="50"/>
      <c r="P38" s="50"/>
      <c r="Q38" s="50">
        <v>-0.75557999999999992</v>
      </c>
      <c r="R38" s="50">
        <v>-1.26403</v>
      </c>
      <c r="S38" s="50">
        <v>-1.5637499999999998</v>
      </c>
      <c r="T38" s="50">
        <v>-1.2628699999999999</v>
      </c>
      <c r="U38" s="50">
        <v>-1.9112299999999998</v>
      </c>
      <c r="V38" s="50">
        <v>-1.2989199999999999</v>
      </c>
      <c r="W38" s="50">
        <v>9.9229999999999999E-2</v>
      </c>
      <c r="X38" s="50">
        <v>-1.09175</v>
      </c>
      <c r="Y38" s="50">
        <v>-3.19828</v>
      </c>
      <c r="Z38" s="50">
        <v>-2.7995900000000002</v>
      </c>
      <c r="AA38" s="50">
        <v>-1.7885000000000002</v>
      </c>
      <c r="AB38" s="50">
        <v>-0.61921999999999999</v>
      </c>
      <c r="AC38" s="50">
        <v>-0.61085999999999996</v>
      </c>
      <c r="AE38" s="23"/>
      <c r="AF38" s="40"/>
      <c r="AG38" s="40"/>
      <c r="AH38" s="23"/>
      <c r="AI38" s="23"/>
      <c r="AJ38" s="23"/>
      <c r="AK38" s="23"/>
      <c r="AL38" s="23"/>
      <c r="AM38" s="23"/>
      <c r="AN38" s="23"/>
      <c r="AO38" s="23"/>
      <c r="AP38" s="23"/>
    </row>
    <row r="39" spans="2:42" s="22" customFormat="1" ht="15" hidden="1">
      <c r="B39" s="24"/>
      <c r="C39" s="24"/>
      <c r="D39" s="24"/>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E39" s="23"/>
      <c r="AF39" s="40"/>
      <c r="AG39" s="40"/>
      <c r="AH39" s="23"/>
      <c r="AI39" s="23"/>
      <c r="AJ39" s="23"/>
      <c r="AK39" s="23"/>
      <c r="AL39" s="23"/>
      <c r="AM39" s="23"/>
      <c r="AN39" s="23"/>
      <c r="AO39" s="23"/>
      <c r="AP39" s="23"/>
    </row>
    <row r="40" spans="2:42" s="22" customFormat="1" ht="15" hidden="1">
      <c r="B40" s="24"/>
      <c r="C40" s="24"/>
      <c r="D40" s="24"/>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E40" s="23"/>
      <c r="AF40" s="40"/>
      <c r="AG40" s="40"/>
      <c r="AH40" s="23"/>
      <c r="AI40" s="23"/>
      <c r="AJ40" s="23"/>
      <c r="AK40" s="23"/>
      <c r="AL40" s="23"/>
      <c r="AM40" s="23"/>
      <c r="AN40" s="23"/>
      <c r="AO40" s="23"/>
      <c r="AP40" s="23"/>
    </row>
    <row r="41" spans="2:42" s="22" customFormat="1" ht="15" hidden="1">
      <c r="B41" s="24"/>
      <c r="C41" s="24"/>
      <c r="D41" s="24"/>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E41" s="23"/>
      <c r="AF41" s="40"/>
      <c r="AG41" s="40"/>
      <c r="AH41" s="23"/>
      <c r="AI41" s="23"/>
      <c r="AJ41" s="23"/>
      <c r="AK41" s="23"/>
      <c r="AL41" s="23"/>
      <c r="AM41" s="23"/>
      <c r="AN41" s="23"/>
      <c r="AO41" s="23"/>
      <c r="AP41" s="23"/>
    </row>
    <row r="42" spans="2:42" s="22" customFormat="1" ht="15" hidden="1">
      <c r="B42" s="24"/>
      <c r="C42" s="24"/>
      <c r="D42" s="24"/>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E42" s="23"/>
      <c r="AF42" s="40"/>
      <c r="AG42" s="40"/>
      <c r="AH42" s="23"/>
      <c r="AI42" s="23"/>
      <c r="AJ42" s="23"/>
      <c r="AK42" s="23"/>
      <c r="AL42" s="23"/>
      <c r="AM42" s="23"/>
      <c r="AN42" s="23"/>
      <c r="AO42" s="23"/>
      <c r="AP42" s="23"/>
    </row>
    <row r="43" spans="2:42" s="22" customFormat="1" ht="15" hidden="1">
      <c r="B43" s="24"/>
      <c r="C43" s="24"/>
      <c r="D43" s="24"/>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E43" s="23"/>
      <c r="AF43" s="40"/>
      <c r="AG43" s="40"/>
      <c r="AH43" s="23"/>
      <c r="AI43" s="23"/>
      <c r="AJ43" s="23"/>
      <c r="AK43" s="23"/>
      <c r="AL43" s="23"/>
      <c r="AM43" s="23"/>
      <c r="AN43" s="23"/>
      <c r="AO43" s="23"/>
      <c r="AP43" s="23"/>
    </row>
    <row r="44" spans="2:42" s="22" customFormat="1" ht="15" hidden="1">
      <c r="B44" s="24"/>
      <c r="C44" s="24"/>
      <c r="D44" s="24"/>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E44" s="23"/>
      <c r="AF44" s="40"/>
      <c r="AG44" s="40"/>
      <c r="AH44" s="23"/>
      <c r="AI44" s="23"/>
      <c r="AJ44" s="23"/>
      <c r="AK44" s="23"/>
      <c r="AL44" s="23"/>
      <c r="AM44" s="23"/>
      <c r="AN44" s="23"/>
      <c r="AO44" s="23"/>
      <c r="AP44" s="23"/>
    </row>
    <row r="45" spans="2:42" s="22" customFormat="1" ht="15" hidden="1">
      <c r="B45" s="24"/>
      <c r="C45" s="24"/>
      <c r="D45" s="24"/>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E45" s="23"/>
      <c r="AF45" s="40"/>
      <c r="AG45" s="40"/>
      <c r="AH45" s="23"/>
      <c r="AI45" s="23"/>
      <c r="AJ45" s="23"/>
      <c r="AK45" s="23"/>
      <c r="AL45" s="23"/>
      <c r="AM45" s="23"/>
      <c r="AN45" s="23"/>
      <c r="AO45" s="23"/>
      <c r="AP45" s="23"/>
    </row>
    <row r="46" spans="2:42" s="22" customFormat="1" ht="15" hidden="1">
      <c r="B46" s="24"/>
      <c r="C46" s="24"/>
      <c r="D46" s="24"/>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E46" s="23"/>
      <c r="AF46" s="40"/>
      <c r="AG46" s="40"/>
      <c r="AH46" s="23"/>
      <c r="AI46" s="23"/>
      <c r="AJ46" s="23"/>
      <c r="AK46" s="23"/>
      <c r="AL46" s="23"/>
      <c r="AM46" s="23"/>
      <c r="AN46" s="23"/>
      <c r="AO46" s="23"/>
      <c r="AP46" s="23"/>
    </row>
    <row r="47" spans="2:42" s="22" customFormat="1" ht="15" hidden="1">
      <c r="B47" s="24"/>
      <c r="C47" s="24"/>
      <c r="D47" s="24"/>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E47" s="23"/>
      <c r="AF47" s="40"/>
      <c r="AG47" s="40"/>
      <c r="AH47" s="23"/>
      <c r="AI47" s="23"/>
      <c r="AJ47" s="23"/>
      <c r="AK47" s="23"/>
      <c r="AL47" s="23"/>
      <c r="AM47" s="23"/>
      <c r="AN47" s="23"/>
      <c r="AO47" s="23"/>
      <c r="AP47" s="23"/>
    </row>
    <row r="48" spans="2:42" s="22" customFormat="1" ht="15" hidden="1">
      <c r="B48" s="24"/>
      <c r="C48" s="24"/>
      <c r="D48" s="24"/>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E48" s="23"/>
      <c r="AF48" s="40"/>
      <c r="AG48" s="40"/>
      <c r="AH48" s="23"/>
      <c r="AI48" s="23"/>
      <c r="AJ48" s="23"/>
      <c r="AK48" s="23"/>
      <c r="AL48" s="23"/>
      <c r="AM48" s="23"/>
      <c r="AN48" s="23"/>
      <c r="AO48" s="23"/>
      <c r="AP48" s="23"/>
    </row>
    <row r="49" spans="1:42" s="22" customFormat="1" ht="15" hidden="1">
      <c r="B49" s="24"/>
      <c r="C49" s="24"/>
      <c r="D49" s="24"/>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E49" s="23"/>
      <c r="AF49" s="40"/>
      <c r="AG49" s="40"/>
      <c r="AH49" s="23"/>
      <c r="AI49" s="23"/>
      <c r="AJ49" s="23"/>
      <c r="AK49" s="23"/>
      <c r="AL49" s="23"/>
      <c r="AM49" s="23"/>
      <c r="AN49" s="23"/>
      <c r="AO49" s="23"/>
      <c r="AP49" s="23"/>
    </row>
    <row r="50" spans="1:42" s="22" customFormat="1" ht="15" hidden="1">
      <c r="B50" s="24"/>
      <c r="C50" s="24"/>
      <c r="D50" s="24"/>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E50" s="23"/>
      <c r="AF50" s="40"/>
      <c r="AG50" s="40"/>
      <c r="AH50" s="23"/>
      <c r="AI50" s="23"/>
      <c r="AJ50" s="23"/>
      <c r="AK50" s="23"/>
      <c r="AL50" s="23"/>
      <c r="AM50" s="23"/>
      <c r="AN50" s="23"/>
      <c r="AO50" s="23"/>
      <c r="AP50" s="23"/>
    </row>
    <row r="51" spans="1:42" s="22" customFormat="1" ht="15" hidden="1">
      <c r="B51" s="24"/>
      <c r="C51" s="24"/>
      <c r="D51" s="24"/>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E51" s="23"/>
      <c r="AF51" s="40"/>
      <c r="AG51" s="40"/>
      <c r="AH51" s="23"/>
      <c r="AI51" s="23"/>
      <c r="AJ51" s="23"/>
      <c r="AK51" s="23"/>
      <c r="AL51" s="23"/>
      <c r="AM51" s="23"/>
      <c r="AN51" s="23"/>
      <c r="AO51" s="23"/>
      <c r="AP51" s="23"/>
    </row>
    <row r="52" spans="1:42" s="22" customFormat="1" ht="15" hidden="1">
      <c r="B52" s="24"/>
      <c r="C52" s="24"/>
      <c r="D52" s="24"/>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E52" s="23"/>
      <c r="AF52" s="40"/>
      <c r="AG52" s="40"/>
      <c r="AH52" s="23"/>
      <c r="AI52" s="23"/>
      <c r="AJ52" s="23"/>
      <c r="AK52" s="23"/>
      <c r="AL52" s="23"/>
      <c r="AM52" s="23"/>
      <c r="AN52" s="23"/>
      <c r="AO52" s="23"/>
      <c r="AP52" s="23"/>
    </row>
    <row r="53" spans="1:42" ht="15">
      <c r="AB53" s="2"/>
      <c r="AC53" s="2"/>
      <c r="AF53" s="40"/>
      <c r="AG53" s="40"/>
    </row>
    <row r="54" spans="1:42" ht="15" customHeight="1">
      <c r="A54" s="214" t="s">
        <v>54</v>
      </c>
      <c r="B54" s="17" t="s">
        <v>32</v>
      </c>
      <c r="C54" s="17"/>
      <c r="D54" s="111"/>
      <c r="E54" s="111">
        <f t="shared" ref="E54:K54" ca="1" si="19">+E55+E61+E62</f>
        <v>0.58329759797134384</v>
      </c>
      <c r="F54" s="111">
        <f t="shared" ca="1" si="19"/>
        <v>0.68311367262057576</v>
      </c>
      <c r="G54" s="111">
        <f t="shared" ca="1" si="19"/>
        <v>0.77197432988310943</v>
      </c>
      <c r="H54" s="111">
        <f t="shared" ca="1" si="19"/>
        <v>0.87088800708468184</v>
      </c>
      <c r="I54" s="111">
        <f t="shared" ca="1" si="19"/>
        <v>1.0586476809033545</v>
      </c>
      <c r="J54" s="111">
        <f t="shared" ca="1" si="19"/>
        <v>1.2943882925019881</v>
      </c>
      <c r="K54" s="111">
        <f t="shared" ca="1" si="19"/>
        <v>1.4487865136339564</v>
      </c>
      <c r="L54" s="111">
        <f t="shared" ref="L54:AA54" ca="1" si="20">+L55+L61+L62</f>
        <v>1.4373744046695309</v>
      </c>
      <c r="M54" s="111">
        <f t="shared" ca="1" si="20"/>
        <v>1.6410461579721818</v>
      </c>
      <c r="N54" s="111">
        <f t="shared" ca="1" si="20"/>
        <v>1.6728171017896478</v>
      </c>
      <c r="O54" s="111">
        <f t="shared" ca="1" si="20"/>
        <v>1.8400319441062838</v>
      </c>
      <c r="P54" s="111">
        <f t="shared" ca="1" si="20"/>
        <v>1.9470966339029032</v>
      </c>
      <c r="Q54" s="111">
        <f t="shared" ca="1" si="20"/>
        <v>2.1148868781531851</v>
      </c>
      <c r="R54" s="111">
        <f t="shared" ca="1" si="20"/>
        <v>2.2998446133495993</v>
      </c>
      <c r="S54" s="111">
        <f t="shared" ca="1" si="20"/>
        <v>2.4621616453772459</v>
      </c>
      <c r="T54" s="111">
        <f t="shared" ca="1" si="20"/>
        <v>2.6230536955017874</v>
      </c>
      <c r="U54" s="111">
        <f t="shared" ca="1" si="20"/>
        <v>2.9350275502170753</v>
      </c>
      <c r="V54" s="111">
        <f t="shared" ca="1" si="20"/>
        <v>3.0844155225362315</v>
      </c>
      <c r="W54" s="111">
        <f t="shared" ca="1" si="20"/>
        <v>3.2866945901158346</v>
      </c>
      <c r="X54" s="111">
        <f t="shared" ca="1" si="20"/>
        <v>3.2714957295547782</v>
      </c>
      <c r="Y54" s="111">
        <f t="shared" ca="1" si="20"/>
        <v>3.6377204539364372</v>
      </c>
      <c r="Z54" s="111">
        <f t="shared" ca="1" si="20"/>
        <v>3.9225962136590464</v>
      </c>
      <c r="AA54" s="111">
        <f t="shared" ca="1" si="20"/>
        <v>4.1795389354715402</v>
      </c>
      <c r="AB54" s="111">
        <f t="shared" ref="AB54:AC54" ca="1" si="21">+AB55+AB61+AB62</f>
        <v>4.5223787623312397</v>
      </c>
      <c r="AC54" s="111">
        <f t="shared" ca="1" si="21"/>
        <v>4.5832799312912549</v>
      </c>
      <c r="AF54" s="40"/>
      <c r="AG54" s="40"/>
    </row>
    <row r="55" spans="1:42" ht="15">
      <c r="A55" s="214"/>
      <c r="B55" s="12"/>
      <c r="C55" s="12" t="s">
        <v>33</v>
      </c>
      <c r="D55" s="68"/>
      <c r="E55" s="68">
        <f t="shared" ref="E55:K55" ca="1" si="22">+SUM(E56:E60)</f>
        <v>0.46112748763574929</v>
      </c>
      <c r="F55" s="68">
        <f t="shared" ca="1" si="22"/>
        <v>0.53464843602152179</v>
      </c>
      <c r="G55" s="68">
        <f t="shared" ca="1" si="22"/>
        <v>0.59147412342230532</v>
      </c>
      <c r="H55" s="68">
        <f t="shared" ca="1" si="22"/>
        <v>0.70324423814093029</v>
      </c>
      <c r="I55" s="68">
        <f t="shared" ca="1" si="22"/>
        <v>0.81061110247609092</v>
      </c>
      <c r="J55" s="68">
        <f t="shared" ca="1" si="22"/>
        <v>0.98506539163136764</v>
      </c>
      <c r="K55" s="68">
        <f t="shared" ca="1" si="22"/>
        <v>1.0492342521952291</v>
      </c>
      <c r="L55" s="68">
        <f t="shared" ref="L55:AA55" ca="1" si="23">+SUM(L56:L60)</f>
        <v>1.0925943297890455</v>
      </c>
      <c r="M55" s="68">
        <f t="shared" ca="1" si="23"/>
        <v>1.1654344682747757</v>
      </c>
      <c r="N55" s="68">
        <f t="shared" ca="1" si="23"/>
        <v>1.2276650856121765</v>
      </c>
      <c r="O55" s="68">
        <f t="shared" ca="1" si="23"/>
        <v>1.3202917957404967</v>
      </c>
      <c r="P55" s="68">
        <f t="shared" ca="1" si="23"/>
        <v>1.458922679556609</v>
      </c>
      <c r="Q55" s="68">
        <f t="shared" ca="1" si="23"/>
        <v>1.6181828599726606</v>
      </c>
      <c r="R55" s="68">
        <f t="shared" ca="1" si="23"/>
        <v>1.7691810253345051</v>
      </c>
      <c r="S55" s="68">
        <f t="shared" ca="1" si="23"/>
        <v>1.8742628175593774</v>
      </c>
      <c r="T55" s="68">
        <f t="shared" ca="1" si="23"/>
        <v>2.1343599788190426</v>
      </c>
      <c r="U55" s="68">
        <f t="shared" ca="1" si="23"/>
        <v>2.3942096676574294</v>
      </c>
      <c r="V55" s="68">
        <f t="shared" ca="1" si="23"/>
        <v>2.5140959350089886</v>
      </c>
      <c r="W55" s="68">
        <f t="shared" ca="1" si="23"/>
        <v>2.6875670642437948</v>
      </c>
      <c r="X55" s="68">
        <f t="shared" ca="1" si="23"/>
        <v>2.7113560690122549</v>
      </c>
      <c r="Y55" s="68">
        <f t="shared" ca="1" si="23"/>
        <v>3.0130084557268555</v>
      </c>
      <c r="Z55" s="68">
        <f t="shared" ca="1" si="23"/>
        <v>3.2956099295845478</v>
      </c>
      <c r="AA55" s="68">
        <f t="shared" ca="1" si="23"/>
        <v>3.5309021239852632</v>
      </c>
      <c r="AB55" s="68">
        <f t="shared" ref="AB55:AC55" ca="1" si="24">+SUM(AB56:AB60)</f>
        <v>3.8488105481630863</v>
      </c>
      <c r="AC55" s="68">
        <f t="shared" ca="1" si="24"/>
        <v>3.8681646858400711</v>
      </c>
      <c r="AF55" s="40"/>
      <c r="AG55" s="40"/>
    </row>
    <row r="56" spans="1:42" ht="15">
      <c r="A56" s="214"/>
      <c r="B56" s="12"/>
      <c r="C56" s="12"/>
      <c r="D56" s="108" t="s">
        <v>34</v>
      </c>
      <c r="E56" s="108">
        <f t="shared" ref="E56:AB56" ca="1" si="25">IF(OFFSET(E37,$AE$35-1,0)=0,ERROR.TYPE(6),E6*(OFFSET(E$34,$AE$35,0)/E$33)^($AE6))</f>
        <v>5.2046179144677455E-2</v>
      </c>
      <c r="F56" s="108">
        <f t="shared" ca="1" si="25"/>
        <v>6.6461259681677196E-2</v>
      </c>
      <c r="G56" s="108">
        <f t="shared" ca="1" si="25"/>
        <v>6.4457923920628601E-2</v>
      </c>
      <c r="H56" s="108">
        <f t="shared" ca="1" si="25"/>
        <v>7.4144431039020617E-2</v>
      </c>
      <c r="I56" s="108">
        <f t="shared" ca="1" si="25"/>
        <v>9.0564599328072787E-2</v>
      </c>
      <c r="J56" s="108">
        <f t="shared" ca="1" si="25"/>
        <v>0.12624053218045503</v>
      </c>
      <c r="K56" s="108">
        <f t="shared" ca="1" si="25"/>
        <v>0.13773400467904451</v>
      </c>
      <c r="L56" s="108">
        <f t="shared" ca="1" si="25"/>
        <v>0.14213476312454418</v>
      </c>
      <c r="M56" s="108">
        <f t="shared" ca="1" si="25"/>
        <v>0.15140887046714085</v>
      </c>
      <c r="N56" s="108">
        <f t="shared" ca="1" si="25"/>
        <v>0.17061268841330762</v>
      </c>
      <c r="O56" s="108">
        <f t="shared" ca="1" si="25"/>
        <v>0.19106836541449507</v>
      </c>
      <c r="P56" s="108">
        <f t="shared" ca="1" si="25"/>
        <v>0.19787403883672233</v>
      </c>
      <c r="Q56" s="108">
        <f t="shared" ca="1" si="25"/>
        <v>0.2623349794475146</v>
      </c>
      <c r="R56" s="108">
        <f t="shared" ca="1" si="25"/>
        <v>0.23398926553084534</v>
      </c>
      <c r="S56" s="108">
        <f t="shared" ca="1" si="25"/>
        <v>0.24685211213201363</v>
      </c>
      <c r="T56" s="108">
        <f t="shared" ca="1" si="25"/>
        <v>0.29510395393127303</v>
      </c>
      <c r="U56" s="108">
        <f t="shared" ca="1" si="25"/>
        <v>0.3397004171194658</v>
      </c>
      <c r="V56" s="108">
        <f t="shared" ca="1" si="25"/>
        <v>0.32200357404879998</v>
      </c>
      <c r="W56" s="108">
        <f t="shared" ca="1" si="25"/>
        <v>0.44139804329468968</v>
      </c>
      <c r="X56" s="108">
        <f t="shared" ca="1" si="25"/>
        <v>0.40972013009936109</v>
      </c>
      <c r="Y56" s="108">
        <f t="shared" ca="1" si="25"/>
        <v>0.58058966294038794</v>
      </c>
      <c r="Z56" s="108">
        <f t="shared" ca="1" si="25"/>
        <v>0.44882768355513641</v>
      </c>
      <c r="AA56" s="108">
        <f t="shared" ca="1" si="25"/>
        <v>0.68933405777159829</v>
      </c>
      <c r="AB56" s="108">
        <f t="shared" ca="1" si="25"/>
        <v>0.64310154326172375</v>
      </c>
      <c r="AC56" s="108">
        <f t="shared" ref="AC56" ca="1" si="26">IF(OFFSET(AC37,$AE$35-1,0)=0,ERROR.TYPE(6),AC6*(OFFSET(AC$34,$AE$35,0)/AC$33)^($AE6))</f>
        <v>0.72107703853262517</v>
      </c>
      <c r="AF56" s="40"/>
      <c r="AG56" s="40"/>
    </row>
    <row r="57" spans="1:42" ht="15">
      <c r="A57" s="214"/>
      <c r="B57" s="12"/>
      <c r="C57" s="12"/>
      <c r="D57" s="108" t="s">
        <v>35</v>
      </c>
      <c r="E57" s="108">
        <f t="shared" ref="E57:AB57" ca="1" si="27">IF(OFFSET(E37,$AE$35-1,0)=0,ERROR.TYPE(6),E7*(OFFSET(E$34,$AE$35,0)/E$33)^($AE7))</f>
        <v>5.5427173022499339E-2</v>
      </c>
      <c r="F57" s="108">
        <f t="shared" ca="1" si="27"/>
        <v>7.071138702597482E-2</v>
      </c>
      <c r="G57" s="108">
        <f t="shared" ca="1" si="27"/>
        <v>6.8898068174213914E-2</v>
      </c>
      <c r="H57" s="108">
        <f t="shared" ca="1" si="27"/>
        <v>7.9623547275537637E-2</v>
      </c>
      <c r="I57" s="108">
        <f t="shared" ca="1" si="27"/>
        <v>0.10083810374258073</v>
      </c>
      <c r="J57" s="108">
        <f t="shared" ca="1" si="27"/>
        <v>0.14137103597841302</v>
      </c>
      <c r="K57" s="108">
        <f t="shared" ca="1" si="27"/>
        <v>0.15453323405211403</v>
      </c>
      <c r="L57" s="108">
        <f t="shared" ca="1" si="27"/>
        <v>0.16468642886118853</v>
      </c>
      <c r="M57" s="108">
        <f t="shared" ca="1" si="27"/>
        <v>0.18182739562849215</v>
      </c>
      <c r="N57" s="108">
        <f t="shared" ca="1" si="27"/>
        <v>0.20143887487809317</v>
      </c>
      <c r="O57" s="108">
        <f t="shared" ca="1" si="27"/>
        <v>0.22746873062215578</v>
      </c>
      <c r="P57" s="108">
        <f t="shared" ca="1" si="27"/>
        <v>0.23770411822057547</v>
      </c>
      <c r="Q57" s="108">
        <f t="shared" ca="1" si="27"/>
        <v>0.20413108306403444</v>
      </c>
      <c r="R57" s="108">
        <f t="shared" ca="1" si="27"/>
        <v>0.28232867215544111</v>
      </c>
      <c r="S57" s="108">
        <f t="shared" ca="1" si="27"/>
        <v>0.30915594282548409</v>
      </c>
      <c r="T57" s="108">
        <f t="shared" ca="1" si="27"/>
        <v>0.37433664601976818</v>
      </c>
      <c r="U57" s="108">
        <f t="shared" ca="1" si="27"/>
        <v>0.40780470225496829</v>
      </c>
      <c r="V57" s="108">
        <f t="shared" ca="1" si="27"/>
        <v>0.51570937626502111</v>
      </c>
      <c r="W57" s="108">
        <f t="shared" ca="1" si="27"/>
        <v>0.472352140049564</v>
      </c>
      <c r="X57" s="108">
        <f t="shared" ca="1" si="27"/>
        <v>0.58777170163352832</v>
      </c>
      <c r="Y57" s="108">
        <f t="shared" ca="1" si="27"/>
        <v>0.4748747764993792</v>
      </c>
      <c r="Z57" s="108">
        <f t="shared" ca="1" si="27"/>
        <v>0.72509009080393882</v>
      </c>
      <c r="AA57" s="108">
        <f t="shared" ca="1" si="27"/>
        <v>0.6065823088654908</v>
      </c>
      <c r="AB57" s="108">
        <f t="shared" ca="1" si="27"/>
        <v>0.8884608773906667</v>
      </c>
      <c r="AC57" s="108">
        <f t="shared" ref="AC57" ca="1" si="28">IF(OFFSET(AC37,$AE$35-1,0)=0,ERROR.TYPE(6),AC7*(OFFSET(AC$34,$AE$35,0)/AC$33)^($AE7))</f>
        <v>0.85036412803697237</v>
      </c>
      <c r="AF57" s="40"/>
      <c r="AG57" s="40"/>
    </row>
    <row r="58" spans="1:42" ht="15">
      <c r="A58" s="214"/>
      <c r="B58" s="12"/>
      <c r="C58" s="12"/>
      <c r="D58" s="108" t="s">
        <v>36</v>
      </c>
      <c r="E58" s="108">
        <f t="shared" ref="E58:AB58" ca="1" si="29">IF(OFFSET(E37,$AE$35-1,0)=0,ERROR.TYPE(6),E8*(OFFSET(E$34,$AE$35,0)/E$33)^($AE8))</f>
        <v>0.13405413546857253</v>
      </c>
      <c r="F58" s="108">
        <f t="shared" ca="1" si="29"/>
        <v>0.12107578931386981</v>
      </c>
      <c r="G58" s="108">
        <f t="shared" ca="1" si="29"/>
        <v>0.31901813132746276</v>
      </c>
      <c r="H58" s="108">
        <f t="shared" ca="1" si="29"/>
        <v>0.38457625982637211</v>
      </c>
      <c r="I58" s="108">
        <f t="shared" ca="1" si="29"/>
        <v>0.41500839940543743</v>
      </c>
      <c r="J58" s="108">
        <f t="shared" ca="1" si="29"/>
        <v>0.50555382347249966</v>
      </c>
      <c r="K58" s="108">
        <f t="shared" ca="1" si="29"/>
        <v>0.58366701346407035</v>
      </c>
      <c r="L58" s="108">
        <f t="shared" ca="1" si="29"/>
        <v>0.62647313780331293</v>
      </c>
      <c r="M58" s="108">
        <f t="shared" ca="1" si="29"/>
        <v>0.67209820217914251</v>
      </c>
      <c r="N58" s="108">
        <f t="shared" ca="1" si="29"/>
        <v>0.69401352232077584</v>
      </c>
      <c r="O58" s="108">
        <f t="shared" ca="1" si="29"/>
        <v>0.74965469970384613</v>
      </c>
      <c r="P58" s="108">
        <f t="shared" ca="1" si="29"/>
        <v>0.86574452249931122</v>
      </c>
      <c r="Q58" s="108">
        <f t="shared" ca="1" si="29"/>
        <v>0.98491679746111183</v>
      </c>
      <c r="R58" s="108">
        <f t="shared" ca="1" si="29"/>
        <v>1.0614630876482185</v>
      </c>
      <c r="S58" s="108">
        <f t="shared" ca="1" si="29"/>
        <v>1.1258547626018796</v>
      </c>
      <c r="T58" s="108">
        <f t="shared" ca="1" si="29"/>
        <v>1.2677193788680019</v>
      </c>
      <c r="U58" s="108">
        <f t="shared" ca="1" si="29"/>
        <v>1.4285045482829957</v>
      </c>
      <c r="V58" s="108">
        <f t="shared" ca="1" si="29"/>
        <v>1.451582984695168</v>
      </c>
      <c r="W58" s="108">
        <f t="shared" ca="1" si="29"/>
        <v>1.5771168808995411</v>
      </c>
      <c r="X58" s="108">
        <f t="shared" ca="1" si="29"/>
        <v>1.562364237279366</v>
      </c>
      <c r="Y58" s="108">
        <f t="shared" ca="1" si="29"/>
        <v>1.7909440162870884</v>
      </c>
      <c r="Z58" s="108">
        <f t="shared" ca="1" si="29"/>
        <v>1.9378921552254722</v>
      </c>
      <c r="AA58" s="108">
        <f t="shared" ca="1" si="29"/>
        <v>2.0355857573481737</v>
      </c>
      <c r="AB58" s="108">
        <f t="shared" ca="1" si="29"/>
        <v>2.097348127510696</v>
      </c>
      <c r="AC58" s="108">
        <f t="shared" ref="AC58" ca="1" si="30">IF(OFFSET(AC37,$AE$35-1,0)=0,ERROR.TYPE(6),AC8*(OFFSET(AC$34,$AE$35,0)/AC$33)^($AE8))</f>
        <v>2.0911235192704729</v>
      </c>
      <c r="AF58" s="40"/>
      <c r="AG58" s="40"/>
    </row>
    <row r="59" spans="1:42" ht="15">
      <c r="A59" s="214"/>
      <c r="B59" s="12"/>
      <c r="C59" s="12"/>
      <c r="D59" s="108" t="s">
        <v>37</v>
      </c>
      <c r="E59" s="108">
        <f t="shared" ref="E59:AB59" ca="1" si="31">IF(OFFSET(E37,$AE$35-1,0)=0,ERROR.TYPE(6),E9)</f>
        <v>0.21959999999999996</v>
      </c>
      <c r="F59" s="108">
        <f t="shared" ca="1" si="31"/>
        <v>0.27639999999999998</v>
      </c>
      <c r="G59" s="108">
        <f t="shared" ca="1" si="31"/>
        <v>0.13910000000000006</v>
      </c>
      <c r="H59" s="108">
        <f t="shared" ca="1" si="31"/>
        <v>0.16489999999999999</v>
      </c>
      <c r="I59" s="108">
        <f t="shared" ca="1" si="31"/>
        <v>0.20419999999999999</v>
      </c>
      <c r="J59" s="108">
        <f t="shared" ca="1" si="31"/>
        <v>0.21189999999999998</v>
      </c>
      <c r="K59" s="108">
        <f t="shared" ca="1" si="31"/>
        <v>0.17330000000000023</v>
      </c>
      <c r="L59" s="108">
        <f t="shared" ca="1" si="31"/>
        <v>0.15929999999999989</v>
      </c>
      <c r="M59" s="108">
        <f t="shared" ca="1" si="31"/>
        <v>0.16010000000000002</v>
      </c>
      <c r="N59" s="108">
        <f t="shared" ca="1" si="31"/>
        <v>0.16159999999999985</v>
      </c>
      <c r="O59" s="108">
        <f t="shared" ca="1" si="31"/>
        <v>0.15209999999999968</v>
      </c>
      <c r="P59" s="108">
        <f t="shared" ca="1" si="31"/>
        <v>0.15759999999999996</v>
      </c>
      <c r="Q59" s="108">
        <f t="shared" ca="1" si="31"/>
        <v>0.16679999999999995</v>
      </c>
      <c r="R59" s="108">
        <f t="shared" ca="1" si="31"/>
        <v>0.19140000000000001</v>
      </c>
      <c r="S59" s="108">
        <f t="shared" ca="1" si="31"/>
        <v>0.19240000000000013</v>
      </c>
      <c r="T59" s="108">
        <f t="shared" ca="1" si="31"/>
        <v>0.19719999999999982</v>
      </c>
      <c r="U59" s="108">
        <f t="shared" ca="1" si="31"/>
        <v>0.21819999999999951</v>
      </c>
      <c r="V59" s="108">
        <f t="shared" ca="1" si="31"/>
        <v>0.22479999999999989</v>
      </c>
      <c r="W59" s="108">
        <f t="shared" ca="1" si="31"/>
        <v>0.1967000000000001</v>
      </c>
      <c r="X59" s="108">
        <f t="shared" ca="1" si="31"/>
        <v>0.15149999999999952</v>
      </c>
      <c r="Y59" s="108">
        <f t="shared" ca="1" si="31"/>
        <v>0.16660000000000008</v>
      </c>
      <c r="Z59" s="108">
        <f t="shared" ca="1" si="31"/>
        <v>0.18380000000000041</v>
      </c>
      <c r="AA59" s="108">
        <f t="shared" ca="1" si="31"/>
        <v>0.19940000000000002</v>
      </c>
      <c r="AB59" s="108">
        <f t="shared" ca="1" si="31"/>
        <v>0.21989999999999998</v>
      </c>
      <c r="AC59" s="108">
        <f t="shared" ref="AC59" ca="1" si="32">IF(OFFSET(AC37,$AE$35-1,0)=0,ERROR.TYPE(6),AC9)</f>
        <v>0.20560000000000045</v>
      </c>
      <c r="AF59" s="40"/>
      <c r="AG59" s="40"/>
    </row>
    <row r="60" spans="1:42" ht="15">
      <c r="A60" s="214"/>
      <c r="B60" s="12"/>
      <c r="C60" s="12"/>
      <c r="D60" s="113" t="s">
        <v>38</v>
      </c>
      <c r="E60" s="113">
        <f t="shared" ref="E60:K60" si="33">+E10</f>
        <v>0</v>
      </c>
      <c r="F60" s="113">
        <f t="shared" si="33"/>
        <v>0</v>
      </c>
      <c r="G60" s="113">
        <f t="shared" si="33"/>
        <v>0</v>
      </c>
      <c r="H60" s="113">
        <f t="shared" si="33"/>
        <v>0</v>
      </c>
      <c r="I60" s="113">
        <f t="shared" si="33"/>
        <v>0</v>
      </c>
      <c r="J60" s="113">
        <f t="shared" si="33"/>
        <v>0</v>
      </c>
      <c r="K60" s="113">
        <f t="shared" si="33"/>
        <v>0</v>
      </c>
      <c r="L60" s="113">
        <f t="shared" ref="L60:M60" si="34">+L10</f>
        <v>0</v>
      </c>
      <c r="M60" s="113">
        <f t="shared" si="34"/>
        <v>0</v>
      </c>
      <c r="N60" s="113">
        <f t="shared" ref="N60:AA60" si="35">+N10</f>
        <v>0</v>
      </c>
      <c r="O60" s="113">
        <f t="shared" si="35"/>
        <v>0</v>
      </c>
      <c r="P60" s="113">
        <f t="shared" si="35"/>
        <v>0</v>
      </c>
      <c r="Q60" s="113">
        <f t="shared" si="35"/>
        <v>0</v>
      </c>
      <c r="R60" s="113">
        <f t="shared" si="35"/>
        <v>0</v>
      </c>
      <c r="S60" s="113">
        <f t="shared" si="35"/>
        <v>0</v>
      </c>
      <c r="T60" s="113">
        <f t="shared" si="35"/>
        <v>0</v>
      </c>
      <c r="U60" s="113">
        <f t="shared" si="35"/>
        <v>0</v>
      </c>
      <c r="V60" s="113">
        <f t="shared" si="35"/>
        <v>0</v>
      </c>
      <c r="W60" s="113">
        <f t="shared" si="35"/>
        <v>0</v>
      </c>
      <c r="X60" s="113">
        <f t="shared" si="35"/>
        <v>0</v>
      </c>
      <c r="Y60" s="113">
        <f t="shared" si="35"/>
        <v>0</v>
      </c>
      <c r="Z60" s="113">
        <f t="shared" si="35"/>
        <v>0</v>
      </c>
      <c r="AA60" s="113">
        <f t="shared" si="35"/>
        <v>0</v>
      </c>
      <c r="AB60" s="113">
        <f t="shared" ref="AB60:AC60" si="36">+AB10</f>
        <v>0</v>
      </c>
      <c r="AC60" s="113">
        <f t="shared" si="36"/>
        <v>0</v>
      </c>
      <c r="AF60" s="40"/>
      <c r="AG60" s="40"/>
    </row>
    <row r="61" spans="1:42" ht="15">
      <c r="A61" s="214"/>
      <c r="B61" s="12"/>
      <c r="C61" s="12" t="s">
        <v>39</v>
      </c>
      <c r="D61" s="68"/>
      <c r="E61" s="108">
        <f t="shared" ref="E61:AB61" ca="1" si="37">IF(OFFSET(E37,$AE$35-1,0)=0,ERROR.TYPE(6),E11*(OFFSET(E$34,$AE$35,0)/E$33)^($AE11))</f>
        <v>6.8770110335594575E-2</v>
      </c>
      <c r="F61" s="108">
        <f t="shared" ca="1" si="37"/>
        <v>7.5865236599053948E-2</v>
      </c>
      <c r="G61" s="108">
        <f t="shared" ca="1" si="37"/>
        <v>8.3600206460804072E-2</v>
      </c>
      <c r="H61" s="108">
        <f t="shared" ca="1" si="37"/>
        <v>0.10794376894375157</v>
      </c>
      <c r="I61" s="108">
        <f t="shared" ca="1" si="37"/>
        <v>0.14533657842726361</v>
      </c>
      <c r="J61" s="108">
        <f t="shared" ca="1" si="37"/>
        <v>0.17002290087062033</v>
      </c>
      <c r="K61" s="108">
        <f t="shared" ca="1" si="37"/>
        <v>0.19105226143872742</v>
      </c>
      <c r="L61" s="108">
        <f t="shared" ca="1" si="37"/>
        <v>0.21158007488048555</v>
      </c>
      <c r="M61" s="108">
        <f t="shared" ca="1" si="37"/>
        <v>0.24161168969740618</v>
      </c>
      <c r="N61" s="108">
        <f t="shared" ca="1" si="37"/>
        <v>0.23455201617747148</v>
      </c>
      <c r="O61" s="108">
        <f t="shared" ca="1" si="37"/>
        <v>0.28044014836578701</v>
      </c>
      <c r="P61" s="108">
        <f t="shared" ca="1" si="37"/>
        <v>0.25357395434629415</v>
      </c>
      <c r="Q61" s="108">
        <f t="shared" ca="1" si="37"/>
        <v>0.25970401818052458</v>
      </c>
      <c r="R61" s="108">
        <f t="shared" ca="1" si="37"/>
        <v>0.26746358801509423</v>
      </c>
      <c r="S61" s="108">
        <f t="shared" ca="1" si="37"/>
        <v>0.27759882781786832</v>
      </c>
      <c r="T61" s="108">
        <f t="shared" ca="1" si="37"/>
        <v>0.28299371668274437</v>
      </c>
      <c r="U61" s="108">
        <f t="shared" ca="1" si="37"/>
        <v>0.30311788255964606</v>
      </c>
      <c r="V61" s="108">
        <f t="shared" ca="1" si="37"/>
        <v>0.32381958752724255</v>
      </c>
      <c r="W61" s="108">
        <f t="shared" ca="1" si="37"/>
        <v>0.34552752587203961</v>
      </c>
      <c r="X61" s="108">
        <f t="shared" ca="1" si="37"/>
        <v>0.35803966054252323</v>
      </c>
      <c r="Y61" s="108">
        <f t="shared" ca="1" si="37"/>
        <v>0.37041199820958154</v>
      </c>
      <c r="Z61" s="108">
        <f t="shared" ca="1" si="37"/>
        <v>0.38828628407449867</v>
      </c>
      <c r="AA61" s="108">
        <f t="shared" ca="1" si="37"/>
        <v>0.40633681148627698</v>
      </c>
      <c r="AB61" s="108">
        <f t="shared" ca="1" si="37"/>
        <v>0.42796821416815334</v>
      </c>
      <c r="AC61" s="108">
        <f t="shared" ref="AC61" ca="1" si="38">IF(OFFSET(AC37,$AE$35-1,0)=0,ERROR.TYPE(6),AC11*(OFFSET(AC$34,$AE$35,0)/AC$33)^($AE11))</f>
        <v>0.45151524545118366</v>
      </c>
      <c r="AF61" s="40"/>
      <c r="AG61" s="40"/>
    </row>
    <row r="62" spans="1:42" ht="15">
      <c r="A62" s="214"/>
      <c r="B62" s="12"/>
      <c r="C62" s="12" t="s">
        <v>40</v>
      </c>
      <c r="D62" s="68"/>
      <c r="E62" s="68">
        <f t="shared" ref="E62:K62" ca="1" si="39">+E63+E64</f>
        <v>5.3399999999999996E-2</v>
      </c>
      <c r="F62" s="68">
        <f t="shared" ca="1" si="39"/>
        <v>7.2599999999999998E-2</v>
      </c>
      <c r="G62" s="68">
        <f t="shared" ca="1" si="39"/>
        <v>9.69E-2</v>
      </c>
      <c r="H62" s="68">
        <f t="shared" ca="1" si="39"/>
        <v>5.9699999999999996E-2</v>
      </c>
      <c r="I62" s="68">
        <f t="shared" ca="1" si="39"/>
        <v>0.10269999999999999</v>
      </c>
      <c r="J62" s="68">
        <f t="shared" ca="1" si="39"/>
        <v>0.13930000000000001</v>
      </c>
      <c r="K62" s="68">
        <f t="shared" ca="1" si="39"/>
        <v>0.20849999999999999</v>
      </c>
      <c r="L62" s="68">
        <f t="shared" ref="L62:AA62" ca="1" si="40">+L63+L64</f>
        <v>0.13319999999999999</v>
      </c>
      <c r="M62" s="68">
        <f t="shared" ca="1" si="40"/>
        <v>0.23400000000000001</v>
      </c>
      <c r="N62" s="68">
        <f t="shared" ca="1" si="40"/>
        <v>0.21059999999999998</v>
      </c>
      <c r="O62" s="68">
        <f t="shared" ca="1" si="40"/>
        <v>0.23929999999999998</v>
      </c>
      <c r="P62" s="68">
        <f t="shared" ca="1" si="40"/>
        <v>0.2346</v>
      </c>
      <c r="Q62" s="68">
        <f t="shared" ca="1" si="40"/>
        <v>0.23699999999999999</v>
      </c>
      <c r="R62" s="68">
        <f t="shared" ca="1" si="40"/>
        <v>0.26319999999999999</v>
      </c>
      <c r="S62" s="68">
        <f t="shared" ca="1" si="40"/>
        <v>0.31030000000000002</v>
      </c>
      <c r="T62" s="68">
        <f t="shared" ca="1" si="40"/>
        <v>0.20569999999999999</v>
      </c>
      <c r="U62" s="68">
        <f t="shared" ca="1" si="40"/>
        <v>0.23769999999999999</v>
      </c>
      <c r="V62" s="68">
        <f t="shared" ca="1" si="40"/>
        <v>0.2465</v>
      </c>
      <c r="W62" s="68">
        <f t="shared" ca="1" si="40"/>
        <v>0.25359999999999999</v>
      </c>
      <c r="X62" s="68">
        <f t="shared" ca="1" si="40"/>
        <v>0.20210000000000003</v>
      </c>
      <c r="Y62" s="68">
        <f t="shared" ca="1" si="40"/>
        <v>0.25430000000000003</v>
      </c>
      <c r="Z62" s="68">
        <f t="shared" ca="1" si="40"/>
        <v>0.23870000000000002</v>
      </c>
      <c r="AA62" s="68">
        <f t="shared" ca="1" si="40"/>
        <v>0.24229999999999999</v>
      </c>
      <c r="AB62" s="68">
        <f t="shared" ref="AB62:AC62" ca="1" si="41">+AB63+AB64</f>
        <v>0.24559999999999998</v>
      </c>
      <c r="AC62" s="68">
        <f t="shared" ca="1" si="41"/>
        <v>0.26359999999999995</v>
      </c>
      <c r="AF62" s="40"/>
      <c r="AG62" s="40"/>
    </row>
    <row r="63" spans="1:42">
      <c r="A63" s="214"/>
      <c r="B63" s="21"/>
      <c r="C63" s="21"/>
      <c r="D63" s="108" t="s">
        <v>55</v>
      </c>
      <c r="E63" s="108">
        <f t="shared" ref="E63:AB63" ca="1" si="42">IF(OFFSET(E37,$AE$35-1,0)=0,ERROR.TYPE(6),E13)</f>
        <v>5.3399999999999996E-2</v>
      </c>
      <c r="F63" s="108">
        <f t="shared" ca="1" si="42"/>
        <v>7.2599999999999998E-2</v>
      </c>
      <c r="G63" s="108">
        <f t="shared" ca="1" si="42"/>
        <v>9.69E-2</v>
      </c>
      <c r="H63" s="108">
        <f t="shared" ca="1" si="42"/>
        <v>5.9699999999999996E-2</v>
      </c>
      <c r="I63" s="108">
        <f t="shared" ca="1" si="42"/>
        <v>0.10269999999999999</v>
      </c>
      <c r="J63" s="108">
        <f t="shared" ca="1" si="42"/>
        <v>0.13930000000000001</v>
      </c>
      <c r="K63" s="108">
        <f t="shared" ca="1" si="42"/>
        <v>0.20849999999999999</v>
      </c>
      <c r="L63" s="108">
        <f t="shared" ca="1" si="42"/>
        <v>0.13319999999999999</v>
      </c>
      <c r="M63" s="108">
        <f t="shared" ca="1" si="42"/>
        <v>0.23400000000000001</v>
      </c>
      <c r="N63" s="108">
        <f t="shared" ca="1" si="42"/>
        <v>0.21059999999999998</v>
      </c>
      <c r="O63" s="108">
        <f t="shared" ca="1" si="42"/>
        <v>0.23929999999999998</v>
      </c>
      <c r="P63" s="108">
        <f t="shared" ca="1" si="42"/>
        <v>0.2346</v>
      </c>
      <c r="Q63" s="108">
        <f t="shared" ca="1" si="42"/>
        <v>0.23699999999999999</v>
      </c>
      <c r="R63" s="108">
        <f t="shared" ca="1" si="42"/>
        <v>0.26319999999999999</v>
      </c>
      <c r="S63" s="108">
        <f t="shared" ca="1" si="42"/>
        <v>0.31030000000000002</v>
      </c>
      <c r="T63" s="108">
        <f t="shared" ca="1" si="42"/>
        <v>0.20569999999999999</v>
      </c>
      <c r="U63" s="108">
        <f t="shared" ca="1" si="42"/>
        <v>0.23769999999999999</v>
      </c>
      <c r="V63" s="108">
        <f t="shared" ca="1" si="42"/>
        <v>0.2465</v>
      </c>
      <c r="W63" s="108">
        <f t="shared" ca="1" si="42"/>
        <v>0.25359999999999999</v>
      </c>
      <c r="X63" s="108">
        <f t="shared" ca="1" si="42"/>
        <v>0.20210000000000003</v>
      </c>
      <c r="Y63" s="108">
        <f t="shared" ca="1" si="42"/>
        <v>0.25430000000000003</v>
      </c>
      <c r="Z63" s="108">
        <f t="shared" ca="1" si="42"/>
        <v>0.23870000000000002</v>
      </c>
      <c r="AA63" s="108">
        <f t="shared" ca="1" si="42"/>
        <v>0.24229999999999999</v>
      </c>
      <c r="AB63" s="108">
        <f t="shared" ca="1" si="42"/>
        <v>0.24559999999999998</v>
      </c>
      <c r="AC63" s="108">
        <f t="shared" ref="AC63" ca="1" si="43">IF(OFFSET(AC37,$AE$35-1,0)=0,ERROR.TYPE(6),AC13)</f>
        <v>0.26359999999999995</v>
      </c>
    </row>
    <row r="64" spans="1:42">
      <c r="A64" s="214"/>
      <c r="B64" s="19"/>
      <c r="C64" s="19"/>
      <c r="D64" s="113" t="s">
        <v>38</v>
      </c>
      <c r="E64" s="113">
        <f t="shared" ref="E64:K64" si="44">+E14</f>
        <v>0</v>
      </c>
      <c r="F64" s="113">
        <f t="shared" si="44"/>
        <v>0</v>
      </c>
      <c r="G64" s="113">
        <f t="shared" si="44"/>
        <v>0</v>
      </c>
      <c r="H64" s="113">
        <f t="shared" si="44"/>
        <v>0</v>
      </c>
      <c r="I64" s="113">
        <f t="shared" si="44"/>
        <v>0</v>
      </c>
      <c r="J64" s="113">
        <f t="shared" si="44"/>
        <v>0</v>
      </c>
      <c r="K64" s="113">
        <f t="shared" si="44"/>
        <v>0</v>
      </c>
      <c r="L64" s="113">
        <f t="shared" ref="L64:M64" si="45">+L14</f>
        <v>0</v>
      </c>
      <c r="M64" s="113">
        <f t="shared" si="45"/>
        <v>0</v>
      </c>
      <c r="N64" s="113">
        <f t="shared" ref="N64:AA64" si="46">+N14</f>
        <v>0</v>
      </c>
      <c r="O64" s="113">
        <f t="shared" si="46"/>
        <v>0</v>
      </c>
      <c r="P64" s="113">
        <f t="shared" si="46"/>
        <v>0</v>
      </c>
      <c r="Q64" s="113">
        <f t="shared" si="46"/>
        <v>0</v>
      </c>
      <c r="R64" s="113">
        <f t="shared" si="46"/>
        <v>0</v>
      </c>
      <c r="S64" s="113">
        <f t="shared" si="46"/>
        <v>0</v>
      </c>
      <c r="T64" s="113">
        <f t="shared" si="46"/>
        <v>0</v>
      </c>
      <c r="U64" s="113">
        <f t="shared" si="46"/>
        <v>0</v>
      </c>
      <c r="V64" s="113">
        <f t="shared" si="46"/>
        <v>0</v>
      </c>
      <c r="W64" s="113">
        <f t="shared" si="46"/>
        <v>0</v>
      </c>
      <c r="X64" s="113">
        <f t="shared" si="46"/>
        <v>0</v>
      </c>
      <c r="Y64" s="113">
        <f t="shared" si="46"/>
        <v>0</v>
      </c>
      <c r="Z64" s="113">
        <f t="shared" si="46"/>
        <v>0</v>
      </c>
      <c r="AA64" s="113">
        <f t="shared" si="46"/>
        <v>0</v>
      </c>
      <c r="AB64" s="113">
        <f t="shared" ref="AB64:AC64" si="47">+AB14</f>
        <v>0</v>
      </c>
      <c r="AC64" s="113">
        <f t="shared" si="47"/>
        <v>0</v>
      </c>
    </row>
    <row r="65" spans="1:38" ht="15">
      <c r="A65" s="214"/>
      <c r="B65" s="17" t="s">
        <v>42</v>
      </c>
      <c r="C65" s="17"/>
      <c r="D65" s="111"/>
      <c r="E65" s="111">
        <f t="shared" ref="E65:AB65" ca="1" si="48">IF(OFFSET(E37,$AE$35-1,0)=0,ERROR.TYPE(6),E15)</f>
        <v>2.0000000000000017E-4</v>
      </c>
      <c r="F65" s="111">
        <f t="shared" ca="1" si="48"/>
        <v>0</v>
      </c>
      <c r="G65" s="111">
        <f t="shared" ca="1" si="48"/>
        <v>0</v>
      </c>
      <c r="H65" s="111">
        <f t="shared" ca="1" si="48"/>
        <v>9.300000000000001E-3</v>
      </c>
      <c r="I65" s="111">
        <f t="shared" ca="1" si="48"/>
        <v>2.5899999999999999E-2</v>
      </c>
      <c r="J65" s="111">
        <f t="shared" ca="1" si="48"/>
        <v>2.5999999999999999E-3</v>
      </c>
      <c r="K65" s="111">
        <f t="shared" ca="1" si="48"/>
        <v>1.1000000000000001E-3</v>
      </c>
      <c r="L65" s="111">
        <f t="shared" ca="1" si="48"/>
        <v>3.8E-3</v>
      </c>
      <c r="M65" s="111">
        <f t="shared" ca="1" si="48"/>
        <v>5.6000000000000008E-3</v>
      </c>
      <c r="N65" s="111">
        <f t="shared" ca="1" si="48"/>
        <v>1E-3</v>
      </c>
      <c r="O65" s="111">
        <f t="shared" ca="1" si="48"/>
        <v>2.0999999999999994E-3</v>
      </c>
      <c r="P65" s="111">
        <f t="shared" ca="1" si="48"/>
        <v>8.0000000000000004E-4</v>
      </c>
      <c r="Q65" s="111">
        <f t="shared" ca="1" si="48"/>
        <v>2.2999999999999974E-3</v>
      </c>
      <c r="R65" s="111">
        <f t="shared" ca="1" si="48"/>
        <v>4.0000000000000002E-4</v>
      </c>
      <c r="S65" s="111">
        <f t="shared" ca="1" si="48"/>
        <v>1E-4</v>
      </c>
      <c r="T65" s="111">
        <f t="shared" ca="1" si="48"/>
        <v>1E-4</v>
      </c>
      <c r="U65" s="111">
        <f t="shared" ca="1" si="48"/>
        <v>0</v>
      </c>
      <c r="V65" s="111">
        <f t="shared" ca="1" si="48"/>
        <v>0</v>
      </c>
      <c r="W65" s="111">
        <f t="shared" ca="1" si="48"/>
        <v>1E-4</v>
      </c>
      <c r="X65" s="111">
        <f t="shared" ca="1" si="48"/>
        <v>1E-4</v>
      </c>
      <c r="Y65" s="111">
        <f t="shared" ca="1" si="48"/>
        <v>2.0000000000000001E-4</v>
      </c>
      <c r="Z65" s="111">
        <f t="shared" ca="1" si="48"/>
        <v>2.0000000000000001E-4</v>
      </c>
      <c r="AA65" s="111">
        <f t="shared" ca="1" si="48"/>
        <v>2.0000000000000001E-4</v>
      </c>
      <c r="AB65" s="111">
        <f t="shared" ca="1" si="48"/>
        <v>0</v>
      </c>
      <c r="AC65" s="111">
        <f t="shared" ref="AC65" ca="1" si="49">IF(OFFSET(AC37,$AE$35-1,0)=0,ERROR.TYPE(6),AC15)</f>
        <v>0</v>
      </c>
    </row>
    <row r="66" spans="1:38" ht="6" customHeight="1">
      <c r="A66" s="214"/>
      <c r="B66" s="12"/>
      <c r="C66" s="12"/>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row>
    <row r="67" spans="1:38" s="9" customFormat="1" ht="15">
      <c r="A67" s="214"/>
      <c r="B67" s="15" t="s">
        <v>43</v>
      </c>
      <c r="C67" s="15"/>
      <c r="D67" s="81"/>
      <c r="E67" s="81">
        <f t="shared" ref="E67:AB67" ca="1" si="50">IF(OFFSET(E37,$AE$35-1,0)=0,ERROR.TYPE(6),E17)</f>
        <v>0.62120000000000009</v>
      </c>
      <c r="F67" s="81">
        <f t="shared" ca="1" si="50"/>
        <v>0.73999999999999988</v>
      </c>
      <c r="G67" s="81">
        <f t="shared" ca="1" si="50"/>
        <v>0.79990000000000006</v>
      </c>
      <c r="H67" s="81">
        <f t="shared" ca="1" si="50"/>
        <v>0.8992</v>
      </c>
      <c r="I67" s="81">
        <f t="shared" ca="1" si="50"/>
        <v>1.0517999999999998</v>
      </c>
      <c r="J67" s="81">
        <f t="shared" ca="1" si="50"/>
        <v>1.1855</v>
      </c>
      <c r="K67" s="81">
        <f t="shared" ca="1" si="50"/>
        <v>1.4802</v>
      </c>
      <c r="L67" s="81">
        <f t="shared" ca="1" si="50"/>
        <v>1.3900999999999999</v>
      </c>
      <c r="M67" s="81">
        <f t="shared" ca="1" si="50"/>
        <v>1.5903000000000003</v>
      </c>
      <c r="N67" s="81">
        <f t="shared" ca="1" si="50"/>
        <v>1.7336999999999998</v>
      </c>
      <c r="O67" s="81">
        <f t="shared" ca="1" si="50"/>
        <v>1.9349000000000001</v>
      </c>
      <c r="P67" s="81">
        <f t="shared" ca="1" si="50"/>
        <v>1.8868</v>
      </c>
      <c r="Q67" s="81">
        <f t="shared" ca="1" si="50"/>
        <v>1.9428000000000001</v>
      </c>
      <c r="R67" s="81">
        <f t="shared" ca="1" si="50"/>
        <v>2.1684000000000001</v>
      </c>
      <c r="S67" s="81">
        <f t="shared" ca="1" si="50"/>
        <v>2.2869999999999999</v>
      </c>
      <c r="T67" s="81">
        <f t="shared" ca="1" si="50"/>
        <v>2.4714</v>
      </c>
      <c r="U67" s="81">
        <f t="shared" ca="1" si="50"/>
        <v>2.8076000000000003</v>
      </c>
      <c r="V67" s="81">
        <f t="shared" ca="1" si="50"/>
        <v>3.0945999999999994</v>
      </c>
      <c r="W67" s="81">
        <f t="shared" ca="1" si="50"/>
        <v>3.4032000000000004</v>
      </c>
      <c r="X67" s="81">
        <f t="shared" ca="1" si="50"/>
        <v>3.6919</v>
      </c>
      <c r="Y67" s="81">
        <f t="shared" ca="1" si="50"/>
        <v>3.8039000000000005</v>
      </c>
      <c r="Z67" s="81">
        <f t="shared" ca="1" si="50"/>
        <v>4.1177999999999999</v>
      </c>
      <c r="AA67" s="81">
        <f t="shared" ca="1" si="50"/>
        <v>4.1428000000000003</v>
      </c>
      <c r="AB67" s="81">
        <f t="shared" ca="1" si="50"/>
        <v>4.4587999999999992</v>
      </c>
      <c r="AC67" s="81">
        <f t="shared" ref="AC67" ca="1" si="51">IF(OFFSET(AC37,$AE$35-1,0)=0,ERROR.TYPE(6),AC17)</f>
        <v>4.5213999999999999</v>
      </c>
    </row>
    <row r="68" spans="1:38" s="9" customFormat="1" ht="6" customHeight="1">
      <c r="A68" s="214"/>
      <c r="B68" s="12"/>
      <c r="C68" s="12"/>
      <c r="D68" s="68"/>
      <c r="E68" s="68"/>
      <c r="F68" s="68"/>
      <c r="G68" s="68"/>
      <c r="H68" s="68"/>
      <c r="I68" s="68"/>
      <c r="J68" s="68"/>
      <c r="K68" s="68"/>
      <c r="L68" s="68"/>
      <c r="M68" s="68"/>
      <c r="N68" s="68"/>
      <c r="O68" s="68"/>
      <c r="P68" s="68"/>
      <c r="Q68" s="68"/>
      <c r="R68" s="68"/>
      <c r="S68" s="68"/>
      <c r="T68" s="68"/>
      <c r="U68" s="68"/>
      <c r="V68" s="68"/>
      <c r="W68" s="68"/>
      <c r="X68" s="68"/>
      <c r="Y68" s="68"/>
      <c r="Z68" s="68"/>
      <c r="AA68" s="68"/>
      <c r="AB68" s="68"/>
      <c r="AC68" s="68"/>
      <c r="AE68" s="1"/>
    </row>
    <row r="69" spans="1:38" s="9" customFormat="1" ht="15">
      <c r="A69" s="214"/>
      <c r="B69" s="51"/>
      <c r="C69" s="51" t="s">
        <v>44</v>
      </c>
      <c r="D69" s="72"/>
      <c r="E69" s="81">
        <f t="shared" ref="E69:AB69" ca="1" si="52">IF(OFFSET(E37,$AE$35-1,0)=0,ERROR.TYPE(6),E19)</f>
        <v>5.8299999999999998E-2</v>
      </c>
      <c r="F69" s="81">
        <f t="shared" ca="1" si="52"/>
        <v>0.13600000000000001</v>
      </c>
      <c r="G69" s="81">
        <f t="shared" ca="1" si="52"/>
        <v>0.12809999999999999</v>
      </c>
      <c r="H69" s="81">
        <f t="shared" ca="1" si="52"/>
        <v>0.1381</v>
      </c>
      <c r="I69" s="81">
        <f t="shared" ca="1" si="52"/>
        <v>0.12830000000000003</v>
      </c>
      <c r="J69" s="81">
        <f t="shared" ca="1" si="52"/>
        <v>0.1293</v>
      </c>
      <c r="K69" s="81">
        <f t="shared" ca="1" si="52"/>
        <v>0.16019999999999998</v>
      </c>
      <c r="L69" s="81">
        <f t="shared" ca="1" si="52"/>
        <v>0.15280000000000002</v>
      </c>
      <c r="M69" s="81">
        <f t="shared" ca="1" si="52"/>
        <v>0.15619999999999998</v>
      </c>
      <c r="N69" s="81">
        <f t="shared" ca="1" si="52"/>
        <v>0.153</v>
      </c>
      <c r="O69" s="81">
        <f t="shared" ca="1" si="52"/>
        <v>0.1802</v>
      </c>
      <c r="P69" s="81">
        <f t="shared" ca="1" si="52"/>
        <v>0.17269999999999999</v>
      </c>
      <c r="Q69" s="81">
        <f t="shared" ca="1" si="52"/>
        <v>0.22369999999999998</v>
      </c>
      <c r="R69" s="81">
        <f t="shared" ca="1" si="52"/>
        <v>0.28970000000000001</v>
      </c>
      <c r="S69" s="81">
        <f t="shared" ca="1" si="52"/>
        <v>0.3201</v>
      </c>
      <c r="T69" s="81">
        <f t="shared" ca="1" si="52"/>
        <v>0.37110000000000004</v>
      </c>
      <c r="U69" s="81">
        <f t="shared" ca="1" si="52"/>
        <v>0.44700000000000001</v>
      </c>
      <c r="V69" s="81">
        <f t="shared" ca="1" si="52"/>
        <v>0.49819999999999998</v>
      </c>
      <c r="W69" s="81">
        <f t="shared" ca="1" si="52"/>
        <v>0.50939999999999996</v>
      </c>
      <c r="X69" s="81">
        <f t="shared" ca="1" si="52"/>
        <v>0.51800000000000002</v>
      </c>
      <c r="Y69" s="81">
        <f t="shared" ca="1" si="52"/>
        <v>0.49630000000000002</v>
      </c>
      <c r="Z69" s="81">
        <f t="shared" ca="1" si="52"/>
        <v>0.50790000000000002</v>
      </c>
      <c r="AA69" s="81">
        <f t="shared" ca="1" si="52"/>
        <v>0.52639999999999998</v>
      </c>
      <c r="AB69" s="81">
        <f t="shared" ca="1" si="52"/>
        <v>0.5827</v>
      </c>
      <c r="AC69" s="81">
        <f t="shared" ref="AC69" ca="1" si="53">IF(OFFSET(AC37,$AE$35-1,0)=0,ERROR.TYPE(6),AC19)</f>
        <v>0.5978</v>
      </c>
    </row>
    <row r="70" spans="1:38" s="9" customFormat="1" ht="6" customHeight="1">
      <c r="A70" s="214"/>
      <c r="B70" s="12"/>
      <c r="C70" s="12"/>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E70" s="1"/>
    </row>
    <row r="71" spans="1:38" s="9" customFormat="1" ht="15">
      <c r="A71" s="214"/>
      <c r="B71" s="15" t="s">
        <v>45</v>
      </c>
      <c r="C71" s="15"/>
      <c r="D71" s="81"/>
      <c r="E71" s="81">
        <f t="shared" ref="E71:AB71" ca="1" si="54">IF(OFFSET(E37,$AE$35-1,0)=0,ERROR.TYPE(6),E21)</f>
        <v>9.7299999999999998E-2</v>
      </c>
      <c r="F71" s="81">
        <f t="shared" ca="1" si="54"/>
        <v>0.18980000000000002</v>
      </c>
      <c r="G71" s="81">
        <f t="shared" ca="1" si="54"/>
        <v>0.32989999999999997</v>
      </c>
      <c r="H71" s="81">
        <f t="shared" ca="1" si="54"/>
        <v>0.23849999999999996</v>
      </c>
      <c r="I71" s="81">
        <f t="shared" ca="1" si="54"/>
        <v>0.23299999999999998</v>
      </c>
      <c r="J71" s="81">
        <f t="shared" ca="1" si="54"/>
        <v>0.31360000000000005</v>
      </c>
      <c r="K71" s="81">
        <f t="shared" ca="1" si="54"/>
        <v>0.3332</v>
      </c>
      <c r="L71" s="81">
        <f t="shared" ca="1" si="54"/>
        <v>0.2646</v>
      </c>
      <c r="M71" s="81">
        <f t="shared" ca="1" si="54"/>
        <v>0.32620000000000005</v>
      </c>
      <c r="N71" s="81">
        <f t="shared" ca="1" si="54"/>
        <v>0.28349999999999997</v>
      </c>
      <c r="O71" s="81">
        <f t="shared" ca="1" si="54"/>
        <v>0.33259999999999995</v>
      </c>
      <c r="P71" s="81">
        <f t="shared" ca="1" si="54"/>
        <v>0.54259999999999997</v>
      </c>
      <c r="Q71" s="81">
        <f t="shared" ca="1" si="54"/>
        <v>0.57279999999999998</v>
      </c>
      <c r="R71" s="81">
        <f t="shared" ca="1" si="54"/>
        <v>0.5334000000000001</v>
      </c>
      <c r="S71" s="81">
        <f t="shared" ca="1" si="54"/>
        <v>0.32859999999999995</v>
      </c>
      <c r="T71" s="81">
        <f t="shared" ca="1" si="54"/>
        <v>0.3906</v>
      </c>
      <c r="U71" s="81">
        <f t="shared" ca="1" si="54"/>
        <v>0.43160000000000004</v>
      </c>
      <c r="V71" s="81">
        <f t="shared" ca="1" si="54"/>
        <v>0.47249999999999992</v>
      </c>
      <c r="W71" s="81">
        <f t="shared" ca="1" si="54"/>
        <v>0.54530000000000001</v>
      </c>
      <c r="X71" s="81">
        <f t="shared" ca="1" si="54"/>
        <v>0.5444</v>
      </c>
      <c r="Y71" s="81">
        <f t="shared" ca="1" si="54"/>
        <v>0.62679999999999991</v>
      </c>
      <c r="Z71" s="81">
        <f t="shared" ca="1" si="54"/>
        <v>0.65139999999999998</v>
      </c>
      <c r="AA71" s="81">
        <f t="shared" ca="1" si="54"/>
        <v>0.73049999999999993</v>
      </c>
      <c r="AB71" s="81">
        <f t="shared" ca="1" si="54"/>
        <v>0.67849999999999999</v>
      </c>
      <c r="AC71" s="81">
        <f t="shared" ref="AC71" ca="1" si="55">IF(OFFSET(AC37,$AE$35-1,0)=0,ERROR.TYPE(6),AC21)</f>
        <v>0.61990000000000012</v>
      </c>
    </row>
    <row r="72" spans="1:38" ht="6" customHeight="1">
      <c r="A72" s="214"/>
      <c r="B72" s="12"/>
      <c r="C72" s="12"/>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row>
    <row r="73" spans="1:38" ht="15">
      <c r="A73" s="214"/>
      <c r="B73" s="10" t="s">
        <v>46</v>
      </c>
      <c r="C73" s="10"/>
      <c r="D73" s="103"/>
      <c r="E73" s="103">
        <f t="shared" ref="E73:K73" ca="1" si="56">+E54+E65-E67-E71+E69</f>
        <v>-7.6702402028656275E-2</v>
      </c>
      <c r="F73" s="103">
        <f t="shared" ca="1" si="56"/>
        <v>-0.11068632737942413</v>
      </c>
      <c r="G73" s="103">
        <f t="shared" ca="1" si="56"/>
        <v>-0.2297256701168906</v>
      </c>
      <c r="H73" s="103">
        <f t="shared" ca="1" si="56"/>
        <v>-0.11941199291531812</v>
      </c>
      <c r="I73" s="103">
        <f t="shared" ca="1" si="56"/>
        <v>-7.195231909664529E-2</v>
      </c>
      <c r="J73" s="103">
        <f t="shared" ca="1" si="56"/>
        <v>-7.2811707498012052E-2</v>
      </c>
      <c r="K73" s="103">
        <f t="shared" ca="1" si="56"/>
        <v>-0.20331348636604349</v>
      </c>
      <c r="L73" s="103">
        <f t="shared" ref="L73:AA73" ca="1" si="57">+L54+L65-L67-L71+L69</f>
        <v>-6.0725595330468923E-2</v>
      </c>
      <c r="M73" s="103">
        <f t="shared" ca="1" si="57"/>
        <v>-0.1136538420278185</v>
      </c>
      <c r="N73" s="103">
        <f t="shared" ca="1" si="57"/>
        <v>-0.19038289821035206</v>
      </c>
      <c r="O73" s="103">
        <f t="shared" ca="1" si="57"/>
        <v>-0.24516805589371624</v>
      </c>
      <c r="P73" s="103">
        <f t="shared" ca="1" si="57"/>
        <v>-0.30880336609709691</v>
      </c>
      <c r="Q73" s="103">
        <f t="shared" ca="1" si="57"/>
        <v>-0.17471312184681501</v>
      </c>
      <c r="R73" s="103">
        <f t="shared" ca="1" si="57"/>
        <v>-0.1118553866504009</v>
      </c>
      <c r="S73" s="103">
        <f t="shared" ca="1" si="57"/>
        <v>0.16676164537724625</v>
      </c>
      <c r="T73" s="103">
        <f t="shared" ca="1" si="57"/>
        <v>0.13225369550178756</v>
      </c>
      <c r="U73" s="103">
        <f t="shared" ca="1" si="57"/>
        <v>0.14282755021707494</v>
      </c>
      <c r="V73" s="103">
        <f t="shared" ca="1" si="57"/>
        <v>1.5515522536232229E-2</v>
      </c>
      <c r="W73" s="103">
        <f t="shared" ca="1" si="57"/>
        <v>-0.15230540988416563</v>
      </c>
      <c r="X73" s="103">
        <f t="shared" ca="1" si="57"/>
        <v>-0.44670427044522154</v>
      </c>
      <c r="Y73" s="103">
        <f t="shared" ca="1" si="57"/>
        <v>-0.29647954606356325</v>
      </c>
      <c r="Z73" s="103">
        <f t="shared" ca="1" si="57"/>
        <v>-0.33850378634095346</v>
      </c>
      <c r="AA73" s="103">
        <f t="shared" ca="1" si="57"/>
        <v>-0.16716106452845958</v>
      </c>
      <c r="AB73" s="103">
        <f t="shared" ref="AB73:AC73" ca="1" si="58">+AB54+AB65-AB67-AB71+AB69</f>
        <v>-3.2221237668759506E-2</v>
      </c>
      <c r="AC73" s="103">
        <f t="shared" ca="1" si="58"/>
        <v>3.97799312912549E-2</v>
      </c>
    </row>
    <row r="74" spans="1:38" ht="6" customHeight="1">
      <c r="A74" s="214"/>
      <c r="B74" s="12"/>
      <c r="C74" s="12"/>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row>
    <row r="75" spans="1:38" ht="15">
      <c r="A75" s="214"/>
      <c r="B75" s="10" t="s">
        <v>47</v>
      </c>
      <c r="C75" s="11"/>
      <c r="D75" s="112"/>
      <c r="E75" s="103">
        <f t="shared" ref="E75:K75" ca="1" si="59">+E73-E$19</f>
        <v>-0.13500240202865627</v>
      </c>
      <c r="F75" s="103">
        <f t="shared" ca="1" si="59"/>
        <v>-0.24668632737942414</v>
      </c>
      <c r="G75" s="103">
        <f t="shared" ca="1" si="59"/>
        <v>-0.35782567011689059</v>
      </c>
      <c r="H75" s="103">
        <f t="shared" ca="1" si="59"/>
        <v>-0.25751199291531812</v>
      </c>
      <c r="I75" s="103">
        <f t="shared" ca="1" si="59"/>
        <v>-0.20025231909664531</v>
      </c>
      <c r="J75" s="103">
        <f t="shared" ca="1" si="59"/>
        <v>-0.20211170749801205</v>
      </c>
      <c r="K75" s="103">
        <f t="shared" ca="1" si="59"/>
        <v>-0.36351348636604347</v>
      </c>
      <c r="L75" s="103">
        <f t="shared" ref="L75:AA75" ca="1" si="60">+L73-L$19</f>
        <v>-0.21352559533046894</v>
      </c>
      <c r="M75" s="103">
        <f t="shared" ca="1" si="60"/>
        <v>-0.26985384202781848</v>
      </c>
      <c r="N75" s="103">
        <f t="shared" ca="1" si="60"/>
        <v>-0.34338289821035206</v>
      </c>
      <c r="O75" s="103">
        <f t="shared" ca="1" si="60"/>
        <v>-0.42536805589371623</v>
      </c>
      <c r="P75" s="103">
        <f t="shared" ca="1" si="60"/>
        <v>-0.48150336609709687</v>
      </c>
      <c r="Q75" s="103">
        <f t="shared" ca="1" si="60"/>
        <v>-0.39841312184681499</v>
      </c>
      <c r="R75" s="103">
        <f t="shared" ca="1" si="60"/>
        <v>-0.40155538665040091</v>
      </c>
      <c r="S75" s="103">
        <f t="shared" ca="1" si="60"/>
        <v>-0.15333835462275375</v>
      </c>
      <c r="T75" s="103">
        <f t="shared" ca="1" si="60"/>
        <v>-0.23884630449821248</v>
      </c>
      <c r="U75" s="103">
        <f t="shared" ca="1" si="60"/>
        <v>-0.30417244978292507</v>
      </c>
      <c r="V75" s="103">
        <f t="shared" ca="1" si="60"/>
        <v>-0.48268447746376775</v>
      </c>
      <c r="W75" s="103">
        <f t="shared" ca="1" si="60"/>
        <v>-0.6617054098841656</v>
      </c>
      <c r="X75" s="103">
        <f t="shared" ca="1" si="60"/>
        <v>-0.96470427044522156</v>
      </c>
      <c r="Y75" s="103">
        <f t="shared" ca="1" si="60"/>
        <v>-0.79277954606356327</v>
      </c>
      <c r="Z75" s="103">
        <f t="shared" ca="1" si="60"/>
        <v>-0.84640378634095348</v>
      </c>
      <c r="AA75" s="103">
        <f t="shared" ca="1" si="60"/>
        <v>-0.69356106452845956</v>
      </c>
      <c r="AB75" s="103">
        <f t="shared" ref="AB75:AC75" ca="1" si="61">+AB73-AB$19</f>
        <v>-0.6149212376687595</v>
      </c>
      <c r="AC75" s="103">
        <f t="shared" ca="1" si="61"/>
        <v>-0.5580200687087451</v>
      </c>
    </row>
    <row r="76" spans="1:38" ht="6" hidden="1" customHeight="1">
      <c r="A76" s="214"/>
      <c r="B76" s="12"/>
      <c r="C76" s="12"/>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row>
    <row r="77" spans="1:38" ht="15" hidden="1">
      <c r="A77" s="214"/>
      <c r="B77" s="10"/>
      <c r="C77" s="10"/>
      <c r="D77" s="112"/>
      <c r="E77" s="103"/>
      <c r="F77" s="103"/>
      <c r="G77" s="103"/>
      <c r="H77" s="103"/>
      <c r="I77" s="103"/>
      <c r="J77" s="103"/>
      <c r="K77" s="103"/>
      <c r="L77" s="103"/>
      <c r="M77" s="103"/>
      <c r="N77" s="103"/>
      <c r="O77" s="103"/>
      <c r="P77" s="103"/>
      <c r="Q77" s="103"/>
      <c r="R77" s="103"/>
      <c r="S77" s="103"/>
      <c r="T77" s="103"/>
      <c r="U77" s="103"/>
      <c r="V77" s="103"/>
      <c r="W77" s="103"/>
      <c r="X77" s="103"/>
      <c r="Y77" s="103"/>
      <c r="Z77" s="103"/>
      <c r="AA77" s="103"/>
      <c r="AB77" s="103"/>
      <c r="AC77" s="103"/>
      <c r="AG77" s="42"/>
      <c r="AH77" s="43"/>
      <c r="AI77" s="43"/>
      <c r="AJ77" s="43"/>
      <c r="AK77" s="43"/>
      <c r="AL77" s="43"/>
    </row>
    <row r="78" spans="1:38" ht="15" hidden="1">
      <c r="A78" s="214"/>
      <c r="B78" s="10"/>
      <c r="C78" s="10"/>
      <c r="D78" s="112"/>
      <c r="E78" s="103"/>
      <c r="F78" s="103"/>
      <c r="G78" s="103"/>
      <c r="H78" s="103"/>
      <c r="I78" s="103"/>
      <c r="J78" s="103"/>
      <c r="K78" s="103"/>
      <c r="L78" s="103"/>
      <c r="M78" s="103"/>
      <c r="N78" s="103"/>
      <c r="O78" s="103"/>
      <c r="P78" s="103"/>
      <c r="Q78" s="103"/>
      <c r="R78" s="103"/>
      <c r="S78" s="103"/>
      <c r="T78" s="103"/>
      <c r="U78" s="103"/>
      <c r="V78" s="103"/>
      <c r="W78" s="103"/>
      <c r="X78" s="103"/>
      <c r="Y78" s="103"/>
      <c r="Z78" s="103"/>
      <c r="AA78" s="103"/>
      <c r="AB78" s="103"/>
      <c r="AC78" s="103"/>
      <c r="AG78" s="42"/>
      <c r="AH78" s="43"/>
      <c r="AI78" s="43"/>
      <c r="AJ78" s="43"/>
      <c r="AK78" s="43"/>
      <c r="AL78" s="43"/>
    </row>
    <row r="79" spans="1:38" ht="5.25" hidden="1" customHeight="1">
      <c r="A79" s="214"/>
      <c r="B79" s="12"/>
      <c r="C79" s="12"/>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G79" s="42"/>
      <c r="AH79" s="43"/>
      <c r="AI79" s="43"/>
      <c r="AJ79" s="43"/>
      <c r="AK79" s="43"/>
      <c r="AL79" s="43"/>
    </row>
    <row r="80" spans="1:38" ht="15" hidden="1">
      <c r="A80" s="214"/>
      <c r="B80" s="10"/>
      <c r="C80" s="10"/>
      <c r="D80" s="112"/>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G80" s="42"/>
      <c r="AH80" s="43"/>
      <c r="AI80" s="43"/>
      <c r="AJ80" s="43"/>
      <c r="AK80" s="43"/>
      <c r="AL80" s="43"/>
    </row>
    <row r="81" spans="1:38" ht="15" hidden="1">
      <c r="A81" s="214"/>
      <c r="B81" s="10"/>
      <c r="C81" s="10"/>
      <c r="D81" s="112"/>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G81" s="42"/>
      <c r="AH81" s="43"/>
      <c r="AI81" s="43"/>
      <c r="AJ81" s="43"/>
      <c r="AK81" s="43"/>
      <c r="AL81" s="43"/>
    </row>
    <row r="82" spans="1:38">
      <c r="AB82" s="2"/>
      <c r="AC82" s="2"/>
    </row>
    <row r="83" spans="1:38" s="3" customFormat="1" ht="15">
      <c r="A83" s="8" t="s">
        <v>56</v>
      </c>
      <c r="B83" s="8"/>
      <c r="C83" s="8"/>
      <c r="D83" s="8"/>
      <c r="E83" s="7" t="s">
        <v>5</v>
      </c>
      <c r="F83" s="7" t="s">
        <v>6</v>
      </c>
      <c r="G83" s="7" t="s">
        <v>7</v>
      </c>
      <c r="H83" s="7" t="s">
        <v>8</v>
      </c>
      <c r="I83" s="7" t="s">
        <v>9</v>
      </c>
      <c r="J83" s="6" t="s">
        <v>10</v>
      </c>
      <c r="K83" s="6" t="s">
        <v>11</v>
      </c>
      <c r="L83" s="6" t="s">
        <v>12</v>
      </c>
      <c r="M83" s="5" t="s">
        <v>13</v>
      </c>
      <c r="N83" s="5" t="s">
        <v>14</v>
      </c>
      <c r="O83" s="5" t="s">
        <v>15</v>
      </c>
      <c r="P83" s="5" t="s">
        <v>16</v>
      </c>
      <c r="Q83" s="5" t="s">
        <v>17</v>
      </c>
      <c r="R83" s="5" t="s">
        <v>18</v>
      </c>
      <c r="S83" s="5" t="s">
        <v>19</v>
      </c>
      <c r="T83" s="5" t="s">
        <v>20</v>
      </c>
      <c r="U83" s="5" t="s">
        <v>21</v>
      </c>
      <c r="V83" s="5" t="s">
        <v>22</v>
      </c>
      <c r="W83" s="5" t="s">
        <v>23</v>
      </c>
      <c r="X83" s="5" t="s">
        <v>24</v>
      </c>
      <c r="Y83" s="5" t="s">
        <v>25</v>
      </c>
      <c r="Z83" s="5" t="s">
        <v>26</v>
      </c>
      <c r="AA83" s="5" t="s">
        <v>27</v>
      </c>
      <c r="AB83" s="5" t="s">
        <v>28</v>
      </c>
      <c r="AC83" s="5" t="s">
        <v>29</v>
      </c>
      <c r="AE83" s="4">
        <v>1</v>
      </c>
    </row>
    <row r="84" spans="1:38" ht="15">
      <c r="A84" s="35"/>
      <c r="B84" s="35"/>
      <c r="C84" s="35" t="s">
        <v>57</v>
      </c>
      <c r="D84" s="35"/>
      <c r="E84" s="36"/>
      <c r="F84" s="36"/>
      <c r="G84" s="36"/>
      <c r="H84" s="36"/>
      <c r="I84" s="36"/>
      <c r="J84" s="37"/>
      <c r="K84" s="37"/>
      <c r="L84" s="37"/>
      <c r="M84" s="38"/>
      <c r="N84" s="38"/>
      <c r="O84" s="38"/>
      <c r="P84" s="38"/>
      <c r="Q84" s="38"/>
      <c r="R84" s="38"/>
      <c r="S84" s="38"/>
      <c r="T84" s="38"/>
      <c r="U84" s="38"/>
      <c r="V84" s="38"/>
      <c r="W84" s="38"/>
      <c r="X84" s="38"/>
      <c r="Y84" s="38"/>
      <c r="Z84" s="38"/>
      <c r="AA84" s="38"/>
      <c r="AB84" s="38"/>
      <c r="AC84" s="38"/>
    </row>
    <row r="85" spans="1:38" ht="15">
      <c r="A85" s="31"/>
      <c r="B85" s="31"/>
      <c r="C85" s="31"/>
      <c r="D85" s="2" t="s">
        <v>58</v>
      </c>
      <c r="E85" s="32">
        <f t="shared" ref="E85:AB85" ca="1" si="62">+OFFSET(E88,1+($AE$83-1)*3,0)</f>
        <v>-2.1058112893147301</v>
      </c>
      <c r="F85" s="32">
        <f t="shared" ca="1" si="62"/>
        <v>-2.6548672566371665</v>
      </c>
      <c r="G85" s="32">
        <f t="shared" ca="1" si="62"/>
        <v>-4.162888329135181</v>
      </c>
      <c r="H85" s="32">
        <f t="shared" ca="1" si="62"/>
        <v>-1.5494378783511074</v>
      </c>
      <c r="I85" s="32">
        <f t="shared" ca="1" si="62"/>
        <v>-0.46376453128864537</v>
      </c>
      <c r="J85" s="32">
        <f t="shared" ca="1" si="62"/>
        <v>9.6831912430266842E-2</v>
      </c>
      <c r="K85" s="32">
        <f t="shared" ca="1" si="62"/>
        <v>-1.6479255525397432</v>
      </c>
      <c r="L85" s="32">
        <f t="shared" ca="1" si="62"/>
        <v>-0.17422541535698324</v>
      </c>
      <c r="M85" s="32">
        <f t="shared" ca="1" si="62"/>
        <v>-0.5637908061292517</v>
      </c>
      <c r="N85" s="32">
        <f t="shared" ca="1" si="62"/>
        <v>-1.1303650220617749</v>
      </c>
      <c r="O85" s="32">
        <f t="shared" ca="1" si="62"/>
        <v>-1.675041876046901</v>
      </c>
      <c r="P85" s="32">
        <f t="shared" ca="1" si="62"/>
        <v>-2.3115905306595246</v>
      </c>
      <c r="Q85" s="32">
        <f t="shared" ca="1" si="62"/>
        <v>-1.3888306423429129</v>
      </c>
      <c r="R85" s="32">
        <f t="shared" ca="1" si="62"/>
        <v>-0.97095766597993027</v>
      </c>
      <c r="S85" s="32">
        <f t="shared" ca="1" si="62"/>
        <v>0.69818964425877295</v>
      </c>
      <c r="T85" s="32">
        <f t="shared" ca="1" si="62"/>
        <v>0.75757575757576112</v>
      </c>
      <c r="U85" s="32">
        <f t="shared" ca="1" si="62"/>
        <v>1.2894183601962128</v>
      </c>
      <c r="V85" s="32">
        <f t="shared" ca="1" si="62"/>
        <v>1.1574235264859549</v>
      </c>
      <c r="W85" s="32">
        <f t="shared" ca="1" si="62"/>
        <v>0.24403900891232019</v>
      </c>
      <c r="X85" s="32">
        <f t="shared" ca="1" si="62"/>
        <v>-2.6721843086007424</v>
      </c>
      <c r="Y85" s="32">
        <f t="shared" ca="1" si="62"/>
        <v>-2.0113922868615206</v>
      </c>
      <c r="Z85" s="32">
        <f t="shared" ca="1" si="62"/>
        <v>-1.9184061541120982</v>
      </c>
      <c r="AA85" s="32">
        <f t="shared" ca="1" si="62"/>
        <v>-1.1216091374821537</v>
      </c>
      <c r="AB85" s="32">
        <f t="shared" ca="1" si="62"/>
        <v>-0.56506919633690222</v>
      </c>
      <c r="AC85" s="32">
        <f t="shared" ref="AC85" ca="1" si="63">+OFFSET(AC88,1+($AE$83-1)*3,0)</f>
        <v>-0.23724368144968769</v>
      </c>
      <c r="AE85" s="31"/>
    </row>
    <row r="86" spans="1:38" ht="15">
      <c r="A86" s="31"/>
      <c r="B86" s="31"/>
      <c r="C86" s="31"/>
      <c r="D86" s="2" t="s">
        <v>54</v>
      </c>
      <c r="E86" s="32">
        <f t="shared" ref="E86:AB86" ca="1" si="64">+OFFSET(E89,1+($AE$83-1)*3,0)</f>
        <v>-1.5976338685410596</v>
      </c>
      <c r="F86" s="32">
        <f t="shared" ca="1" si="64"/>
        <v>-2.0840957894826611</v>
      </c>
      <c r="G86" s="32">
        <f t="shared" ca="1" si="64"/>
        <v>-3.8576938726597918</v>
      </c>
      <c r="H86" s="32">
        <f t="shared" ca="1" si="64"/>
        <v>-1.7211299065338446</v>
      </c>
      <c r="I86" s="32">
        <f t="shared" ca="1" si="64"/>
        <v>-0.88983822775964971</v>
      </c>
      <c r="J86" s="32">
        <f t="shared" ca="1" si="64"/>
        <v>-0.76635835699412758</v>
      </c>
      <c r="K86" s="32">
        <f t="shared" ca="1" si="64"/>
        <v>-1.9708558197561405</v>
      </c>
      <c r="L86" s="32">
        <f t="shared" ca="1" si="64"/>
        <v>-0.54535783862118481</v>
      </c>
      <c r="M86" s="32">
        <f t="shared" ca="1" si="64"/>
        <v>-0.94648436065804897</v>
      </c>
      <c r="N86" s="32">
        <f t="shared" ca="1" si="64"/>
        <v>-1.527339736946266</v>
      </c>
      <c r="O86" s="32">
        <f t="shared" ca="1" si="64"/>
        <v>-1.8666670922317361</v>
      </c>
      <c r="P86" s="32">
        <f t="shared" ca="1" si="64"/>
        <v>-2.2355995518504082</v>
      </c>
      <c r="Q86" s="32">
        <f t="shared" ca="1" si="64"/>
        <v>-1.2211723061914797</v>
      </c>
      <c r="R86" s="32">
        <f t="shared" ca="1" si="64"/>
        <v>-0.74337334120024523</v>
      </c>
      <c r="S86" s="32">
        <f t="shared" ca="1" si="64"/>
        <v>1.0555870703712258</v>
      </c>
      <c r="T86" s="32">
        <f t="shared" ca="1" si="64"/>
        <v>0.77368489237034954</v>
      </c>
      <c r="U86" s="32">
        <f t="shared" ca="1" si="64"/>
        <v>0.76991833441364321</v>
      </c>
      <c r="V86" s="32">
        <f t="shared" ca="1" si="64"/>
        <v>7.7172457280438839E-2</v>
      </c>
      <c r="W86" s="32">
        <f t="shared" ca="1" si="64"/>
        <v>-0.71067803594869872</v>
      </c>
      <c r="X86" s="32">
        <f t="shared" ca="1" si="64"/>
        <v>-2.1620651006496372</v>
      </c>
      <c r="Y86" s="32">
        <f t="shared" ca="1" si="64"/>
        <v>-1.3842541136593671</v>
      </c>
      <c r="Z86" s="32">
        <f t="shared" ca="1" si="64"/>
        <v>-1.4629145008036366</v>
      </c>
      <c r="AA86" s="32">
        <f t="shared" ca="1" si="64"/>
        <v>-0.7019445054525052</v>
      </c>
      <c r="AB86" s="32">
        <f t="shared" ca="1" si="64"/>
        <v>-0.13231997728536615</v>
      </c>
      <c r="AC86" s="32">
        <f t="shared" ref="AC86" ca="1" si="65">+OFFSET(AC89,1+($AE$83-1)*3,0)</f>
        <v>0.15808270263572921</v>
      </c>
      <c r="AE86" s="31"/>
    </row>
    <row r="87" spans="1:38" ht="15">
      <c r="A87" s="31"/>
      <c r="B87" s="31"/>
      <c r="C87" s="31"/>
      <c r="D87" s="31"/>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E87" s="31"/>
    </row>
    <row r="88" spans="1:38" ht="15">
      <c r="A88" s="31"/>
      <c r="B88" s="31"/>
      <c r="C88" s="2" t="s">
        <v>46</v>
      </c>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E88" s="31"/>
    </row>
    <row r="89" spans="1:38" ht="15">
      <c r="A89" s="31"/>
      <c r="B89" s="31"/>
      <c r="C89" s="31"/>
      <c r="D89" s="2" t="s">
        <v>58</v>
      </c>
      <c r="E89" s="32">
        <f t="shared" ref="E89:AB89" ca="1" si="66">IF(OFFSET(E37,$AE$35-1,0)=0,ERROR.TYPE(6),E23/E33*100)</f>
        <v>-2.1058112893147301</v>
      </c>
      <c r="F89" s="32">
        <f t="shared" ca="1" si="66"/>
        <v>-2.6548672566371665</v>
      </c>
      <c r="G89" s="32">
        <f t="shared" ca="1" si="66"/>
        <v>-4.162888329135181</v>
      </c>
      <c r="H89" s="32">
        <f t="shared" ca="1" si="66"/>
        <v>-1.5494378783511074</v>
      </c>
      <c r="I89" s="32">
        <f t="shared" ca="1" si="66"/>
        <v>-0.46376453128864537</v>
      </c>
      <c r="J89" s="32">
        <f t="shared" ca="1" si="66"/>
        <v>9.6831912430266842E-2</v>
      </c>
      <c r="K89" s="32">
        <f t="shared" ca="1" si="66"/>
        <v>-1.6479255525397432</v>
      </c>
      <c r="L89" s="32">
        <f t="shared" ca="1" si="66"/>
        <v>-0.17422541535698324</v>
      </c>
      <c r="M89" s="32">
        <f t="shared" ca="1" si="66"/>
        <v>-0.5637908061292517</v>
      </c>
      <c r="N89" s="32">
        <f t="shared" ca="1" si="66"/>
        <v>-1.1303650220617749</v>
      </c>
      <c r="O89" s="32">
        <f t="shared" ca="1" si="66"/>
        <v>-1.675041876046901</v>
      </c>
      <c r="P89" s="32">
        <f t="shared" ca="1" si="66"/>
        <v>-2.3115905306595246</v>
      </c>
      <c r="Q89" s="32">
        <f t="shared" ca="1" si="66"/>
        <v>-1.3888306423429129</v>
      </c>
      <c r="R89" s="32">
        <f t="shared" ca="1" si="66"/>
        <v>-0.97095766597993027</v>
      </c>
      <c r="S89" s="32">
        <f t="shared" ca="1" si="66"/>
        <v>0.69818964425877295</v>
      </c>
      <c r="T89" s="32">
        <f t="shared" ca="1" si="66"/>
        <v>0.75757575757576112</v>
      </c>
      <c r="U89" s="32">
        <f t="shared" ca="1" si="66"/>
        <v>1.2894183601962128</v>
      </c>
      <c r="V89" s="32">
        <f t="shared" ca="1" si="66"/>
        <v>1.1574235264859549</v>
      </c>
      <c r="W89" s="32">
        <f t="shared" ca="1" si="66"/>
        <v>0.24403900891232019</v>
      </c>
      <c r="X89" s="32">
        <f t="shared" ca="1" si="66"/>
        <v>-2.6721843086007424</v>
      </c>
      <c r="Y89" s="32">
        <f t="shared" ca="1" si="66"/>
        <v>-2.0113922868615206</v>
      </c>
      <c r="Z89" s="32">
        <f t="shared" ca="1" si="66"/>
        <v>-1.9184061541120982</v>
      </c>
      <c r="AA89" s="32">
        <f t="shared" ca="1" si="66"/>
        <v>-1.1216091374821537</v>
      </c>
      <c r="AB89" s="32">
        <f t="shared" ca="1" si="66"/>
        <v>-0.56506919633690222</v>
      </c>
      <c r="AC89" s="32">
        <f t="shared" ref="AC89" ca="1" si="67">IF(OFFSET(AC37,$AE$35-1,0)=0,ERROR.TYPE(6),AC23/AC33*100)</f>
        <v>-0.23724368144968769</v>
      </c>
      <c r="AE89" s="31"/>
    </row>
    <row r="90" spans="1:38" ht="15">
      <c r="A90" s="31"/>
      <c r="B90" s="31"/>
      <c r="C90" s="31"/>
      <c r="D90" s="2" t="s">
        <v>54</v>
      </c>
      <c r="E90" s="32">
        <f t="shared" ref="E90:AB90" ca="1" si="68">IF(OFFSET(E37,$AE$35-1,0)=0,ERROR.TYPE(6),E73/E33*100)</f>
        <v>-1.5976338685410596</v>
      </c>
      <c r="F90" s="32">
        <f t="shared" ca="1" si="68"/>
        <v>-2.0840957894826611</v>
      </c>
      <c r="G90" s="32">
        <f t="shared" ca="1" si="68"/>
        <v>-3.8576938726597918</v>
      </c>
      <c r="H90" s="32">
        <f t="shared" ca="1" si="68"/>
        <v>-1.7211299065338446</v>
      </c>
      <c r="I90" s="32">
        <f t="shared" ca="1" si="68"/>
        <v>-0.88983822775964971</v>
      </c>
      <c r="J90" s="32">
        <f t="shared" ca="1" si="68"/>
        <v>-0.76635835699412758</v>
      </c>
      <c r="K90" s="32">
        <f t="shared" ca="1" si="68"/>
        <v>-1.9708558197561405</v>
      </c>
      <c r="L90" s="32">
        <f t="shared" ca="1" si="68"/>
        <v>-0.54535783862118481</v>
      </c>
      <c r="M90" s="32">
        <f t="shared" ca="1" si="68"/>
        <v>-0.94648436065804897</v>
      </c>
      <c r="N90" s="32">
        <f t="shared" ca="1" si="68"/>
        <v>-1.527339736946266</v>
      </c>
      <c r="O90" s="32">
        <f t="shared" ca="1" si="68"/>
        <v>-1.8666670922317361</v>
      </c>
      <c r="P90" s="32">
        <f t="shared" ca="1" si="68"/>
        <v>-2.2355995518504082</v>
      </c>
      <c r="Q90" s="32">
        <f t="shared" ca="1" si="68"/>
        <v>-1.2211723061914797</v>
      </c>
      <c r="R90" s="32">
        <f t="shared" ca="1" si="68"/>
        <v>-0.74337334120024523</v>
      </c>
      <c r="S90" s="32">
        <f t="shared" ca="1" si="68"/>
        <v>1.0555870703712258</v>
      </c>
      <c r="T90" s="32">
        <f t="shared" ca="1" si="68"/>
        <v>0.77368489237034954</v>
      </c>
      <c r="U90" s="32">
        <f t="shared" ca="1" si="68"/>
        <v>0.76991833441364321</v>
      </c>
      <c r="V90" s="32">
        <f t="shared" ca="1" si="68"/>
        <v>7.7172457280438839E-2</v>
      </c>
      <c r="W90" s="32">
        <f t="shared" ca="1" si="68"/>
        <v>-0.71067803594869872</v>
      </c>
      <c r="X90" s="32">
        <f t="shared" ca="1" si="68"/>
        <v>-2.1620651006496372</v>
      </c>
      <c r="Y90" s="32">
        <f t="shared" ca="1" si="68"/>
        <v>-1.3842541136593671</v>
      </c>
      <c r="Z90" s="32">
        <f t="shared" ca="1" si="68"/>
        <v>-1.4629145008036366</v>
      </c>
      <c r="AA90" s="32">
        <f t="shared" ca="1" si="68"/>
        <v>-0.7019445054525052</v>
      </c>
      <c r="AB90" s="32">
        <f t="shared" ca="1" si="68"/>
        <v>-0.13231997728536615</v>
      </c>
      <c r="AC90" s="32">
        <f t="shared" ref="AC90" ca="1" si="69">IF(OFFSET(AC37,$AE$35-1,0)=0,ERROR.TYPE(6),AC73/AC33*100)</f>
        <v>0.15808270263572921</v>
      </c>
      <c r="AE90" s="31"/>
    </row>
    <row r="91" spans="1:38" ht="15">
      <c r="A91" s="31"/>
      <c r="B91" s="31"/>
      <c r="C91" s="2" t="s">
        <v>47</v>
      </c>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E91" s="31"/>
    </row>
    <row r="92" spans="1:38" ht="15">
      <c r="A92" s="31"/>
      <c r="B92" s="31"/>
      <c r="C92" s="31"/>
      <c r="D92" s="2" t="s">
        <v>58</v>
      </c>
      <c r="E92" s="32">
        <f t="shared" ref="E92:AB92" ca="1" si="70">IF(OFFSET(E37,$AE$35-1,0)=0,ERROR.TYPE(6),E25/E33*100)</f>
        <v>-3.3201416371589292</v>
      </c>
      <c r="F92" s="32">
        <f t="shared" ca="1" si="70"/>
        <v>-5.2155902843155699</v>
      </c>
      <c r="G92" s="32">
        <f t="shared" ca="1" si="70"/>
        <v>-6.3140218303946272</v>
      </c>
      <c r="H92" s="32">
        <f t="shared" ca="1" si="70"/>
        <v>-3.5399250504468118</v>
      </c>
      <c r="I92" s="32">
        <f t="shared" ca="1" si="70"/>
        <v>-2.0504575810042036</v>
      </c>
      <c r="J92" s="32">
        <f t="shared" ca="1" si="70"/>
        <v>-1.264077465529948</v>
      </c>
      <c r="K92" s="32">
        <f t="shared" ca="1" si="70"/>
        <v>-3.2008530438154312</v>
      </c>
      <c r="L92" s="32">
        <f t="shared" ca="1" si="70"/>
        <v>-1.5464750785810517</v>
      </c>
      <c r="M92" s="32">
        <f t="shared" ca="1" si="70"/>
        <v>-1.8645902731512369</v>
      </c>
      <c r="N92" s="32">
        <f t="shared" ca="1" si="70"/>
        <v>-2.3578018451664686</v>
      </c>
      <c r="O92" s="32">
        <f t="shared" ca="1" si="70"/>
        <v>-3.0470534490634993</v>
      </c>
      <c r="P92" s="32">
        <f t="shared" ca="1" si="70"/>
        <v>-3.5618620140447406</v>
      </c>
      <c r="Q92" s="32">
        <f t="shared" ca="1" si="70"/>
        <v>-2.9524009226252921</v>
      </c>
      <c r="R92" s="32">
        <f t="shared" ca="1" si="70"/>
        <v>-2.8962583903768198</v>
      </c>
      <c r="S92" s="32">
        <f t="shared" ca="1" si="70"/>
        <v>-1.3280162045828525</v>
      </c>
      <c r="T92" s="32">
        <f t="shared" ca="1" si="70"/>
        <v>-1.4133614133614101</v>
      </c>
      <c r="U92" s="32">
        <f t="shared" ca="1" si="70"/>
        <v>-1.1201552476955452</v>
      </c>
      <c r="V92" s="32">
        <f t="shared" ca="1" si="70"/>
        <v>-1.3205670231285687</v>
      </c>
      <c r="W92" s="32">
        <f t="shared" ca="1" si="70"/>
        <v>-2.1328916056180329</v>
      </c>
      <c r="X92" s="32">
        <f t="shared" ca="1" si="70"/>
        <v>-5.1793233628575548</v>
      </c>
      <c r="Y92" s="32">
        <f t="shared" ca="1" si="70"/>
        <v>-4.3286021103744536</v>
      </c>
      <c r="Z92" s="32">
        <f t="shared" ca="1" si="70"/>
        <v>-4.1134016163187628</v>
      </c>
      <c r="AA92" s="32">
        <f t="shared" ca="1" si="70"/>
        <v>-3.3320735701688085</v>
      </c>
      <c r="AB92" s="32">
        <f t="shared" ca="1" si="70"/>
        <v>-2.9579894049525648</v>
      </c>
      <c r="AC92" s="32">
        <f t="shared" ref="AC92" ca="1" si="71">IF(OFFSET(AC37,$AE$35-1,0)=0,ERROR.TYPE(6),AC25/AC33*100)</f>
        <v>-2.6128596407566338</v>
      </c>
      <c r="AE92" s="31"/>
    </row>
    <row r="93" spans="1:38" ht="15">
      <c r="A93" s="31"/>
      <c r="B93" s="31"/>
      <c r="C93" s="31"/>
      <c r="D93" s="2" t="s">
        <v>54</v>
      </c>
      <c r="E93" s="32">
        <f t="shared" ref="E93:AB93" ca="1" si="72">IF(OFFSET(E37,$AE$35-1,0)=0,ERROR.TYPE(6),E75/E33*100)</f>
        <v>-2.8119642163852583</v>
      </c>
      <c r="F93" s="32">
        <f t="shared" ca="1" si="72"/>
        <v>-4.644818817161064</v>
      </c>
      <c r="G93" s="32">
        <f t="shared" ca="1" si="72"/>
        <v>-6.008827373919237</v>
      </c>
      <c r="H93" s="32">
        <f t="shared" ca="1" si="72"/>
        <v>-3.711617078629549</v>
      </c>
      <c r="I93" s="32">
        <f t="shared" ca="1" si="72"/>
        <v>-2.4765312774752077</v>
      </c>
      <c r="J93" s="32">
        <f t="shared" ca="1" si="72"/>
        <v>-2.1272677349543421</v>
      </c>
      <c r="K93" s="32">
        <f t="shared" ca="1" si="72"/>
        <v>-3.5237833110318286</v>
      </c>
      <c r="L93" s="32">
        <f t="shared" ca="1" si="72"/>
        <v>-1.9176075018452532</v>
      </c>
      <c r="M93" s="32">
        <f t="shared" ca="1" si="72"/>
        <v>-2.2472838276800342</v>
      </c>
      <c r="N93" s="32">
        <f t="shared" ca="1" si="72"/>
        <v>-2.7547765600509591</v>
      </c>
      <c r="O93" s="32">
        <f t="shared" ca="1" si="72"/>
        <v>-3.2386786652483348</v>
      </c>
      <c r="P93" s="32">
        <f t="shared" ca="1" si="72"/>
        <v>-3.485871035235625</v>
      </c>
      <c r="Q93" s="32">
        <f t="shared" ca="1" si="72"/>
        <v>-2.7847425864738589</v>
      </c>
      <c r="R93" s="32">
        <f t="shared" ca="1" si="72"/>
        <v>-2.668674065597135</v>
      </c>
      <c r="S93" s="32">
        <f t="shared" ca="1" si="72"/>
        <v>-0.97061877847039979</v>
      </c>
      <c r="T93" s="32">
        <f t="shared" ca="1" si="72"/>
        <v>-1.3972522785668215</v>
      </c>
      <c r="U93" s="32">
        <f t="shared" ca="1" si="72"/>
        <v>-1.6396552734781147</v>
      </c>
      <c r="V93" s="32">
        <f t="shared" ca="1" si="72"/>
        <v>-2.4008180923340849</v>
      </c>
      <c r="W93" s="32">
        <f t="shared" ca="1" si="72"/>
        <v>-3.0876086504790514</v>
      </c>
      <c r="X93" s="32">
        <f t="shared" ca="1" si="72"/>
        <v>-4.6692041549064491</v>
      </c>
      <c r="Y93" s="32">
        <f t="shared" ca="1" si="72"/>
        <v>-3.7014639371723002</v>
      </c>
      <c r="Z93" s="32">
        <f t="shared" ca="1" si="72"/>
        <v>-3.6579099630103009</v>
      </c>
      <c r="AA93" s="32">
        <f t="shared" ca="1" si="72"/>
        <v>-2.9124089381391602</v>
      </c>
      <c r="AB93" s="32">
        <f t="shared" ca="1" si="72"/>
        <v>-2.5252401859010289</v>
      </c>
      <c r="AC93" s="32">
        <f t="shared" ref="AC93" ca="1" si="73">IF(OFFSET(AC37,$AE$35-1,0)=0,ERROR.TYPE(6),AC75/AC33*100)</f>
        <v>-2.2175332566712171</v>
      </c>
      <c r="AE93" s="31"/>
    </row>
    <row r="94" spans="1:38" ht="15">
      <c r="A94" s="31"/>
      <c r="B94" s="31"/>
      <c r="C94" s="31"/>
      <c r="D94" s="31"/>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E94" s="31"/>
    </row>
    <row r="95" spans="1:38" ht="15">
      <c r="A95" s="35"/>
      <c r="B95" s="35"/>
      <c r="C95" s="35" t="s">
        <v>59</v>
      </c>
      <c r="D95" s="35"/>
      <c r="E95" s="37"/>
      <c r="F95" s="37"/>
      <c r="G95" s="37"/>
      <c r="H95" s="37"/>
      <c r="I95" s="37"/>
      <c r="J95" s="37"/>
      <c r="K95" s="37"/>
      <c r="L95" s="37"/>
      <c r="M95" s="38"/>
      <c r="N95" s="38"/>
      <c r="O95" s="38"/>
      <c r="P95" s="38"/>
      <c r="Q95" s="38"/>
      <c r="R95" s="38"/>
      <c r="S95" s="38"/>
      <c r="T95" s="38"/>
      <c r="U95" s="38"/>
      <c r="V95" s="38"/>
      <c r="W95" s="38"/>
      <c r="X95" s="38"/>
      <c r="Y95" s="38"/>
      <c r="Z95" s="38"/>
      <c r="AA95" s="38"/>
      <c r="AB95" s="38"/>
      <c r="AC95" s="38"/>
    </row>
    <row r="96" spans="1:38" ht="15">
      <c r="A96" s="31"/>
      <c r="B96" s="31"/>
      <c r="C96" s="31"/>
      <c r="D96" s="2" t="s">
        <v>60</v>
      </c>
      <c r="E96" s="32"/>
      <c r="F96" s="32">
        <f t="shared" ref="E96:AB96" ca="1" si="74">IF(OFFSET(E37,$AE$35-1,0)=0,ERROR.TYPE(6),OFFSET(F37,$AE$35-1,0)-OFFSET(E37,$AE$35-1,0))</f>
        <v>-0.52044999999999986</v>
      </c>
      <c r="G96" s="32">
        <f t="shared" ca="1" si="74"/>
        <v>2.7796799999999999</v>
      </c>
      <c r="H96" s="32">
        <f t="shared" ca="1" si="74"/>
        <v>2.5346899999999999</v>
      </c>
      <c r="I96" s="32">
        <f t="shared" ca="1" si="74"/>
        <v>1.33074</v>
      </c>
      <c r="J96" s="32">
        <f t="shared" ca="1" si="74"/>
        <v>1.8462700000000005</v>
      </c>
      <c r="K96" s="32">
        <f t="shared" ca="1" si="74"/>
        <v>-2.5754800000000007</v>
      </c>
      <c r="L96" s="32">
        <f t="shared" ca="1" si="74"/>
        <v>0.24213000000000018</v>
      </c>
      <c r="M96" s="32">
        <f t="shared" ca="1" si="74"/>
        <v>4.8509999999999831E-2</v>
      </c>
      <c r="N96" s="32">
        <f t="shared" ca="1" si="74"/>
        <v>2.397999999999989E-2</v>
      </c>
      <c r="O96" s="32">
        <f t="shared" ca="1" si="74"/>
        <v>-0.96874999999999989</v>
      </c>
      <c r="P96" s="32">
        <f t="shared" ca="1" si="74"/>
        <v>-1.15954</v>
      </c>
      <c r="Q96" s="32">
        <f t="shared" ca="1" si="74"/>
        <v>-0.34358</v>
      </c>
      <c r="R96" s="32">
        <f t="shared" ca="1" si="74"/>
        <v>-0.21176000000000006</v>
      </c>
      <c r="S96" s="32">
        <f t="shared" ca="1" si="74"/>
        <v>-0.48436999999999997</v>
      </c>
      <c r="T96" s="32">
        <f t="shared" ca="1" si="74"/>
        <v>1.3046599999999999</v>
      </c>
      <c r="U96" s="32">
        <f t="shared" ca="1" si="74"/>
        <v>1.8166500000000001</v>
      </c>
      <c r="V96" s="32">
        <f t="shared" ca="1" si="74"/>
        <v>1.9319600000000001</v>
      </c>
      <c r="W96" s="32">
        <f t="shared" ca="1" si="74"/>
        <v>-0.4905400000000002</v>
      </c>
      <c r="X96" s="32">
        <f t="shared" ca="1" si="74"/>
        <v>-4.8515800000000002</v>
      </c>
      <c r="Y96" s="32">
        <f t="shared" ca="1" si="74"/>
        <v>-0.25568999999999997</v>
      </c>
      <c r="Z96" s="32">
        <f t="shared" ca="1" si="74"/>
        <v>0.53981000000000012</v>
      </c>
      <c r="AA96" s="32">
        <f t="shared" ca="1" si="74"/>
        <v>0.16582999999999992</v>
      </c>
      <c r="AB96" s="32">
        <f t="shared" ca="1" si="74"/>
        <v>4.7949999999999937E-2</v>
      </c>
      <c r="AC96" s="32">
        <f t="shared" ref="AC96" ca="1" si="75">IF(OFFSET(AB37,$AE$35-1,0)=0,ERROR.TYPE(6),OFFSET(AC37,$AE$35-1,0)-OFFSET(AB37,$AE$35-1,0))</f>
        <v>8.0110000000000126E-2</v>
      </c>
      <c r="AE96" s="31"/>
    </row>
    <row r="97" spans="1:42" ht="15">
      <c r="A97" s="31"/>
      <c r="B97" s="31"/>
      <c r="C97" s="31"/>
      <c r="D97" s="2" t="s">
        <v>61</v>
      </c>
      <c r="E97" s="32"/>
      <c r="F97" s="32">
        <f t="shared" ref="E97:AB97" ca="1" si="76">IF(OFFSET(E37,$AE$35-1,0)=0,ERROR.TYPE(6),E86-F86)</f>
        <v>0.48646192094160146</v>
      </c>
      <c r="G97" s="32">
        <f t="shared" ca="1" si="76"/>
        <v>1.7735980831771307</v>
      </c>
      <c r="H97" s="32">
        <f t="shared" ca="1" si="76"/>
        <v>-2.136563966125947</v>
      </c>
      <c r="I97" s="32">
        <f t="shared" ca="1" si="76"/>
        <v>-0.83129167877419485</v>
      </c>
      <c r="J97" s="32">
        <f t="shared" ca="1" si="76"/>
        <v>-0.12347987076552214</v>
      </c>
      <c r="K97" s="32">
        <f t="shared" ca="1" si="76"/>
        <v>1.2044974627620131</v>
      </c>
      <c r="L97" s="32">
        <f t="shared" ca="1" si="76"/>
        <v>-1.4254979811349557</v>
      </c>
      <c r="M97" s="32">
        <f t="shared" ca="1" si="76"/>
        <v>0.40112652203686416</v>
      </c>
      <c r="N97" s="32">
        <f t="shared" ca="1" si="76"/>
        <v>0.58085537628821704</v>
      </c>
      <c r="O97" s="32">
        <f t="shared" ca="1" si="76"/>
        <v>0.33932735528547009</v>
      </c>
      <c r="P97" s="32">
        <f t="shared" ca="1" si="76"/>
        <v>0.36893245961867205</v>
      </c>
      <c r="Q97" s="32">
        <f t="shared" ca="1" si="76"/>
        <v>-1.0144272456589285</v>
      </c>
      <c r="R97" s="32">
        <f t="shared" ca="1" si="76"/>
        <v>-0.47779896499123442</v>
      </c>
      <c r="S97" s="32">
        <f t="shared" ca="1" si="76"/>
        <v>-1.798960411571471</v>
      </c>
      <c r="T97" s="32">
        <f t="shared" ca="1" si="76"/>
        <v>0.28190217800087625</v>
      </c>
      <c r="U97" s="32">
        <f t="shared" ca="1" si="76"/>
        <v>3.766557956706329E-3</v>
      </c>
      <c r="V97" s="32">
        <f t="shared" ca="1" si="76"/>
        <v>0.69274587713320435</v>
      </c>
      <c r="W97" s="32">
        <f t="shared" ca="1" si="76"/>
        <v>0.78785049322913758</v>
      </c>
      <c r="X97" s="32">
        <f t="shared" ca="1" si="76"/>
        <v>1.4513870647009384</v>
      </c>
      <c r="Y97" s="32">
        <f t="shared" ca="1" si="76"/>
        <v>-0.77781098699027007</v>
      </c>
      <c r="Z97" s="32">
        <f t="shared" ca="1" si="76"/>
        <v>7.8660387144269484E-2</v>
      </c>
      <c r="AA97" s="32">
        <f t="shared" ca="1" si="76"/>
        <v>-0.76096999535113141</v>
      </c>
      <c r="AB97" s="32">
        <f t="shared" ca="1" si="76"/>
        <v>-0.56962452816713904</v>
      </c>
      <c r="AC97" s="32">
        <f t="shared" ref="AC97" ca="1" si="77">IF(OFFSET(AB37,$AE$35-1,0)=0,ERROR.TYPE(6),AB86-AC86)</f>
        <v>-0.29040267992109536</v>
      </c>
      <c r="AE97" s="31"/>
    </row>
    <row r="98" spans="1:42" s="45" customFormat="1">
      <c r="A98" s="47"/>
      <c r="B98" s="47"/>
      <c r="C98" s="47"/>
      <c r="D98" s="47"/>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E98" s="47"/>
      <c r="AF98" s="48"/>
      <c r="AG98" s="48"/>
      <c r="AH98" s="48"/>
      <c r="AI98" s="48"/>
      <c r="AJ98" s="48"/>
      <c r="AK98" s="48"/>
      <c r="AL98" s="48"/>
      <c r="AM98" s="48"/>
      <c r="AN98" s="48"/>
      <c r="AO98" s="48"/>
      <c r="AP98" s="48"/>
    </row>
    <row r="99" spans="1:42" s="45" customFormat="1">
      <c r="A99" s="47"/>
      <c r="B99" s="47"/>
      <c r="C99" s="47"/>
      <c r="D99" s="47"/>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E99" s="47"/>
      <c r="AF99" s="48"/>
      <c r="AG99" s="48"/>
      <c r="AH99" s="48"/>
      <c r="AI99" s="48"/>
      <c r="AJ99" s="48"/>
      <c r="AK99" s="48"/>
      <c r="AL99" s="48"/>
      <c r="AM99" s="48"/>
      <c r="AN99" s="48"/>
      <c r="AO99" s="48"/>
      <c r="AP99" s="48"/>
    </row>
    <row r="100" spans="1:42" s="45" customFormat="1" ht="15">
      <c r="A100" s="17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c r="AA100" s="202"/>
      <c r="AB100" s="202"/>
      <c r="AC100" s="202"/>
      <c r="AE100" s="47"/>
      <c r="AF100" s="48"/>
      <c r="AG100" s="48"/>
      <c r="AH100" s="48"/>
      <c r="AI100" s="48"/>
      <c r="AJ100" s="48"/>
      <c r="AK100" s="48"/>
      <c r="AL100" s="48"/>
      <c r="AM100" s="48"/>
      <c r="AN100" s="48"/>
      <c r="AO100" s="48"/>
      <c r="AP100" s="48"/>
    </row>
    <row r="101" spans="1:42" s="45" customFormat="1">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c r="AA101" s="202"/>
      <c r="AB101" s="202"/>
      <c r="AC101" s="202"/>
    </row>
    <row r="102" spans="1:42" s="45" customFormat="1" ht="15">
      <c r="B102" s="173"/>
      <c r="C102" s="176"/>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c r="AA102" s="202"/>
      <c r="AB102" s="202"/>
      <c r="AC102" s="202"/>
    </row>
    <row r="103" spans="1:42" s="45" customFormat="1" ht="15">
      <c r="B103" s="173"/>
      <c r="C103" s="176"/>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c r="AA103" s="202"/>
      <c r="AB103" s="202"/>
      <c r="AC103" s="202"/>
    </row>
    <row r="104" spans="1:42" s="45" customFormat="1" ht="15">
      <c r="B104" s="176"/>
      <c r="C104" s="176"/>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row>
    <row r="105" spans="1:42" s="45" customFormat="1" ht="15">
      <c r="B105" s="173"/>
      <c r="C105" s="176"/>
      <c r="D105" s="1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c r="AA105" s="202"/>
      <c r="AB105" s="202"/>
      <c r="AC105" s="202"/>
    </row>
    <row r="106" spans="1:42" s="45" customFormat="1" ht="15">
      <c r="B106" s="173"/>
      <c r="C106" s="176"/>
      <c r="D106" s="1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c r="AA106" s="202"/>
      <c r="AB106" s="202"/>
      <c r="AC106" s="202"/>
    </row>
    <row r="107" spans="1:42" s="45" customFormat="1" ht="15">
      <c r="B107" s="176"/>
      <c r="C107" s="176"/>
      <c r="D107" s="176"/>
      <c r="E107" s="210"/>
      <c r="F107" s="210"/>
      <c r="G107" s="210"/>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row>
    <row r="108" spans="1:42" s="45" customFormat="1" ht="15">
      <c r="B108" s="173"/>
      <c r="C108" s="176"/>
      <c r="D108" s="176"/>
      <c r="E108" s="210"/>
      <c r="F108" s="210"/>
      <c r="G108" s="210"/>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row>
    <row r="109" spans="1:42" s="45" customFormat="1" ht="15">
      <c r="B109" s="173"/>
      <c r="C109" s="176"/>
      <c r="D109" s="176"/>
      <c r="E109" s="210"/>
      <c r="F109" s="210"/>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row>
    <row r="110" spans="1:42" s="45" customFormat="1" ht="15">
      <c r="B110" s="173"/>
      <c r="C110" s="176"/>
      <c r="D110" s="176"/>
      <c r="E110" s="210"/>
      <c r="F110" s="210"/>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row>
    <row r="111" spans="1:42" s="45" customFormat="1" ht="15">
      <c r="B111" s="176"/>
      <c r="C111" s="176"/>
      <c r="D111" s="176"/>
      <c r="E111" s="210"/>
      <c r="F111" s="210"/>
      <c r="G111" s="210"/>
      <c r="H111" s="210"/>
      <c r="I111" s="210"/>
      <c r="J111" s="210"/>
      <c r="K111" s="210"/>
      <c r="L111" s="210"/>
      <c r="M111" s="210"/>
      <c r="N111" s="210"/>
      <c r="O111" s="210"/>
      <c r="P111" s="210"/>
      <c r="Q111" s="210"/>
      <c r="R111" s="210"/>
      <c r="S111" s="210"/>
      <c r="T111" s="210"/>
      <c r="U111" s="210"/>
      <c r="V111" s="210"/>
      <c r="W111" s="210"/>
      <c r="X111" s="210"/>
      <c r="Y111" s="210"/>
      <c r="Z111" s="210"/>
      <c r="AA111" s="210"/>
      <c r="AB111" s="210"/>
      <c r="AC111" s="210"/>
    </row>
    <row r="112" spans="1:42" s="45" customFormat="1" ht="15">
      <c r="B112" s="173"/>
      <c r="C112" s="176"/>
      <c r="D112" s="176"/>
      <c r="E112" s="210"/>
      <c r="F112" s="210"/>
      <c r="G112" s="210"/>
      <c r="H112" s="210"/>
      <c r="I112" s="210"/>
      <c r="J112" s="210"/>
      <c r="K112" s="210"/>
      <c r="L112" s="210"/>
      <c r="M112" s="210"/>
      <c r="N112" s="210"/>
      <c r="O112" s="210"/>
      <c r="P112" s="210"/>
      <c r="Q112" s="210"/>
      <c r="R112" s="210"/>
      <c r="S112" s="210"/>
      <c r="T112" s="210"/>
      <c r="U112" s="210"/>
      <c r="V112" s="210"/>
      <c r="W112" s="210"/>
      <c r="X112" s="210"/>
      <c r="Y112" s="210"/>
      <c r="Z112" s="210"/>
      <c r="AA112" s="210"/>
      <c r="AB112" s="210"/>
      <c r="AC112" s="210"/>
    </row>
    <row r="113" spans="1:42" s="45" customFormat="1" ht="15">
      <c r="B113" s="173"/>
      <c r="C113" s="176"/>
      <c r="D113" s="176"/>
      <c r="E113" s="210"/>
      <c r="F113" s="210"/>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row>
    <row r="114" spans="1:42" s="45" customFormat="1" ht="15">
      <c r="B114" s="173"/>
      <c r="C114" s="176"/>
      <c r="D114" s="176"/>
      <c r="E114" s="210"/>
      <c r="F114" s="210"/>
      <c r="G114" s="210"/>
      <c r="H114" s="210"/>
      <c r="I114" s="210"/>
      <c r="J114" s="210"/>
      <c r="K114" s="210"/>
      <c r="L114" s="210"/>
      <c r="M114" s="210"/>
      <c r="N114" s="210"/>
      <c r="O114" s="210"/>
      <c r="P114" s="210"/>
      <c r="Q114" s="210"/>
      <c r="R114" s="210"/>
      <c r="S114" s="210"/>
      <c r="T114" s="210"/>
      <c r="U114" s="210"/>
      <c r="V114" s="210"/>
      <c r="W114" s="210"/>
      <c r="X114" s="210"/>
      <c r="Y114" s="210"/>
      <c r="Z114" s="210"/>
      <c r="AA114" s="210"/>
      <c r="AB114" s="210"/>
      <c r="AC114" s="210"/>
    </row>
    <row r="115" spans="1:42" s="45" customFormat="1" ht="15">
      <c r="B115" s="176"/>
      <c r="C115" s="176"/>
      <c r="D115" s="176"/>
      <c r="E115" s="210"/>
      <c r="F115" s="210"/>
      <c r="G115" s="210"/>
      <c r="H115" s="210"/>
      <c r="I115" s="210"/>
      <c r="J115" s="210"/>
      <c r="K115" s="210"/>
      <c r="L115" s="210"/>
      <c r="M115" s="210"/>
      <c r="N115" s="210"/>
      <c r="O115" s="210"/>
      <c r="P115" s="210"/>
      <c r="Q115" s="210"/>
      <c r="R115" s="210"/>
      <c r="S115" s="210"/>
      <c r="T115" s="210"/>
      <c r="U115" s="210"/>
      <c r="V115" s="210"/>
      <c r="W115" s="210"/>
      <c r="X115" s="210"/>
      <c r="Y115" s="210"/>
      <c r="Z115" s="210"/>
      <c r="AA115" s="210"/>
      <c r="AB115" s="210"/>
      <c r="AC115" s="210"/>
    </row>
    <row r="116" spans="1:42" s="45" customFormat="1" ht="15">
      <c r="B116" s="173"/>
      <c r="C116" s="176"/>
      <c r="D116" s="176"/>
      <c r="E116" s="210"/>
      <c r="F116" s="210"/>
      <c r="G116" s="210"/>
      <c r="H116" s="210"/>
      <c r="I116" s="210"/>
      <c r="J116" s="210"/>
      <c r="K116" s="210"/>
      <c r="L116" s="210"/>
      <c r="M116" s="210"/>
      <c r="N116" s="210"/>
      <c r="O116" s="210"/>
      <c r="P116" s="210"/>
      <c r="Q116" s="210"/>
      <c r="R116" s="210"/>
      <c r="S116" s="210"/>
      <c r="T116" s="210"/>
      <c r="U116" s="210"/>
      <c r="V116" s="210"/>
      <c r="W116" s="210"/>
      <c r="X116" s="210"/>
      <c r="Y116" s="210"/>
      <c r="Z116" s="210"/>
      <c r="AA116" s="210"/>
      <c r="AB116" s="210"/>
      <c r="AC116" s="210"/>
    </row>
    <row r="117" spans="1:42" s="45" customFormat="1" ht="15">
      <c r="B117" s="173"/>
      <c r="C117" s="175"/>
      <c r="D117" s="175"/>
      <c r="E117" s="179"/>
      <c r="F117" s="179"/>
      <c r="G117" s="179"/>
      <c r="H117" s="179"/>
      <c r="I117" s="179"/>
      <c r="J117" s="179"/>
      <c r="K117" s="179"/>
      <c r="L117" s="179"/>
      <c r="M117" s="179"/>
      <c r="N117" s="179"/>
      <c r="O117" s="179"/>
      <c r="P117" s="179"/>
      <c r="Q117" s="179"/>
      <c r="R117" s="179"/>
      <c r="S117" s="179"/>
      <c r="T117" s="179"/>
      <c r="U117" s="179"/>
      <c r="V117" s="179"/>
      <c r="W117" s="179"/>
      <c r="X117" s="179"/>
      <c r="Y117" s="179"/>
      <c r="Z117" s="179"/>
      <c r="AA117" s="179"/>
      <c r="AB117" s="179"/>
      <c r="AC117" s="179"/>
    </row>
    <row r="118" spans="1:42" s="45" customFormat="1"/>
    <row r="119" spans="1:42" s="45" customFormat="1" ht="15">
      <c r="A119" s="172"/>
      <c r="AE119" s="47"/>
      <c r="AF119" s="48"/>
      <c r="AG119" s="48"/>
      <c r="AH119" s="48"/>
      <c r="AI119" s="48"/>
      <c r="AJ119" s="48"/>
      <c r="AK119" s="48"/>
      <c r="AL119" s="48"/>
      <c r="AM119" s="48"/>
      <c r="AN119" s="48"/>
      <c r="AO119" s="48"/>
      <c r="AP119" s="48"/>
    </row>
    <row r="120" spans="1:42" s="45" customFormat="1"/>
    <row r="121" spans="1:42" s="79" customFormat="1" ht="15"/>
    <row r="122" spans="1:42" s="79" customFormat="1" ht="15"/>
    <row r="123" spans="1:42" s="79" customFormat="1" ht="15"/>
    <row r="124" spans="1:42" s="79" customFormat="1" ht="15"/>
    <row r="125" spans="1:42" s="45" customFormat="1" ht="15">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row>
    <row r="126" spans="1:42" s="45" customFormat="1" ht="15">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row>
    <row r="127" spans="1:42" ht="15">
      <c r="A127" s="45"/>
      <c r="B127" s="45"/>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1"/>
    </row>
    <row r="128" spans="1:42" s="45" customFormat="1"/>
    <row r="129" spans="3:29" s="79" customFormat="1" ht="15"/>
    <row r="130" spans="3:29" s="79" customFormat="1" ht="15"/>
    <row r="131" spans="3:29" s="79" customFormat="1" ht="15"/>
    <row r="132" spans="3:29" s="79" customFormat="1" ht="15"/>
    <row r="133" spans="3:29" s="79" customFormat="1" ht="15"/>
    <row r="134" spans="3:29" s="45" customFormat="1"/>
    <row r="135" spans="3:29" s="45" customFormat="1" ht="15">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row>
    <row r="136" spans="3:29" s="45" customFormat="1" ht="15">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row>
    <row r="137" spans="3:29" s="45" customFormat="1" ht="15">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row>
    <row r="138" spans="3:29" s="45" customFormat="1"/>
    <row r="139" spans="3:29" s="45" customFormat="1"/>
    <row r="140" spans="3:29" s="45" customFormat="1"/>
    <row r="141" spans="3:29" s="45" customFormat="1"/>
    <row r="142" spans="3:29" s="45" customFormat="1"/>
    <row r="143" spans="3:29" s="45" customFormat="1"/>
    <row r="144" spans="3:29" s="45" customFormat="1"/>
    <row r="145" s="45" customFormat="1"/>
    <row r="146" s="45" customFormat="1"/>
    <row r="147" s="45" customFormat="1"/>
    <row r="148" s="45" customFormat="1"/>
    <row r="149" s="45" customFormat="1"/>
    <row r="150" s="45" customFormat="1"/>
    <row r="151" s="45" customFormat="1"/>
    <row r="152" s="45" customFormat="1"/>
    <row r="153" s="45" customFormat="1"/>
    <row r="154" s="45" customFormat="1"/>
    <row r="155" s="45" customFormat="1"/>
    <row r="156" s="45" customFormat="1"/>
    <row r="157" s="45" customFormat="1"/>
    <row r="158" s="45" customFormat="1"/>
    <row r="159" s="45" customFormat="1"/>
    <row r="160" s="45" customFormat="1"/>
    <row r="161" s="45" customFormat="1"/>
    <row r="162" s="45" customFormat="1"/>
    <row r="163" s="45" customFormat="1"/>
    <row r="164" s="45" customFormat="1"/>
    <row r="165" s="45" customFormat="1"/>
    <row r="166" s="45" customFormat="1"/>
    <row r="167" s="45" customFormat="1"/>
    <row r="168" s="45" customFormat="1"/>
    <row r="169" s="45" customFormat="1"/>
    <row r="170" s="45" customFormat="1"/>
    <row r="171" s="45" customFormat="1"/>
    <row r="172" s="45" customFormat="1"/>
    <row r="173" s="45" customFormat="1"/>
    <row r="174" s="45" customFormat="1"/>
    <row r="175" s="45" customFormat="1"/>
    <row r="176" s="45" customFormat="1"/>
    <row r="177" s="45" customFormat="1"/>
    <row r="178" s="45" customFormat="1"/>
    <row r="179" s="45" customFormat="1"/>
    <row r="180" s="45" customFormat="1"/>
    <row r="181" s="45" customFormat="1"/>
    <row r="182" s="45" customFormat="1"/>
    <row r="183" s="45" customFormat="1"/>
    <row r="184" s="45" customFormat="1"/>
    <row r="185" s="45" customFormat="1"/>
    <row r="186" s="45" customFormat="1"/>
    <row r="187" s="45" customFormat="1"/>
    <row r="188" s="45" customFormat="1"/>
    <row r="189" s="45" customFormat="1"/>
    <row r="190" s="45" customFormat="1"/>
    <row r="191" s="45" customFormat="1"/>
    <row r="192" s="45" customFormat="1"/>
    <row r="193" s="45" customFormat="1"/>
    <row r="194" s="45" customFormat="1"/>
    <row r="195" s="45" customFormat="1"/>
    <row r="196" s="45" customFormat="1"/>
    <row r="197" s="45" customFormat="1"/>
    <row r="198" s="45" customFormat="1"/>
    <row r="199" s="45" customFormat="1"/>
    <row r="200" s="45" customFormat="1"/>
    <row r="201" s="45" customFormat="1"/>
    <row r="202" s="45" customFormat="1"/>
    <row r="203" s="45" customFormat="1"/>
    <row r="204" s="45" customFormat="1"/>
    <row r="205" s="45" customFormat="1"/>
    <row r="206" s="45" customFormat="1"/>
    <row r="207" s="45" customFormat="1"/>
    <row r="208" s="45" customFormat="1"/>
    <row r="209" s="45" customFormat="1"/>
    <row r="210" s="45" customFormat="1"/>
    <row r="211" s="45" customFormat="1"/>
    <row r="212" s="45" customFormat="1"/>
    <row r="213" s="45" customFormat="1"/>
    <row r="214" s="45" customFormat="1"/>
    <row r="215" s="45" customFormat="1"/>
    <row r="216" s="45" customFormat="1"/>
    <row r="217" s="45" customFormat="1"/>
    <row r="218" s="45" customFormat="1"/>
    <row r="219" s="45" customFormat="1"/>
    <row r="220" s="45" customFormat="1"/>
    <row r="221" s="45" customFormat="1"/>
    <row r="222" s="45" customFormat="1"/>
    <row r="223" s="45" customFormat="1"/>
    <row r="224" s="45" customFormat="1"/>
    <row r="225" s="45" customFormat="1"/>
    <row r="226" s="45" customFormat="1"/>
    <row r="227" s="45" customFormat="1"/>
    <row r="228" s="45" customFormat="1"/>
    <row r="229" s="45" customFormat="1"/>
    <row r="230" s="45" customFormat="1"/>
    <row r="231" s="45" customFormat="1"/>
    <row r="232" s="45" customFormat="1"/>
    <row r="233" s="45" customFormat="1"/>
    <row r="234" s="45" customFormat="1"/>
    <row r="235" s="45" customFormat="1"/>
    <row r="236" s="45" customFormat="1"/>
    <row r="237" s="45" customFormat="1"/>
    <row r="238" s="45" customFormat="1"/>
    <row r="239" s="45" customFormat="1"/>
    <row r="240" s="45" customFormat="1"/>
    <row r="241" s="45" customFormat="1"/>
    <row r="242" s="45" customFormat="1"/>
    <row r="243" s="45" customFormat="1"/>
    <row r="244" s="45" customFormat="1"/>
    <row r="245" s="45" customFormat="1"/>
    <row r="246" s="45" customFormat="1"/>
    <row r="247" s="45" customFormat="1"/>
    <row r="248" s="45" customFormat="1"/>
    <row r="249" s="45" customFormat="1"/>
    <row r="250" s="45" customFormat="1"/>
    <row r="251" s="45" customFormat="1"/>
    <row r="252" s="45" customFormat="1"/>
    <row r="253" s="45" customFormat="1"/>
    <row r="254" s="45" customFormat="1"/>
    <row r="255" s="45" customFormat="1"/>
    <row r="256" s="45" customFormat="1"/>
    <row r="257" s="45" customFormat="1"/>
    <row r="258" s="45" customFormat="1"/>
    <row r="259" s="45" customFormat="1"/>
    <row r="260" s="45" customFormat="1"/>
    <row r="261" s="45" customFormat="1"/>
    <row r="262" s="45" customFormat="1"/>
    <row r="263" s="45" customFormat="1"/>
    <row r="264" s="45" customFormat="1"/>
    <row r="265" s="45" customFormat="1"/>
    <row r="266" s="45" customFormat="1"/>
    <row r="267" s="45" customFormat="1"/>
    <row r="268" s="45" customFormat="1"/>
    <row r="269" s="45" customFormat="1"/>
    <row r="270" s="45" customFormat="1"/>
    <row r="271" s="45" customFormat="1"/>
    <row r="272" s="45" customFormat="1"/>
    <row r="273" s="45" customFormat="1"/>
    <row r="274" s="45" customFormat="1"/>
    <row r="275" s="45" customFormat="1"/>
    <row r="276" s="45" customFormat="1"/>
    <row r="277" s="45" customFormat="1"/>
    <row r="278" s="45" customFormat="1"/>
    <row r="279" s="45" customFormat="1"/>
    <row r="280" s="45" customFormat="1"/>
    <row r="281" s="45" customFormat="1"/>
    <row r="282" s="45" customFormat="1"/>
    <row r="283" s="45" customFormat="1"/>
    <row r="284" s="45" customFormat="1"/>
    <row r="285" s="45" customFormat="1"/>
    <row r="286" s="45" customFormat="1"/>
    <row r="287" s="45" customFormat="1"/>
    <row r="288" s="45" customFormat="1"/>
    <row r="289" s="45" customFormat="1"/>
    <row r="290" s="45" customFormat="1"/>
    <row r="291" s="45" customFormat="1"/>
    <row r="292" s="45" customFormat="1"/>
    <row r="293" s="45" customFormat="1"/>
    <row r="294" s="45" customFormat="1"/>
    <row r="295" s="45" customFormat="1"/>
    <row r="296" s="45" customFormat="1"/>
    <row r="297" s="45" customFormat="1"/>
    <row r="298" s="45" customFormat="1"/>
    <row r="299" s="45" customFormat="1"/>
    <row r="300" s="45" customFormat="1"/>
    <row r="301" s="45" customFormat="1"/>
    <row r="302" s="45" customFormat="1"/>
    <row r="303" s="45" customFormat="1"/>
    <row r="304" s="45" customFormat="1"/>
    <row r="305" s="45" customFormat="1"/>
    <row r="306" s="45" customFormat="1"/>
    <row r="307" s="45" customFormat="1"/>
    <row r="308" s="45" customFormat="1"/>
    <row r="309" s="45" customFormat="1"/>
    <row r="310" s="45" customFormat="1"/>
    <row r="311" s="45" customFormat="1"/>
    <row r="312" s="45" customFormat="1"/>
    <row r="313" s="45" customFormat="1"/>
    <row r="314" s="45" customFormat="1"/>
    <row r="315" s="45" customFormat="1"/>
    <row r="316" s="45" customFormat="1"/>
    <row r="317" s="45" customFormat="1"/>
    <row r="318" s="45" customFormat="1"/>
    <row r="319" s="45" customFormat="1"/>
    <row r="320" s="45" customFormat="1"/>
    <row r="321" s="45" customFormat="1"/>
    <row r="322" s="45" customFormat="1"/>
    <row r="323" s="45" customFormat="1"/>
    <row r="324" s="45" customFormat="1"/>
    <row r="325" s="45" customFormat="1"/>
    <row r="326" s="45" customFormat="1"/>
    <row r="327" s="45" customFormat="1"/>
    <row r="328" s="45" customFormat="1"/>
    <row r="329" s="45" customFormat="1"/>
    <row r="330" s="45" customFormat="1"/>
    <row r="331" s="45" customFormat="1"/>
    <row r="332" s="45" customFormat="1"/>
    <row r="333" s="45" customFormat="1"/>
    <row r="334" s="45" customFormat="1"/>
    <row r="335" s="45" customFormat="1"/>
    <row r="336" s="45" customFormat="1"/>
    <row r="337" s="45" customFormat="1"/>
    <row r="338" s="45" customFormat="1"/>
    <row r="339" s="45" customFormat="1"/>
    <row r="340" s="45" customFormat="1"/>
    <row r="341" s="45" customFormat="1"/>
    <row r="342" s="45" customFormat="1"/>
    <row r="343" s="45" customFormat="1"/>
    <row r="344" s="45" customFormat="1"/>
    <row r="345" s="45" customFormat="1"/>
    <row r="346" s="45" customFormat="1"/>
    <row r="347" s="45" customFormat="1"/>
    <row r="348" s="45" customFormat="1"/>
    <row r="349" s="45" customFormat="1"/>
    <row r="350" s="45" customFormat="1"/>
    <row r="351" s="45" customFormat="1"/>
    <row r="352" s="45" customFormat="1"/>
    <row r="353" s="45" customFormat="1"/>
    <row r="354" s="45" customFormat="1"/>
    <row r="355" s="45" customFormat="1"/>
    <row r="356" s="45" customFormat="1"/>
    <row r="357" s="45" customFormat="1"/>
    <row r="358" s="45" customFormat="1"/>
    <row r="359" s="45" customFormat="1"/>
    <row r="360" s="45" customFormat="1"/>
    <row r="361" s="45" customFormat="1"/>
    <row r="362" s="45" customFormat="1"/>
    <row r="363" s="45" customFormat="1"/>
    <row r="364" s="45" customFormat="1"/>
    <row r="365" s="45" customFormat="1"/>
    <row r="366" s="45" customFormat="1"/>
    <row r="367" s="45" customFormat="1"/>
    <row r="368" s="45" customFormat="1"/>
    <row r="369" s="45" customFormat="1"/>
    <row r="370" s="45" customFormat="1"/>
    <row r="371" s="45" customFormat="1"/>
    <row r="372" s="45" customFormat="1"/>
    <row r="373" s="45" customFormat="1"/>
    <row r="374" s="45" customFormat="1"/>
    <row r="375" s="45" customFormat="1"/>
    <row r="376" s="45" customFormat="1"/>
    <row r="377" s="45" customFormat="1"/>
    <row r="378" s="45" customFormat="1"/>
    <row r="379" s="45" customFormat="1"/>
    <row r="380" s="45" customFormat="1"/>
    <row r="381" s="45" customFormat="1"/>
    <row r="382" s="45" customFormat="1"/>
    <row r="383" s="45" customFormat="1"/>
    <row r="384" s="45" customFormat="1"/>
    <row r="385" s="45" customFormat="1"/>
    <row r="386" s="45" customFormat="1"/>
    <row r="387" s="45" customFormat="1"/>
    <row r="388" s="45" customFormat="1"/>
    <row r="389" s="45" customFormat="1"/>
    <row r="390" s="45" customFormat="1"/>
    <row r="391" s="45" customFormat="1"/>
    <row r="392" s="45" customFormat="1"/>
    <row r="393" s="45" customFormat="1"/>
    <row r="394" s="45" customFormat="1"/>
    <row r="395" s="45" customFormat="1"/>
    <row r="396" s="45" customFormat="1"/>
    <row r="397" s="45" customFormat="1"/>
    <row r="398" s="45" customFormat="1"/>
    <row r="399" s="45" customFormat="1"/>
    <row r="400" s="45" customFormat="1"/>
    <row r="401" s="45" customFormat="1"/>
    <row r="402" s="45" customFormat="1"/>
    <row r="403" s="45" customFormat="1"/>
    <row r="404" s="45" customFormat="1"/>
    <row r="405" s="45" customFormat="1"/>
    <row r="406" s="45" customFormat="1"/>
    <row r="407" s="45" customFormat="1"/>
    <row r="408" s="45" customFormat="1"/>
    <row r="409" s="45" customFormat="1"/>
    <row r="410" s="45" customFormat="1"/>
    <row r="411" s="45" customFormat="1"/>
    <row r="412" s="45" customFormat="1"/>
    <row r="413" s="45" customFormat="1"/>
    <row r="414" s="45" customFormat="1"/>
    <row r="415" s="45" customFormat="1"/>
    <row r="416" s="45" customFormat="1"/>
    <row r="417" s="45" customFormat="1"/>
    <row r="418" s="45" customFormat="1"/>
    <row r="419" s="45" customFormat="1"/>
    <row r="420" s="45" customFormat="1"/>
    <row r="421" s="45" customFormat="1"/>
    <row r="422" s="45" customFormat="1"/>
    <row r="423" s="45" customFormat="1"/>
    <row r="424" s="45" customFormat="1"/>
    <row r="425" s="45" customFormat="1"/>
    <row r="426" s="45" customFormat="1"/>
    <row r="427" s="45" customFormat="1"/>
    <row r="428" s="45" customFormat="1"/>
    <row r="429" s="45" customFormat="1"/>
    <row r="430" s="45" customFormat="1"/>
    <row r="431" s="45" customFormat="1"/>
    <row r="432" s="45" customFormat="1"/>
    <row r="433" s="45" customFormat="1"/>
    <row r="434" s="45" customFormat="1"/>
    <row r="435" s="45" customFormat="1"/>
    <row r="436" s="45" customFormat="1"/>
    <row r="437" s="45" customFormat="1"/>
    <row r="438" s="45" customFormat="1"/>
    <row r="439" s="45" customFormat="1"/>
    <row r="440" s="45" customFormat="1"/>
    <row r="441" s="45" customFormat="1"/>
    <row r="442" s="45" customFormat="1"/>
    <row r="443" s="45" customFormat="1"/>
    <row r="444" s="45" customFormat="1"/>
    <row r="445" s="45" customFormat="1"/>
    <row r="446" s="45" customFormat="1"/>
    <row r="447" s="45" customFormat="1"/>
    <row r="448" s="45" customFormat="1"/>
    <row r="449" s="45" customFormat="1"/>
    <row r="450" s="45" customFormat="1"/>
    <row r="451" s="45" customFormat="1"/>
    <row r="452" s="45" customFormat="1"/>
    <row r="453" s="45" customFormat="1"/>
    <row r="454" s="45" customFormat="1"/>
    <row r="455" s="45" customFormat="1"/>
    <row r="456" s="45" customFormat="1"/>
    <row r="457" s="45" customFormat="1"/>
    <row r="458" s="45" customFormat="1"/>
    <row r="459" s="45" customFormat="1"/>
    <row r="460" s="45" customFormat="1"/>
    <row r="461" s="45" customFormat="1"/>
    <row r="462" s="45" customFormat="1"/>
    <row r="463" s="45" customFormat="1"/>
    <row r="464" s="45" customFormat="1"/>
    <row r="465" s="45" customFormat="1"/>
    <row r="466" s="45" customFormat="1"/>
    <row r="467" s="45" customFormat="1"/>
    <row r="468" s="45" customFormat="1"/>
    <row r="469" s="45" customFormat="1"/>
    <row r="470" s="45" customFormat="1"/>
    <row r="471" s="45" customFormat="1"/>
    <row r="472" s="45" customFormat="1"/>
    <row r="473" s="45" customFormat="1"/>
    <row r="474" s="45" customFormat="1"/>
    <row r="475" s="45" customFormat="1"/>
    <row r="476" s="45" customFormat="1"/>
    <row r="477" s="45" customFormat="1"/>
    <row r="478" s="45" customFormat="1"/>
    <row r="479" s="45" customFormat="1"/>
    <row r="480" s="45" customFormat="1"/>
    <row r="481" s="45" customFormat="1"/>
    <row r="482" s="45" customFormat="1"/>
    <row r="483" s="45" customFormat="1"/>
    <row r="484" s="45" customFormat="1"/>
    <row r="485" s="45" customFormat="1"/>
    <row r="486" s="45" customFormat="1"/>
    <row r="487" s="45" customFormat="1"/>
    <row r="488" s="45" customFormat="1"/>
    <row r="489" s="45" customFormat="1"/>
    <row r="490" s="45" customFormat="1"/>
    <row r="491" s="45" customFormat="1"/>
    <row r="492" s="45" customFormat="1"/>
    <row r="493" s="45" customFormat="1"/>
    <row r="494" s="45" customFormat="1"/>
    <row r="495" s="45" customFormat="1"/>
    <row r="496" s="45" customFormat="1"/>
    <row r="497" s="45" customFormat="1"/>
    <row r="498" s="45" customFormat="1"/>
    <row r="499" s="45" customFormat="1"/>
    <row r="500" s="45" customFormat="1"/>
    <row r="501" s="45" customFormat="1"/>
    <row r="502" s="45" customFormat="1"/>
    <row r="503" s="45" customFormat="1"/>
    <row r="504" s="45" customFormat="1"/>
    <row r="505" s="45" customFormat="1"/>
    <row r="506" s="45" customFormat="1"/>
    <row r="507" s="45" customFormat="1"/>
    <row r="508" s="45" customFormat="1"/>
    <row r="509" s="45" customFormat="1"/>
    <row r="510" s="45" customFormat="1"/>
    <row r="511" s="45" customFormat="1"/>
    <row r="512" s="45" customFormat="1"/>
    <row r="513" s="45" customFormat="1"/>
    <row r="514" s="45" customFormat="1"/>
    <row r="515" s="45" customFormat="1"/>
    <row r="516" s="45" customFormat="1"/>
    <row r="517" s="45" customFormat="1"/>
    <row r="518" s="45" customFormat="1"/>
    <row r="519" s="45" customFormat="1"/>
    <row r="520" s="45" customFormat="1"/>
    <row r="521" s="45" customFormat="1"/>
    <row r="522" s="45" customFormat="1"/>
    <row r="523" s="45" customFormat="1"/>
    <row r="524" s="45" customFormat="1"/>
    <row r="525" s="45" customFormat="1"/>
    <row r="526" s="45" customFormat="1"/>
    <row r="527" s="45" customFormat="1"/>
    <row r="528" s="45" customFormat="1"/>
    <row r="529" s="45" customFormat="1"/>
    <row r="530" s="45" customFormat="1"/>
    <row r="531" s="45" customFormat="1"/>
    <row r="532" s="45" customFormat="1"/>
    <row r="533" s="45" customFormat="1"/>
    <row r="534" s="45" customFormat="1"/>
    <row r="535" s="45" customFormat="1"/>
    <row r="536" s="45" customFormat="1"/>
    <row r="537" s="45" customFormat="1"/>
    <row r="538" s="45" customFormat="1"/>
    <row r="539" s="45" customFormat="1"/>
    <row r="540" s="45" customFormat="1"/>
    <row r="541" s="45" customFormat="1"/>
    <row r="542" s="45" customFormat="1"/>
    <row r="543" s="45" customFormat="1"/>
    <row r="544" s="45" customFormat="1"/>
    <row r="545" s="45" customFormat="1"/>
    <row r="546" s="45" customFormat="1"/>
    <row r="547" s="45" customFormat="1"/>
    <row r="548" s="45" customFormat="1"/>
    <row r="549" s="45" customFormat="1"/>
    <row r="550" s="45" customFormat="1"/>
    <row r="551" s="45" customFormat="1"/>
    <row r="552" s="45" customFormat="1"/>
    <row r="553" s="45" customFormat="1"/>
    <row r="554" s="45" customFormat="1"/>
    <row r="555" s="45" customFormat="1"/>
    <row r="556" s="45" customFormat="1"/>
    <row r="557" s="45" customFormat="1"/>
    <row r="558" s="45" customFormat="1"/>
    <row r="559" s="45" customFormat="1"/>
    <row r="560" s="45" customFormat="1"/>
    <row r="561" s="45" customFormat="1"/>
    <row r="562" s="45" customFormat="1"/>
    <row r="563" s="45" customFormat="1"/>
    <row r="564" s="45" customFormat="1"/>
    <row r="565" s="45" customFormat="1"/>
    <row r="566" s="45" customFormat="1"/>
    <row r="567" s="45" customFormat="1"/>
    <row r="568" s="45" customFormat="1"/>
    <row r="569" s="45" customFormat="1"/>
    <row r="570" s="45" customFormat="1"/>
    <row r="571" s="45" customFormat="1"/>
    <row r="572" s="45" customFormat="1"/>
    <row r="573" s="45" customFormat="1"/>
    <row r="574" s="45" customFormat="1"/>
    <row r="575" s="45" customFormat="1"/>
    <row r="576" s="45" customFormat="1"/>
    <row r="577" s="45" customFormat="1"/>
    <row r="578" s="45" customFormat="1"/>
    <row r="579" s="45" customFormat="1"/>
    <row r="580" s="45" customFormat="1"/>
    <row r="581" s="45" customFormat="1"/>
    <row r="582" s="45" customFormat="1"/>
    <row r="583" s="45" customFormat="1"/>
    <row r="584" s="45" customFormat="1"/>
    <row r="585" s="45" customFormat="1"/>
    <row r="586" s="45" customFormat="1"/>
    <row r="587" s="45" customFormat="1"/>
    <row r="588" s="45" customFormat="1"/>
    <row r="589" s="45" customFormat="1"/>
    <row r="590" s="45" customFormat="1"/>
    <row r="591" s="45" customFormat="1"/>
    <row r="592" s="45" customFormat="1"/>
    <row r="593" s="45" customFormat="1"/>
    <row r="594" s="45" customFormat="1"/>
    <row r="595" s="45" customFormat="1"/>
    <row r="596" s="45" customFormat="1"/>
    <row r="597" s="45" customFormat="1"/>
    <row r="598" s="45" customFormat="1"/>
    <row r="599" s="45" customFormat="1"/>
    <row r="600" s="45" customFormat="1"/>
    <row r="601" s="45" customFormat="1"/>
    <row r="602" s="45" customFormat="1"/>
    <row r="603" s="45" customFormat="1"/>
    <row r="604" s="45" customFormat="1"/>
    <row r="605" s="45" customFormat="1"/>
    <row r="606" s="45" customFormat="1"/>
    <row r="607" s="45" customFormat="1"/>
    <row r="608" s="45" customFormat="1"/>
    <row r="609" s="45" customFormat="1"/>
    <row r="610" s="45" customFormat="1"/>
    <row r="611" s="45" customFormat="1"/>
    <row r="612" s="45" customFormat="1"/>
    <row r="613" s="45" customFormat="1"/>
    <row r="614" s="45" customFormat="1"/>
    <row r="615" s="45" customFormat="1"/>
    <row r="616" s="45" customFormat="1"/>
    <row r="617" s="45" customFormat="1"/>
    <row r="618" s="45" customFormat="1"/>
    <row r="619" s="45" customFormat="1"/>
    <row r="620" s="45" customFormat="1"/>
    <row r="621" s="45" customFormat="1"/>
    <row r="622" s="45" customFormat="1"/>
    <row r="623" s="45" customFormat="1"/>
    <row r="624" s="45" customFormat="1"/>
    <row r="625" s="45" customFormat="1"/>
    <row r="626" s="45" customFormat="1"/>
    <row r="627" s="45" customFormat="1"/>
    <row r="628" s="45" customFormat="1"/>
    <row r="629" s="45" customFormat="1"/>
    <row r="630" s="45" customFormat="1"/>
    <row r="631" s="45" customFormat="1"/>
    <row r="632" s="45" customFormat="1"/>
    <row r="633" s="45" customFormat="1"/>
    <row r="634" s="45" customFormat="1"/>
    <row r="635" s="45" customFormat="1"/>
    <row r="636" s="45" customFormat="1"/>
    <row r="637" s="45" customFormat="1"/>
    <row r="638" s="45" customFormat="1"/>
    <row r="639" s="45" customFormat="1"/>
    <row r="640" s="45" customFormat="1"/>
    <row r="641" s="45" customFormat="1"/>
    <row r="642" s="45" customFormat="1"/>
    <row r="643" s="45" customFormat="1"/>
    <row r="644" s="45" customFormat="1"/>
    <row r="645" s="45" customFormat="1"/>
    <row r="646" s="45" customFormat="1"/>
    <row r="647" s="45" customFormat="1"/>
    <row r="648" s="45" customFormat="1"/>
    <row r="649" s="45" customFormat="1"/>
    <row r="650" s="45" customFormat="1"/>
    <row r="651" s="45" customFormat="1"/>
    <row r="652" s="45" customFormat="1"/>
    <row r="653" s="45" customFormat="1"/>
    <row r="654" s="45" customFormat="1"/>
    <row r="655" s="45" customFormat="1"/>
    <row r="656" s="45" customFormat="1"/>
    <row r="657" s="45" customFormat="1"/>
    <row r="658" s="45" customFormat="1"/>
    <row r="659" s="45" customFormat="1"/>
    <row r="660" s="45" customFormat="1"/>
    <row r="661" s="45" customFormat="1"/>
    <row r="662" s="45" customFormat="1"/>
    <row r="663" s="45" customFormat="1"/>
    <row r="664" s="45" customFormat="1"/>
    <row r="665" s="45" customFormat="1"/>
    <row r="666" s="45" customFormat="1"/>
    <row r="667" s="45" customFormat="1"/>
    <row r="668" s="45" customFormat="1"/>
    <row r="669" s="45" customFormat="1"/>
    <row r="670" s="45" customFormat="1"/>
    <row r="671" s="45" customFormat="1"/>
    <row r="672" s="45" customFormat="1"/>
    <row r="673" s="45" customFormat="1"/>
    <row r="674" s="45" customFormat="1"/>
    <row r="675" s="45" customFormat="1"/>
    <row r="676" s="45" customFormat="1"/>
    <row r="677" s="45" customFormat="1"/>
    <row r="678" s="45" customFormat="1"/>
    <row r="679" s="45" customFormat="1"/>
    <row r="680" s="45" customFormat="1"/>
    <row r="681" s="45" customFormat="1"/>
    <row r="682" s="45" customFormat="1"/>
    <row r="683" s="45" customFormat="1"/>
    <row r="684" s="45" customFormat="1"/>
    <row r="685" s="45" customFormat="1"/>
    <row r="686" s="45" customFormat="1"/>
    <row r="687" s="45" customFormat="1"/>
    <row r="688" s="45" customFormat="1"/>
    <row r="689" s="45" customFormat="1"/>
    <row r="690" s="45" customFormat="1"/>
    <row r="691" s="45" customFormat="1"/>
    <row r="692" s="45" customFormat="1"/>
    <row r="693" s="45" customFormat="1"/>
    <row r="694" s="45" customFormat="1"/>
    <row r="695" s="45" customFormat="1"/>
    <row r="696" s="45" customFormat="1"/>
    <row r="697" s="45" customFormat="1"/>
    <row r="698" s="45" customFormat="1"/>
    <row r="699" s="45" customFormat="1"/>
    <row r="700" s="45" customFormat="1"/>
    <row r="701" s="45" customFormat="1"/>
    <row r="702" s="45" customFormat="1"/>
    <row r="703" s="45" customFormat="1"/>
    <row r="704" s="45" customFormat="1"/>
    <row r="705" s="45" customFormat="1"/>
    <row r="706" s="45" customFormat="1"/>
    <row r="707" s="45" customFormat="1"/>
    <row r="708" s="45" customFormat="1"/>
    <row r="709" s="45" customFormat="1"/>
    <row r="710" s="45" customFormat="1"/>
    <row r="711" s="45" customFormat="1"/>
    <row r="712" s="45" customFormat="1"/>
    <row r="713" s="45" customFormat="1"/>
    <row r="714" s="45" customFormat="1"/>
    <row r="715" s="45" customFormat="1"/>
    <row r="716" s="45" customFormat="1"/>
    <row r="717" s="45" customFormat="1"/>
    <row r="718" s="45" customFormat="1"/>
    <row r="719" s="45" customFormat="1"/>
    <row r="720" s="45" customFormat="1"/>
    <row r="721" s="45" customFormat="1"/>
    <row r="722" s="45" customFormat="1"/>
    <row r="723" s="45" customFormat="1"/>
    <row r="724" s="45" customFormat="1"/>
    <row r="725" s="45" customFormat="1"/>
    <row r="726" s="45" customFormat="1"/>
    <row r="727" s="45" customFormat="1"/>
    <row r="728" s="45" customFormat="1"/>
    <row r="729" s="45" customFormat="1"/>
    <row r="730" s="45" customFormat="1"/>
    <row r="731" s="45" customFormat="1"/>
    <row r="732" s="45" customFormat="1"/>
    <row r="733" s="45" customFormat="1"/>
    <row r="734" s="45" customFormat="1"/>
    <row r="735" s="45" customFormat="1"/>
    <row r="736" s="45" customFormat="1"/>
    <row r="737" s="45" customFormat="1"/>
    <row r="738" s="45" customFormat="1"/>
    <row r="739" s="45" customFormat="1"/>
    <row r="740" s="45" customFormat="1"/>
    <row r="741" s="45" customFormat="1"/>
    <row r="742" s="45" customFormat="1"/>
    <row r="743" s="45" customFormat="1"/>
    <row r="744" s="45" customFormat="1"/>
    <row r="745" s="45" customFormat="1"/>
    <row r="746" s="45" customFormat="1"/>
    <row r="747" s="45" customFormat="1"/>
    <row r="748" s="45" customFormat="1"/>
    <row r="749" s="45" customFormat="1"/>
    <row r="750" s="45" customFormat="1"/>
    <row r="751" s="45" customFormat="1"/>
    <row r="752" s="45" customFormat="1"/>
    <row r="753" s="45" customFormat="1"/>
    <row r="754" s="45" customFormat="1"/>
    <row r="755" s="45" customFormat="1"/>
    <row r="756" s="45" customFormat="1"/>
    <row r="757" s="45" customFormat="1"/>
    <row r="758" s="45" customFormat="1"/>
    <row r="759" s="45" customFormat="1"/>
    <row r="760" s="45" customFormat="1"/>
    <row r="761" s="45" customFormat="1"/>
    <row r="762" s="45" customFormat="1"/>
    <row r="763" s="45" customFormat="1"/>
    <row r="764" s="45" customFormat="1"/>
    <row r="765" s="45" customFormat="1"/>
    <row r="766" s="45" customFormat="1"/>
    <row r="767" s="45" customFormat="1"/>
    <row r="768" s="45" customFormat="1"/>
    <row r="769" s="45" customFormat="1"/>
    <row r="770" s="45" customFormat="1"/>
    <row r="771" s="45" customFormat="1"/>
    <row r="772" s="45" customFormat="1"/>
    <row r="773" s="45" customFormat="1"/>
    <row r="774" s="45" customFormat="1"/>
    <row r="775" s="45" customFormat="1"/>
    <row r="776" s="45" customFormat="1"/>
    <row r="777" s="45" customFormat="1"/>
    <row r="778" s="45" customFormat="1"/>
    <row r="779" s="45" customFormat="1"/>
    <row r="780" s="45" customFormat="1"/>
    <row r="781" s="45" customFormat="1"/>
    <row r="782" s="45" customFormat="1"/>
    <row r="783" s="45" customFormat="1"/>
    <row r="784" s="45" customFormat="1"/>
    <row r="785" s="45" customFormat="1"/>
    <row r="786" s="45" customFormat="1"/>
    <row r="787" s="45" customFormat="1"/>
    <row r="788" s="45" customFormat="1"/>
    <row r="789" s="45" customFormat="1"/>
    <row r="790" s="45" customFormat="1"/>
    <row r="791" s="45" customFormat="1"/>
    <row r="792" s="45" customFormat="1"/>
    <row r="793" s="45" customFormat="1"/>
    <row r="794" s="45" customFormat="1"/>
    <row r="795" s="45" customFormat="1"/>
    <row r="796" s="45" customFormat="1"/>
    <row r="797" s="45" customFormat="1"/>
    <row r="798" s="45" customFormat="1"/>
    <row r="799" s="45" customFormat="1"/>
    <row r="800" s="45" customFormat="1"/>
    <row r="801" s="45" customFormat="1"/>
    <row r="802" s="45" customFormat="1"/>
    <row r="803" s="45" customFormat="1"/>
    <row r="804" s="45" customFormat="1"/>
    <row r="805" s="45" customFormat="1"/>
    <row r="806" s="45" customFormat="1"/>
    <row r="807" s="45" customFormat="1"/>
    <row r="808" s="45" customFormat="1"/>
    <row r="809" s="45" customFormat="1"/>
    <row r="810" s="45" customFormat="1"/>
    <row r="811" s="45" customFormat="1"/>
    <row r="812" s="45" customFormat="1"/>
    <row r="813" s="45" customFormat="1"/>
    <row r="814" s="45" customFormat="1"/>
    <row r="815" s="45" customFormat="1"/>
    <row r="816" s="45" customFormat="1"/>
    <row r="817" s="45" customFormat="1"/>
    <row r="818" s="45" customFormat="1"/>
    <row r="819" s="45" customFormat="1"/>
    <row r="820" s="45" customFormat="1"/>
    <row r="821" s="45" customFormat="1"/>
    <row r="822" s="45" customFormat="1"/>
    <row r="823" s="45" customFormat="1"/>
    <row r="824" s="45" customFormat="1"/>
    <row r="825" s="45" customFormat="1"/>
    <row r="826" s="45" customFormat="1"/>
    <row r="827" s="45" customFormat="1"/>
    <row r="828" s="45" customFormat="1"/>
    <row r="829" s="45" customFormat="1"/>
    <row r="830" s="45" customFormat="1"/>
    <row r="831" s="45" customFormat="1"/>
    <row r="832" s="45" customFormat="1"/>
    <row r="833" s="45" customFormat="1"/>
    <row r="834" s="45" customFormat="1"/>
    <row r="835" s="45" customFormat="1"/>
    <row r="836" s="45" customFormat="1"/>
    <row r="837" s="45" customFormat="1"/>
    <row r="838" s="45" customFormat="1"/>
    <row r="839" s="45" customFormat="1"/>
    <row r="840" s="45" customFormat="1"/>
    <row r="841" s="45" customFormat="1"/>
    <row r="842" s="45" customFormat="1"/>
    <row r="843" s="45" customFormat="1"/>
    <row r="844" s="45" customFormat="1"/>
    <row r="845" s="45" customFormat="1"/>
    <row r="846" s="45" customFormat="1"/>
    <row r="847" s="45" customFormat="1"/>
    <row r="848" s="45" customFormat="1"/>
    <row r="849" s="45" customFormat="1"/>
    <row r="850" s="45" customFormat="1"/>
    <row r="851" s="45" customFormat="1"/>
    <row r="852" s="45" customFormat="1"/>
    <row r="853" s="45" customFormat="1"/>
    <row r="854" s="45" customFormat="1"/>
    <row r="855" s="45" customFormat="1"/>
    <row r="856" s="45" customFormat="1"/>
    <row r="857" s="45" customFormat="1"/>
    <row r="858" s="45" customFormat="1"/>
    <row r="859" s="45" customFormat="1"/>
    <row r="860" s="45" customFormat="1"/>
    <row r="861" s="45" customFormat="1"/>
    <row r="862" s="45" customFormat="1"/>
    <row r="863" s="45" customFormat="1"/>
    <row r="864" s="45" customFormat="1"/>
    <row r="865" s="45" customFormat="1"/>
    <row r="866" s="45" customFormat="1"/>
    <row r="867" s="45" customFormat="1"/>
    <row r="868" s="45" customFormat="1"/>
    <row r="869" s="45" customFormat="1"/>
    <row r="870" s="45" customFormat="1"/>
    <row r="871" s="45" customFormat="1"/>
    <row r="872" s="45" customFormat="1"/>
    <row r="873" s="45" customFormat="1"/>
    <row r="874" s="45" customFormat="1"/>
    <row r="875" s="45" customFormat="1"/>
    <row r="876" s="45" customFormat="1"/>
    <row r="877" s="45" customFormat="1"/>
    <row r="878" s="45" customFormat="1"/>
    <row r="879" s="45" customFormat="1"/>
    <row r="880" s="45" customFormat="1"/>
    <row r="881" s="45" customFormat="1"/>
    <row r="882" s="45" customFormat="1"/>
    <row r="883" s="45" customFormat="1"/>
    <row r="884" s="45" customFormat="1"/>
    <row r="885" s="45" customFormat="1"/>
    <row r="886" s="45" customFormat="1"/>
    <row r="887" s="45" customFormat="1"/>
    <row r="888" s="45" customFormat="1"/>
    <row r="889" s="45" customFormat="1"/>
    <row r="890" s="45" customFormat="1"/>
    <row r="891" s="45" customFormat="1"/>
    <row r="892" s="45" customFormat="1"/>
    <row r="893" s="45" customFormat="1"/>
    <row r="894" s="45" customFormat="1"/>
    <row r="895" s="45" customFormat="1"/>
    <row r="896" s="45" customFormat="1"/>
    <row r="897" s="45" customFormat="1"/>
    <row r="898" s="45" customFormat="1"/>
    <row r="899" s="45" customFormat="1"/>
    <row r="900" s="45" customFormat="1"/>
    <row r="901" s="45" customFormat="1"/>
    <row r="902" s="45" customFormat="1"/>
    <row r="903" s="45" customFormat="1"/>
    <row r="904" s="45" customFormat="1"/>
    <row r="905" s="45" customFormat="1"/>
    <row r="906" s="45" customFormat="1"/>
    <row r="907" s="45" customFormat="1"/>
    <row r="908" s="45" customFormat="1"/>
    <row r="909" s="45" customFormat="1"/>
    <row r="910" s="45" customFormat="1"/>
    <row r="911" s="45" customFormat="1"/>
    <row r="912" s="45" customFormat="1"/>
    <row r="913" s="45" customFormat="1"/>
    <row r="914" s="45" customFormat="1"/>
    <row r="915" s="45" customFormat="1"/>
    <row r="916" s="45" customFormat="1"/>
    <row r="917" s="45" customFormat="1"/>
    <row r="918" s="45" customFormat="1"/>
    <row r="919" s="45" customFormat="1"/>
    <row r="920" s="45" customFormat="1"/>
    <row r="921" s="45" customFormat="1"/>
    <row r="922" s="45" customFormat="1"/>
    <row r="923" s="45" customFormat="1"/>
    <row r="924" s="45" customFormat="1"/>
    <row r="925" s="45" customFormat="1"/>
    <row r="926" s="45" customFormat="1"/>
    <row r="927" s="45" customFormat="1"/>
    <row r="928" s="45" customFormat="1"/>
    <row r="929" s="45" customFormat="1"/>
    <row r="930" s="45" customFormat="1"/>
    <row r="931" s="45" customFormat="1"/>
    <row r="932" s="45" customFormat="1"/>
    <row r="933" s="45" customFormat="1"/>
    <row r="934" s="45" customFormat="1"/>
    <row r="935" s="45" customFormat="1"/>
    <row r="936" s="45" customFormat="1"/>
    <row r="937" s="45" customFormat="1"/>
    <row r="938" s="45" customFormat="1"/>
    <row r="939" s="45" customFormat="1"/>
    <row r="940" s="45" customFormat="1"/>
    <row r="941" s="45" customFormat="1"/>
    <row r="942" s="45" customFormat="1"/>
    <row r="943" s="45" customFormat="1"/>
    <row r="944" s="45" customFormat="1"/>
    <row r="945" s="45" customFormat="1"/>
    <row r="946" s="45" customFormat="1"/>
    <row r="947" s="45" customFormat="1"/>
    <row r="948" s="45" customFormat="1"/>
    <row r="949" s="45" customFormat="1"/>
    <row r="950" s="45" customFormat="1"/>
    <row r="951" s="45" customFormat="1"/>
    <row r="952" s="45" customFormat="1"/>
    <row r="953" s="45" customFormat="1"/>
    <row r="954" s="45" customFormat="1"/>
    <row r="955" s="45" customFormat="1"/>
    <row r="956" s="45" customFormat="1"/>
    <row r="957" s="45" customFormat="1"/>
    <row r="958" s="45" customFormat="1"/>
    <row r="959" s="45" customFormat="1"/>
    <row r="960" s="45" customFormat="1"/>
    <row r="961" s="45" customFormat="1"/>
    <row r="962" s="45" customFormat="1"/>
    <row r="963" s="45" customFormat="1"/>
    <row r="964" s="45" customFormat="1"/>
    <row r="965" s="45" customFormat="1"/>
    <row r="966" s="45" customFormat="1"/>
    <row r="967" s="45" customFormat="1"/>
    <row r="968" s="45" customFormat="1"/>
    <row r="969" s="45" customFormat="1"/>
    <row r="970" s="45" customFormat="1"/>
    <row r="971" s="45" customFormat="1"/>
    <row r="972" s="45" customFormat="1"/>
    <row r="973" s="45" customFormat="1"/>
    <row r="974" s="45" customFormat="1"/>
    <row r="975" s="45" customFormat="1"/>
    <row r="976" s="45" customFormat="1"/>
    <row r="977" s="45" customFormat="1"/>
    <row r="978" s="45" customFormat="1"/>
    <row r="979" s="45" customFormat="1"/>
    <row r="980" s="45" customFormat="1"/>
    <row r="981" s="45" customFormat="1"/>
    <row r="982" s="45" customFormat="1"/>
    <row r="983" s="45" customFormat="1"/>
    <row r="984" s="45" customFormat="1"/>
    <row r="985" s="45" customFormat="1"/>
    <row r="986" s="45" customFormat="1"/>
    <row r="987" s="45" customFormat="1"/>
    <row r="988" s="45" customFormat="1"/>
    <row r="989" s="45" customFormat="1"/>
    <row r="990" s="45" customFormat="1"/>
    <row r="991" s="45" customFormat="1"/>
    <row r="992" s="45" customFormat="1"/>
    <row r="993" s="45" customFormat="1"/>
    <row r="994" s="45" customFormat="1"/>
    <row r="995" s="45" customFormat="1"/>
    <row r="996" s="45" customFormat="1"/>
    <row r="997" s="45" customFormat="1"/>
    <row r="998" s="45" customFormat="1"/>
    <row r="999" s="45" customFormat="1"/>
    <row r="1000" s="45" customFormat="1"/>
    <row r="1001" s="45" customFormat="1"/>
    <row r="1002" s="45" customFormat="1"/>
    <row r="1003" s="45" customFormat="1"/>
    <row r="1004" s="45" customFormat="1"/>
    <row r="1005" s="45" customFormat="1"/>
    <row r="1006" s="45" customFormat="1"/>
    <row r="1007" s="45" customFormat="1"/>
    <row r="1008" s="45" customFormat="1"/>
    <row r="1009" s="45" customFormat="1"/>
    <row r="1010" s="45" customFormat="1"/>
    <row r="1011" s="45" customFormat="1"/>
    <row r="1012" s="45" customFormat="1"/>
    <row r="1013" s="45" customFormat="1"/>
    <row r="1014" s="45" customFormat="1"/>
    <row r="1015" s="45" customFormat="1"/>
    <row r="1016" s="45" customFormat="1"/>
    <row r="1017" s="45" customFormat="1"/>
    <row r="1018" s="45" customFormat="1"/>
    <row r="1019" s="45" customFormat="1"/>
    <row r="1020" s="45" customFormat="1"/>
    <row r="1021" s="45" customFormat="1"/>
    <row r="1022" s="45" customFormat="1"/>
    <row r="1023" s="45" customFormat="1"/>
    <row r="1024" s="45" customFormat="1"/>
    <row r="1025" s="45" customFormat="1"/>
    <row r="1026" s="45" customFormat="1"/>
    <row r="1027" s="45" customFormat="1"/>
    <row r="1028" s="45" customFormat="1"/>
    <row r="1029" s="45" customFormat="1"/>
    <row r="1030" s="45" customFormat="1"/>
    <row r="1031" s="45" customFormat="1"/>
    <row r="1032" s="45" customFormat="1"/>
    <row r="1033" s="45" customFormat="1"/>
    <row r="1034" s="45" customFormat="1"/>
    <row r="1035" s="45" customFormat="1"/>
    <row r="1036" s="45" customFormat="1"/>
    <row r="1037" s="45" customFormat="1"/>
    <row r="1038" s="45" customFormat="1"/>
    <row r="1039" s="45" customFormat="1"/>
    <row r="1040" s="45" customFormat="1"/>
    <row r="1041" s="45" customFormat="1"/>
    <row r="1042" s="45" customFormat="1"/>
    <row r="1043" s="45" customFormat="1"/>
    <row r="1044" s="45" customFormat="1"/>
    <row r="1045" s="45" customFormat="1"/>
    <row r="1046" s="45" customFormat="1"/>
    <row r="1047" s="45" customFormat="1"/>
    <row r="1048" s="45" customFormat="1"/>
    <row r="1049" s="45" customFormat="1"/>
    <row r="1050" s="45" customFormat="1"/>
    <row r="1051" s="45" customFormat="1"/>
    <row r="1052" s="45" customFormat="1"/>
    <row r="1053" s="45" customFormat="1"/>
    <row r="1054" s="45" customFormat="1"/>
    <row r="1055" s="45" customFormat="1"/>
    <row r="1056" s="45" customFormat="1"/>
    <row r="1057" s="45" customFormat="1"/>
    <row r="1058" s="45" customFormat="1"/>
    <row r="1059" s="45" customFormat="1"/>
    <row r="1060" s="45" customFormat="1"/>
    <row r="1061" s="45" customFormat="1"/>
    <row r="1062" s="45" customFormat="1"/>
    <row r="1063" s="45" customFormat="1"/>
    <row r="1064" s="45" customFormat="1"/>
    <row r="1065" s="45" customFormat="1"/>
    <row r="1066" s="45" customFormat="1"/>
    <row r="1067" s="45" customFormat="1"/>
    <row r="1068" s="45" customFormat="1"/>
    <row r="1069" s="45" customFormat="1"/>
    <row r="1070" s="45" customFormat="1"/>
    <row r="1071" s="45" customFormat="1"/>
    <row r="1072" s="45" customFormat="1"/>
    <row r="1073" s="45" customFormat="1"/>
    <row r="1074" s="45" customFormat="1"/>
    <row r="1075" s="45" customFormat="1"/>
    <row r="1076" s="45" customFormat="1"/>
    <row r="1077" s="45" customFormat="1"/>
    <row r="1078" s="45" customFormat="1"/>
    <row r="1079" s="45" customFormat="1"/>
    <row r="1080" s="45" customFormat="1"/>
    <row r="1081" s="45" customFormat="1"/>
    <row r="1082" s="45" customFormat="1"/>
    <row r="1083" s="45" customFormat="1"/>
    <row r="1084" s="45" customFormat="1"/>
    <row r="1085" s="45" customFormat="1"/>
    <row r="1086" s="45" customFormat="1"/>
    <row r="1087" s="45" customFormat="1"/>
    <row r="1088" s="45" customFormat="1"/>
    <row r="1089" s="45" customFormat="1"/>
    <row r="1090" s="45" customFormat="1"/>
    <row r="1091" s="45" customFormat="1"/>
    <row r="1092" s="45" customFormat="1"/>
    <row r="1093" s="45" customFormat="1"/>
    <row r="1094" s="45" customFormat="1"/>
    <row r="1095" s="45" customFormat="1"/>
    <row r="1096" s="45" customFormat="1"/>
    <row r="1097" s="45" customFormat="1"/>
    <row r="1098" s="45" customFormat="1"/>
    <row r="1099" s="45" customFormat="1"/>
    <row r="1100" s="45" customFormat="1"/>
    <row r="1101" s="45" customFormat="1"/>
    <row r="1102" s="45" customFormat="1"/>
    <row r="1103" s="45" customFormat="1"/>
    <row r="1104" s="45" customFormat="1"/>
    <row r="1105" s="45" customFormat="1"/>
    <row r="1106" s="45" customFormat="1"/>
    <row r="1107" s="45" customFormat="1"/>
    <row r="1108" s="45" customFormat="1"/>
    <row r="1109" s="45" customFormat="1"/>
    <row r="1110" s="45" customFormat="1"/>
    <row r="1111" s="45" customFormat="1"/>
    <row r="1112" s="45" customFormat="1"/>
    <row r="1113" s="45" customFormat="1"/>
    <row r="1114" s="45" customFormat="1"/>
    <row r="1115" s="45" customFormat="1"/>
    <row r="1116" s="45" customFormat="1"/>
    <row r="1117" s="45" customFormat="1"/>
    <row r="1118" s="45" customFormat="1"/>
    <row r="1119" s="45" customFormat="1"/>
    <row r="1120" s="45" customFormat="1"/>
    <row r="1121" s="45" customFormat="1"/>
    <row r="1122" s="45" customFormat="1"/>
    <row r="1123" s="45" customFormat="1"/>
    <row r="1124" s="45" customFormat="1"/>
    <row r="1125" s="45" customFormat="1"/>
    <row r="1126" s="45" customFormat="1"/>
    <row r="1127" s="45" customFormat="1"/>
    <row r="1128" s="45" customFormat="1"/>
    <row r="1129" s="45" customFormat="1"/>
    <row r="1130" s="45" customFormat="1"/>
    <row r="1131" s="45" customFormat="1"/>
    <row r="1132" s="45" customFormat="1"/>
    <row r="1133" s="45" customFormat="1"/>
    <row r="1134" s="45" customFormat="1"/>
    <row r="1135" s="45" customFormat="1"/>
    <row r="1136" s="45" customFormat="1"/>
    <row r="1137" s="45" customFormat="1"/>
    <row r="1138" s="45" customFormat="1"/>
    <row r="1139" s="45" customFormat="1"/>
    <row r="1140" s="45" customFormat="1"/>
    <row r="1141" s="45" customFormat="1"/>
    <row r="1142" s="45" customFormat="1"/>
    <row r="1143" s="45" customFormat="1"/>
    <row r="1144" s="45" customFormat="1"/>
    <row r="1145" s="45" customFormat="1"/>
    <row r="1146" s="45" customFormat="1"/>
    <row r="1147" s="45" customFormat="1"/>
    <row r="1148" s="45" customFormat="1"/>
    <row r="1149" s="45" customFormat="1"/>
    <row r="1150" s="45" customFormat="1"/>
    <row r="1151" s="45" customFormat="1"/>
    <row r="1152" s="45" customFormat="1"/>
    <row r="1153" s="45" customFormat="1"/>
    <row r="1154" s="45" customFormat="1"/>
    <row r="1155" s="45" customFormat="1"/>
    <row r="1156" s="45" customFormat="1"/>
    <row r="1157" s="45" customFormat="1"/>
    <row r="1158" s="45" customFormat="1"/>
    <row r="1159" s="45" customFormat="1"/>
    <row r="1160" s="45" customFormat="1"/>
    <row r="1161" s="45" customFormat="1"/>
    <row r="1162" s="45" customFormat="1"/>
    <row r="1163" s="45" customFormat="1"/>
    <row r="1164" s="45" customFormat="1"/>
    <row r="1165" s="45" customFormat="1"/>
    <row r="1166" s="45" customFormat="1"/>
    <row r="1167" s="45" customFormat="1"/>
    <row r="1168" s="45" customFormat="1"/>
    <row r="1169" s="45" customFormat="1"/>
    <row r="1170" s="45" customFormat="1"/>
    <row r="1171" s="45" customFormat="1"/>
    <row r="1172" s="45" customFormat="1"/>
    <row r="1173" s="45" customFormat="1"/>
    <row r="1174" s="45" customFormat="1"/>
    <row r="1175" s="45" customFormat="1"/>
    <row r="1176" s="45" customFormat="1"/>
    <row r="1177" s="45" customFormat="1"/>
    <row r="1178" s="45" customFormat="1"/>
    <row r="1179" s="45" customFormat="1"/>
    <row r="1180" s="45" customFormat="1"/>
    <row r="1181" s="45" customFormat="1"/>
    <row r="1182" s="45" customFormat="1"/>
    <row r="1183" s="45" customFormat="1"/>
    <row r="1184" s="45" customFormat="1"/>
    <row r="1185" s="45" customFormat="1"/>
    <row r="1186" s="45" customFormat="1"/>
    <row r="1187" s="45" customFormat="1"/>
    <row r="1188" s="45" customFormat="1"/>
    <row r="1189" s="45" customFormat="1"/>
    <row r="1190" s="45" customFormat="1"/>
    <row r="1191" s="45" customFormat="1"/>
    <row r="1192" s="45" customFormat="1"/>
    <row r="1193" s="45" customFormat="1"/>
    <row r="1194" s="45" customFormat="1"/>
    <row r="1195" s="45" customFormat="1"/>
    <row r="1196" s="45" customFormat="1"/>
    <row r="1197" s="45" customFormat="1"/>
    <row r="1198" s="45" customFormat="1"/>
    <row r="1199" s="45" customFormat="1"/>
    <row r="1200" s="45" customFormat="1"/>
    <row r="1201" s="45" customFormat="1"/>
    <row r="1202" s="45" customFormat="1"/>
    <row r="1203" s="45" customFormat="1"/>
    <row r="1204" s="45" customFormat="1"/>
    <row r="1205" s="45" customFormat="1"/>
    <row r="1206" s="45" customFormat="1"/>
    <row r="1207" s="45" customFormat="1"/>
    <row r="1208" s="45" customFormat="1"/>
    <row r="1209" s="45" customFormat="1"/>
    <row r="1210" s="45" customFormat="1"/>
    <row r="1211" s="45" customFormat="1"/>
    <row r="1212" s="45" customFormat="1"/>
    <row r="1213" s="45" customFormat="1"/>
    <row r="1214" s="45" customFormat="1"/>
    <row r="1215" s="45" customFormat="1"/>
    <row r="1216" s="45" customFormat="1"/>
    <row r="1217" s="45" customFormat="1"/>
    <row r="1218" s="45" customFormat="1"/>
    <row r="1219" s="45" customFormat="1"/>
    <row r="1220" s="45" customFormat="1"/>
    <row r="1221" s="45" customFormat="1"/>
    <row r="1222" s="45" customFormat="1"/>
    <row r="1223" s="45" customFormat="1"/>
    <row r="1224" s="45" customFormat="1"/>
    <row r="1225" s="45" customFormat="1"/>
    <row r="1226" s="45" customFormat="1"/>
    <row r="1227" s="45" customFormat="1"/>
    <row r="1228" s="45" customFormat="1"/>
    <row r="1229" s="45" customFormat="1"/>
    <row r="1230" s="45" customFormat="1"/>
    <row r="1231" s="45" customFormat="1"/>
    <row r="1232" s="45" customFormat="1"/>
    <row r="1233" s="45" customFormat="1"/>
    <row r="1234" s="45" customFormat="1"/>
    <row r="1235" s="45" customFormat="1"/>
    <row r="1236" s="45" customFormat="1"/>
    <row r="1237" s="45" customFormat="1"/>
    <row r="1238" s="45" customFormat="1"/>
    <row r="1239" s="45" customFormat="1"/>
    <row r="1240" s="45" customFormat="1"/>
    <row r="1241" s="45" customFormat="1"/>
    <row r="1242" s="45" customFormat="1"/>
    <row r="1243" s="45" customFormat="1"/>
    <row r="1244" s="45" customFormat="1"/>
    <row r="1245" s="45" customFormat="1"/>
    <row r="1246" s="45" customFormat="1"/>
    <row r="1247" s="45" customFormat="1"/>
    <row r="1248" s="45" customFormat="1"/>
    <row r="1249" s="45" customFormat="1"/>
    <row r="1250" s="45" customFormat="1"/>
    <row r="1251" s="45" customFormat="1"/>
    <row r="1252" s="45" customFormat="1"/>
    <row r="1253" s="45" customFormat="1"/>
    <row r="1254" s="45" customFormat="1"/>
    <row r="1255" s="45" customFormat="1"/>
    <row r="1256" s="45" customFormat="1"/>
    <row r="1257" s="45" customFormat="1"/>
    <row r="1258" s="45" customFormat="1"/>
    <row r="1259" s="45" customFormat="1"/>
    <row r="1260" s="45" customFormat="1"/>
    <row r="1261" s="45" customFormat="1"/>
    <row r="1262" s="45" customFormat="1"/>
    <row r="1263" s="45" customFormat="1"/>
    <row r="1264" s="45" customFormat="1"/>
    <row r="1265" s="45" customFormat="1"/>
    <row r="1266" s="45" customFormat="1"/>
    <row r="1267" s="45" customFormat="1"/>
    <row r="1268" s="45" customFormat="1"/>
    <row r="1269" s="45" customFormat="1"/>
    <row r="1270" s="45" customFormat="1"/>
    <row r="1271" s="45" customFormat="1"/>
    <row r="1272" s="45" customFormat="1"/>
    <row r="1273" s="45" customFormat="1"/>
    <row r="1274" s="45" customFormat="1"/>
    <row r="1275" s="45" customFormat="1"/>
    <row r="1276" s="45" customFormat="1"/>
    <row r="1277" s="45" customFormat="1"/>
    <row r="1278" s="45" customFormat="1"/>
    <row r="1279" s="45" customFormat="1"/>
    <row r="1280" s="45" customFormat="1"/>
    <row r="1281" s="45" customFormat="1"/>
    <row r="1282" s="45" customFormat="1"/>
    <row r="1283" s="45" customFormat="1"/>
    <row r="1284" s="45" customFormat="1"/>
    <row r="1285" s="45" customFormat="1"/>
    <row r="1286" s="45" customFormat="1"/>
    <row r="1287" s="45" customFormat="1"/>
    <row r="1288" s="45" customFormat="1"/>
    <row r="1289" s="45" customFormat="1"/>
    <row r="1290" s="45" customFormat="1"/>
    <row r="1291" s="45" customFormat="1"/>
    <row r="1292" s="45" customFormat="1"/>
    <row r="1293" s="45" customFormat="1"/>
    <row r="1294" s="45" customFormat="1"/>
    <row r="1295" s="45" customFormat="1"/>
    <row r="1296" s="45" customFormat="1"/>
    <row r="1297" s="45" customFormat="1"/>
    <row r="1298" s="45" customFormat="1"/>
    <row r="1299" s="45" customFormat="1"/>
    <row r="1300" s="45" customFormat="1"/>
    <row r="1301" s="45" customFormat="1"/>
    <row r="1302" s="45" customFormat="1"/>
    <row r="1303" s="45" customFormat="1"/>
    <row r="1304" s="45" customFormat="1"/>
    <row r="1305" s="45" customFormat="1"/>
    <row r="1306" s="45" customFormat="1"/>
    <row r="1307" s="45" customFormat="1"/>
    <row r="1308" s="45" customFormat="1"/>
    <row r="1309" s="45" customFormat="1"/>
    <row r="1310" s="45" customFormat="1"/>
    <row r="1311" s="45" customFormat="1"/>
    <row r="1312" s="45" customFormat="1"/>
    <row r="1313" s="45" customFormat="1"/>
    <row r="1314" s="45" customFormat="1"/>
    <row r="1315" s="45" customFormat="1"/>
    <row r="1316" s="45" customFormat="1"/>
    <row r="1317" s="45" customFormat="1"/>
    <row r="1318" s="45" customFormat="1"/>
    <row r="1319" s="45" customFormat="1"/>
  </sheetData>
  <mergeCells count="2">
    <mergeCell ref="A4:A31"/>
    <mergeCell ref="A54:A81"/>
  </mergeCells>
  <pageMargins left="0.25" right="0.25" top="0.75" bottom="0.75" header="0.3" footer="0.3"/>
  <pageSetup scale="4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Drop Down 1">
              <controlPr defaultSize="0" autoLine="0" autoPict="0">
                <anchor moveWithCells="1">
                  <from>
                    <xdr:col>12</xdr:col>
                    <xdr:colOff>371475</xdr:colOff>
                    <xdr:row>0</xdr:row>
                    <xdr:rowOff>0</xdr:rowOff>
                  </from>
                  <to>
                    <xdr:col>14</xdr:col>
                    <xdr:colOff>381000</xdr:colOff>
                    <xdr:row>1</xdr:row>
                    <xdr:rowOff>0</xdr:rowOff>
                  </to>
                </anchor>
              </controlPr>
            </control>
          </mc:Choice>
        </mc:AlternateContent>
        <mc:AlternateContent xmlns:mc="http://schemas.openxmlformats.org/markup-compatibility/2006">
          <mc:Choice Requires="x14">
            <control shapeId="20482" r:id="rId5" name="Drop Down 2">
              <controlPr defaultSize="0" autoLine="0" autoPict="0">
                <anchor moveWithCells="1">
                  <from>
                    <xdr:col>17</xdr:col>
                    <xdr:colOff>590550</xdr:colOff>
                    <xdr:row>0</xdr:row>
                    <xdr:rowOff>19050</xdr:rowOff>
                  </from>
                  <to>
                    <xdr:col>19</xdr:col>
                    <xdr:colOff>600075</xdr:colOff>
                    <xdr:row>1</xdr:row>
                    <xdr:rowOff>19050</xdr:rowOff>
                  </to>
                </anchor>
              </controlPr>
            </control>
          </mc:Choice>
        </mc:AlternateContent>
        <mc:AlternateContent xmlns:mc="http://schemas.openxmlformats.org/markup-compatibility/2006">
          <mc:Choice Requires="x14">
            <control shapeId="20483" r:id="rId6" name="Drop Down 3">
              <controlPr defaultSize="0" autoLine="0" autoPict="0">
                <anchor moveWithCells="1">
                  <from>
                    <xdr:col>23</xdr:col>
                    <xdr:colOff>76200</xdr:colOff>
                    <xdr:row>0</xdr:row>
                    <xdr:rowOff>9525</xdr:rowOff>
                  </from>
                  <to>
                    <xdr:col>25</xdr:col>
                    <xdr:colOff>85725</xdr:colOff>
                    <xdr:row>1</xdr:row>
                    <xdr:rowOff>9525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theme="5" tint="-0.249977111117893"/>
  </sheetPr>
  <dimension ref="A1:J3"/>
  <sheetViews>
    <sheetView showGridLines="0" zoomScaleNormal="100" workbookViewId="0">
      <pane ySplit="1" topLeftCell="A3" activePane="bottomLeft" state="frozenSplit"/>
      <selection pane="bottomLeft" activeCell="H1" sqref="H1"/>
      <selection activeCell="A134" sqref="A134:XFD137"/>
    </sheetView>
  </sheetViews>
  <sheetFormatPr defaultRowHeight="15"/>
  <cols>
    <col min="1" max="1" width="14.28515625" style="53" customWidth="1"/>
    <col min="2" max="3" width="9.140625" style="53"/>
    <col min="4" max="4" width="2.42578125" style="53" customWidth="1"/>
    <col min="5" max="5" width="17.7109375" style="53" bestFit="1" customWidth="1"/>
    <col min="6" max="8" width="9.140625" style="53"/>
    <col min="9" max="9" width="3.140625" style="53" customWidth="1"/>
    <col min="10" max="10" width="9.85546875" style="53" bestFit="1" customWidth="1"/>
    <col min="11" max="16384" width="9.140625" style="53"/>
  </cols>
  <sheetData>
    <row r="1" spans="1:10" s="54" customFormat="1" ht="18.75" customHeight="1">
      <c r="A1" s="55" t="s">
        <v>0</v>
      </c>
      <c r="E1" s="55" t="s">
        <v>1</v>
      </c>
      <c r="J1" s="55" t="s">
        <v>2</v>
      </c>
    </row>
    <row r="2" spans="1:10" ht="18.75" customHeight="1"/>
    <row r="3" spans="1:10" ht="18.75" customHeight="1"/>
  </sheetData>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59396" r:id="rId4" name="Drop Down 4">
              <controlPr defaultSize="0" autoLine="0" autoPict="0" macro="[0]!DropDown4_Change">
                <anchor moveWithCells="1">
                  <from>
                    <xdr:col>10</xdr:col>
                    <xdr:colOff>123825</xdr:colOff>
                    <xdr:row>0</xdr:row>
                    <xdr:rowOff>0</xdr:rowOff>
                  </from>
                  <to>
                    <xdr:col>12</xdr:col>
                    <xdr:colOff>114300</xdr:colOff>
                    <xdr:row>0</xdr:row>
                    <xdr:rowOff>200025</xdr:rowOff>
                  </to>
                </anchor>
              </controlPr>
            </control>
          </mc:Choice>
        </mc:AlternateContent>
        <mc:AlternateContent xmlns:mc="http://schemas.openxmlformats.org/markup-compatibility/2006">
          <mc:Choice Requires="x14">
            <control shapeId="59398" r:id="rId5" name="Drop Down 6">
              <controlPr defaultSize="0" autoLine="0" autoPict="0">
                <anchor moveWithCells="1">
                  <from>
                    <xdr:col>5</xdr:col>
                    <xdr:colOff>161925</xdr:colOff>
                    <xdr:row>0</xdr:row>
                    <xdr:rowOff>19050</xdr:rowOff>
                  </from>
                  <to>
                    <xdr:col>7</xdr:col>
                    <xdr:colOff>152400</xdr:colOff>
                    <xdr:row>0</xdr:row>
                    <xdr:rowOff>219075</xdr:rowOff>
                  </to>
                </anchor>
              </controlPr>
            </control>
          </mc:Choice>
        </mc:AlternateContent>
        <mc:AlternateContent xmlns:mc="http://schemas.openxmlformats.org/markup-compatibility/2006">
          <mc:Choice Requires="x14">
            <control shapeId="59399" r:id="rId6" name="Drop Down 7">
              <controlPr defaultSize="0" autoLine="0" autoPict="0">
                <anchor moveWithCells="1">
                  <from>
                    <xdr:col>1</xdr:col>
                    <xdr:colOff>66675</xdr:colOff>
                    <xdr:row>0</xdr:row>
                    <xdr:rowOff>19050</xdr:rowOff>
                  </from>
                  <to>
                    <xdr:col>3</xdr:col>
                    <xdr:colOff>57150</xdr:colOff>
                    <xdr:row>0</xdr:row>
                    <xdr:rowOff>219075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4">
    <tabColor theme="7" tint="-0.499984740745262"/>
    <pageSetUpPr fitToPage="1"/>
  </sheetPr>
  <dimension ref="A1:AQ92"/>
  <sheetViews>
    <sheetView showGridLines="0" zoomScale="85" zoomScaleNormal="85" workbookViewId="0">
      <pane xSplit="4" ySplit="2" topLeftCell="E3" activePane="bottomRight" state="frozenSplit"/>
      <selection pane="bottomRight" activeCell="T23" sqref="T23"/>
      <selection pane="bottomLeft" activeCell="A134" sqref="A134:XFD137"/>
      <selection pane="topRight" activeCell="A134" sqref="A134:XFD137"/>
    </sheetView>
  </sheetViews>
  <sheetFormatPr defaultRowHeight="14.25"/>
  <cols>
    <col min="1" max="1" width="4" style="1" customWidth="1"/>
    <col min="2" max="3" width="3.85546875" style="2" customWidth="1"/>
    <col min="4" max="4" width="30.5703125" style="2" customWidth="1"/>
    <col min="5" max="12" width="8.42578125" style="2" hidden="1" customWidth="1"/>
    <col min="13" max="29" width="10" style="2" customWidth="1"/>
    <col min="30" max="30" width="2.42578125" style="1" customWidth="1"/>
    <col min="31" max="31" width="9.42578125" style="1" bestFit="1" customWidth="1"/>
    <col min="32" max="16384" width="9.140625" style="1"/>
  </cols>
  <sheetData>
    <row r="1" spans="1:31" s="3" customFormat="1" ht="17.25">
      <c r="A1" s="26" t="s">
        <v>110</v>
      </c>
      <c r="B1" s="26"/>
      <c r="C1" s="26"/>
      <c r="D1" s="26"/>
      <c r="E1" s="62"/>
      <c r="F1" s="62"/>
      <c r="G1" s="62"/>
      <c r="H1" s="62"/>
      <c r="I1" s="62"/>
      <c r="J1" s="61" t="s">
        <v>0</v>
      </c>
      <c r="K1" s="62"/>
      <c r="L1" s="62"/>
      <c r="M1" s="62"/>
      <c r="N1" s="61"/>
      <c r="O1" s="60" t="s">
        <v>1</v>
      </c>
      <c r="P1" s="59"/>
      <c r="Q1" s="59">
        <v>1</v>
      </c>
      <c r="R1" s="61"/>
      <c r="S1" s="59"/>
      <c r="T1" s="60" t="s">
        <v>2</v>
      </c>
      <c r="U1" s="60"/>
      <c r="V1" s="59"/>
      <c r="W1" s="59"/>
      <c r="X1" s="59"/>
      <c r="Y1" s="59"/>
      <c r="Z1" s="8"/>
      <c r="AA1" s="8"/>
      <c r="AB1" s="8"/>
      <c r="AC1" s="8"/>
    </row>
    <row r="2" spans="1:31" s="3" customFormat="1" ht="15">
      <c r="A2" s="27" t="s">
        <v>111</v>
      </c>
      <c r="B2" s="8"/>
      <c r="C2" s="8"/>
      <c r="D2" s="8"/>
      <c r="E2" s="7" t="s">
        <v>5</v>
      </c>
      <c r="F2" s="7" t="s">
        <v>6</v>
      </c>
      <c r="G2" s="7" t="s">
        <v>7</v>
      </c>
      <c r="H2" s="7" t="s">
        <v>8</v>
      </c>
      <c r="I2" s="7" t="s">
        <v>9</v>
      </c>
      <c r="J2" s="6" t="s">
        <v>10</v>
      </c>
      <c r="K2" s="6" t="s">
        <v>11</v>
      </c>
      <c r="L2" s="6" t="s">
        <v>12</v>
      </c>
      <c r="M2" s="5" t="s">
        <v>13</v>
      </c>
      <c r="N2" s="5" t="s">
        <v>14</v>
      </c>
      <c r="O2" s="5" t="s">
        <v>15</v>
      </c>
      <c r="P2" s="5" t="s">
        <v>16</v>
      </c>
      <c r="Q2" s="5" t="s">
        <v>17</v>
      </c>
      <c r="R2" s="5" t="s">
        <v>18</v>
      </c>
      <c r="S2" s="5" t="s">
        <v>19</v>
      </c>
      <c r="T2" s="5" t="s">
        <v>20</v>
      </c>
      <c r="U2" s="5" t="s">
        <v>21</v>
      </c>
      <c r="V2" s="5" t="s">
        <v>22</v>
      </c>
      <c r="W2" s="5" t="s">
        <v>23</v>
      </c>
      <c r="X2" s="5" t="s">
        <v>24</v>
      </c>
      <c r="Y2" s="5" t="s">
        <v>25</v>
      </c>
      <c r="Z2" s="5" t="s">
        <v>26</v>
      </c>
      <c r="AA2" s="5" t="s">
        <v>27</v>
      </c>
      <c r="AB2" s="5" t="s">
        <v>28</v>
      </c>
      <c r="AC2" s="5" t="s">
        <v>29</v>
      </c>
      <c r="AE2" s="4" t="s">
        <v>66</v>
      </c>
    </row>
    <row r="3" spans="1:31">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row>
    <row r="4" spans="1:31" ht="15" customHeight="1">
      <c r="A4" s="213" t="s">
        <v>31</v>
      </c>
      <c r="B4" s="17" t="s">
        <v>32</v>
      </c>
      <c r="C4" s="17"/>
      <c r="D4" s="17"/>
      <c r="E4" s="111"/>
      <c r="F4" s="111"/>
      <c r="G4" s="111"/>
      <c r="H4" s="111"/>
      <c r="I4" s="111"/>
      <c r="J4" s="111"/>
      <c r="K4" s="111"/>
      <c r="L4" s="111"/>
      <c r="M4" s="111">
        <f t="shared" ref="M4:AB4" si="0">+M5+M11+M12</f>
        <v>9.1452999999999989</v>
      </c>
      <c r="N4" s="111">
        <f t="shared" si="0"/>
        <v>9.2913999999999994</v>
      </c>
      <c r="O4" s="111">
        <f t="shared" si="0"/>
        <v>11.473299999999998</v>
      </c>
      <c r="P4" s="111">
        <f t="shared" si="0"/>
        <v>13.4627</v>
      </c>
      <c r="Q4" s="111">
        <f t="shared" si="0"/>
        <v>13.300140000000003</v>
      </c>
      <c r="R4" s="111">
        <f t="shared" si="0"/>
        <v>16.191400000000002</v>
      </c>
      <c r="S4" s="111">
        <f t="shared" si="0"/>
        <v>20.038399999999999</v>
      </c>
      <c r="T4" s="111">
        <f t="shared" si="0"/>
        <v>29.003800000000002</v>
      </c>
      <c r="U4" s="111">
        <f t="shared" si="0"/>
        <v>38.776500000000006</v>
      </c>
      <c r="V4" s="111">
        <f t="shared" si="0"/>
        <v>39.946400000000004</v>
      </c>
      <c r="W4" s="111">
        <f t="shared" si="0"/>
        <v>56.744699999999995</v>
      </c>
      <c r="X4" s="111">
        <f t="shared" si="0"/>
        <v>38.899600000000007</v>
      </c>
      <c r="Y4" s="111">
        <f t="shared" si="0"/>
        <v>43.632000000000005</v>
      </c>
      <c r="Z4" s="111">
        <f t="shared" si="0"/>
        <v>47.2136</v>
      </c>
      <c r="AA4" s="111">
        <f t="shared" si="0"/>
        <v>49.234499999999997</v>
      </c>
      <c r="AB4" s="111">
        <f t="shared" si="0"/>
        <v>52.258599999999994</v>
      </c>
      <c r="AC4" s="111">
        <f t="shared" ref="AC4" si="1">+AC5+AC11+AC12</f>
        <v>57.021699999999996</v>
      </c>
    </row>
    <row r="5" spans="1:31">
      <c r="A5" s="213"/>
      <c r="B5" s="12"/>
      <c r="C5" s="12" t="s">
        <v>33</v>
      </c>
      <c r="D5" s="12"/>
      <c r="E5" s="68"/>
      <c r="F5" s="68"/>
      <c r="G5" s="68"/>
      <c r="H5" s="68"/>
      <c r="I5" s="68"/>
      <c r="J5" s="68"/>
      <c r="K5" s="68"/>
      <c r="L5" s="68"/>
      <c r="M5" s="68">
        <f t="shared" ref="M5:AA5" si="2">+SUM(M6:M10)</f>
        <v>7.4266999999999994</v>
      </c>
      <c r="N5" s="68">
        <f t="shared" si="2"/>
        <v>7.9541000000000004</v>
      </c>
      <c r="O5" s="68">
        <f t="shared" si="2"/>
        <v>9.9090999999999987</v>
      </c>
      <c r="P5" s="68">
        <f t="shared" si="2"/>
        <v>11.5906</v>
      </c>
      <c r="Q5" s="68">
        <f t="shared" si="2"/>
        <v>10.757940000000001</v>
      </c>
      <c r="R5" s="68">
        <f t="shared" si="2"/>
        <v>14.0611</v>
      </c>
      <c r="S5" s="68">
        <f t="shared" si="2"/>
        <v>17.658999999999999</v>
      </c>
      <c r="T5" s="68">
        <f t="shared" si="2"/>
        <v>25.933500000000002</v>
      </c>
      <c r="U5" s="68">
        <f t="shared" si="2"/>
        <v>34.954700000000003</v>
      </c>
      <c r="V5" s="68">
        <f t="shared" si="2"/>
        <v>35.512700000000002</v>
      </c>
      <c r="W5" s="68">
        <f t="shared" si="2"/>
        <v>51.889399999999995</v>
      </c>
      <c r="X5" s="68">
        <f t="shared" si="2"/>
        <v>32.442700000000002</v>
      </c>
      <c r="Y5" s="68">
        <f t="shared" si="2"/>
        <v>38.023600000000002</v>
      </c>
      <c r="Z5" s="68">
        <f t="shared" si="2"/>
        <v>42.188500000000005</v>
      </c>
      <c r="AA5" s="68">
        <f t="shared" si="2"/>
        <v>43.588000000000001</v>
      </c>
      <c r="AB5" s="68">
        <f>SUM(AB6:AB10)</f>
        <v>45.443299999999994</v>
      </c>
      <c r="AC5" s="68">
        <f>SUM(AC6:AC10)</f>
        <v>47.316199999999995</v>
      </c>
    </row>
    <row r="6" spans="1:31">
      <c r="A6" s="213"/>
      <c r="B6" s="12"/>
      <c r="C6" s="12"/>
      <c r="D6" s="21" t="s">
        <v>34</v>
      </c>
      <c r="E6" s="144"/>
      <c r="F6" s="144"/>
      <c r="G6" s="144"/>
      <c r="H6" s="144"/>
      <c r="I6" s="144"/>
      <c r="J6" s="144"/>
      <c r="K6" s="144"/>
      <c r="L6" s="144"/>
      <c r="M6" s="129">
        <v>1.0811999999999999</v>
      </c>
      <c r="N6" s="129">
        <v>1.0552000000000001</v>
      </c>
      <c r="O6" s="129">
        <v>1.139</v>
      </c>
      <c r="P6" s="129">
        <v>1.7529000000000001</v>
      </c>
      <c r="Q6" s="129">
        <v>1.4182999999999999</v>
      </c>
      <c r="R6" s="129">
        <v>2.0838000000000001</v>
      </c>
      <c r="S6" s="129">
        <v>2.3083</v>
      </c>
      <c r="T6" s="129">
        <v>3.1661999999999999</v>
      </c>
      <c r="U6" s="129">
        <v>3.9655999999999998</v>
      </c>
      <c r="V6" s="129">
        <v>4.7968999999999999</v>
      </c>
      <c r="W6" s="129">
        <v>7.6441000000000008</v>
      </c>
      <c r="X6" s="129">
        <v>5.1701000000000006</v>
      </c>
      <c r="Y6" s="129">
        <v>6.6295000000000002</v>
      </c>
      <c r="Z6" s="129">
        <v>9.0335999999999999</v>
      </c>
      <c r="AA6" s="129">
        <v>8.6463999999999999</v>
      </c>
      <c r="AB6" s="129">
        <v>9.6752000000000002</v>
      </c>
      <c r="AC6" s="129">
        <v>10.095599999999999</v>
      </c>
      <c r="AE6" s="150">
        <v>0.66</v>
      </c>
    </row>
    <row r="7" spans="1:31">
      <c r="A7" s="213"/>
      <c r="B7" s="12"/>
      <c r="C7" s="12"/>
      <c r="D7" s="21" t="s">
        <v>35</v>
      </c>
      <c r="E7" s="144"/>
      <c r="F7" s="144"/>
      <c r="G7" s="144"/>
      <c r="H7" s="144"/>
      <c r="I7" s="144"/>
      <c r="J7" s="144"/>
      <c r="K7" s="144"/>
      <c r="L7" s="144"/>
      <c r="M7" s="129">
        <v>1.8936999999999999</v>
      </c>
      <c r="N7" s="129">
        <v>2.0133000000000001</v>
      </c>
      <c r="O7" s="129">
        <v>2.2164000000000001</v>
      </c>
      <c r="P7" s="129">
        <v>2.3874</v>
      </c>
      <c r="Q7" s="129">
        <v>2.6926999999999999</v>
      </c>
      <c r="R7" s="129">
        <v>2.7930000000000001</v>
      </c>
      <c r="S7" s="129">
        <v>3.2808000000000002</v>
      </c>
      <c r="T7" s="129">
        <v>4.2501000000000007</v>
      </c>
      <c r="U7" s="129">
        <v>3.1533000000000002</v>
      </c>
      <c r="V7" s="129">
        <v>3.2391999999999999</v>
      </c>
      <c r="W7" s="129">
        <v>4.2911000000000001</v>
      </c>
      <c r="X7" s="129">
        <v>4.2670000000000003</v>
      </c>
      <c r="Y7" s="129">
        <v>4.4673999999999996</v>
      </c>
      <c r="Z7" s="129">
        <v>4.9607999999999999</v>
      </c>
      <c r="AA7" s="129">
        <v>5.4347000000000003</v>
      </c>
      <c r="AB7" s="129">
        <v>6.2073999999999998</v>
      </c>
      <c r="AC7" s="129">
        <v>6.7004000000000001</v>
      </c>
      <c r="AE7" s="150">
        <v>0.36</v>
      </c>
    </row>
    <row r="8" spans="1:31">
      <c r="A8" s="213"/>
      <c r="B8" s="12"/>
      <c r="C8" s="12"/>
      <c r="D8" s="21" t="s">
        <v>36</v>
      </c>
      <c r="E8" s="144"/>
      <c r="F8" s="144"/>
      <c r="G8" s="144"/>
      <c r="H8" s="144"/>
      <c r="I8" s="144"/>
      <c r="J8" s="144"/>
      <c r="K8" s="144"/>
      <c r="L8" s="144"/>
      <c r="M8" s="129">
        <v>2.9476</v>
      </c>
      <c r="N8" s="129">
        <v>2.6423999999999994</v>
      </c>
      <c r="O8" s="129">
        <v>2.6188999999999996</v>
      </c>
      <c r="P8" s="129">
        <v>2.9765000000000001</v>
      </c>
      <c r="Q8" s="129">
        <v>3.3868</v>
      </c>
      <c r="R8" s="129">
        <v>2.9980000000000002</v>
      </c>
      <c r="S8" s="129">
        <v>4.0115999999999996</v>
      </c>
      <c r="T8" s="129">
        <v>4.0336999999999996</v>
      </c>
      <c r="U8" s="129">
        <v>4.7594999999999992</v>
      </c>
      <c r="V8" s="129">
        <v>5.4425999999999997</v>
      </c>
      <c r="W8" s="129">
        <v>7.0395000000000003</v>
      </c>
      <c r="X8" s="129">
        <v>5.7741999999999996</v>
      </c>
      <c r="Y8" s="129">
        <v>6.7374999999999998</v>
      </c>
      <c r="Z8" s="129">
        <v>5.6223999999999998</v>
      </c>
      <c r="AA8" s="129">
        <v>7.0625999999999998</v>
      </c>
      <c r="AB8" s="129">
        <v>7.3612000000000002</v>
      </c>
      <c r="AC8" s="129">
        <v>6.4367000000000001</v>
      </c>
      <c r="AE8" s="150">
        <v>0.65</v>
      </c>
    </row>
    <row r="9" spans="1:31">
      <c r="A9" s="213"/>
      <c r="B9" s="12"/>
      <c r="C9" s="12"/>
      <c r="D9" s="21" t="s">
        <v>37</v>
      </c>
      <c r="E9" s="144"/>
      <c r="F9" s="144"/>
      <c r="G9" s="144"/>
      <c r="H9" s="144"/>
      <c r="I9" s="144"/>
      <c r="J9" s="144"/>
      <c r="K9" s="144"/>
      <c r="L9" s="144"/>
      <c r="M9" s="129">
        <v>1.2934000000000001</v>
      </c>
      <c r="N9" s="129">
        <v>1.2350000000000003</v>
      </c>
      <c r="O9" s="129">
        <v>1.3190999999999997</v>
      </c>
      <c r="P9" s="129">
        <v>1.3428000000000004</v>
      </c>
      <c r="Q9" s="129">
        <v>1.4182000000000006</v>
      </c>
      <c r="R9" s="129">
        <v>1.6440000000000001</v>
      </c>
      <c r="S9" s="129">
        <v>2.1350999999999996</v>
      </c>
      <c r="T9" s="129">
        <v>2.4283000000000001</v>
      </c>
      <c r="U9" s="129">
        <v>3.5359000000000016</v>
      </c>
      <c r="V9" s="129">
        <v>3.7881</v>
      </c>
      <c r="W9" s="129">
        <v>4.3564999999999969</v>
      </c>
      <c r="X9" s="129">
        <v>3.6901999999999973</v>
      </c>
      <c r="Y9" s="129">
        <v>3.8054000000000014</v>
      </c>
      <c r="Z9" s="129">
        <v>4.2397000000000018</v>
      </c>
      <c r="AA9" s="129">
        <v>4.5263999999999989</v>
      </c>
      <c r="AB9" s="129">
        <v>4.799999999999998</v>
      </c>
      <c r="AC9" s="129">
        <v>5.1998999999999924</v>
      </c>
      <c r="AE9" s="151"/>
    </row>
    <row r="10" spans="1:31">
      <c r="A10" s="213"/>
      <c r="B10" s="12"/>
      <c r="C10" s="12"/>
      <c r="D10" s="19" t="s">
        <v>38</v>
      </c>
      <c r="E10" s="125"/>
      <c r="F10" s="125"/>
      <c r="G10" s="125"/>
      <c r="H10" s="125"/>
      <c r="I10" s="125"/>
      <c r="J10" s="125"/>
      <c r="K10" s="125"/>
      <c r="L10" s="125"/>
      <c r="M10" s="127">
        <v>0.21079999999999999</v>
      </c>
      <c r="N10" s="127">
        <v>1.0082</v>
      </c>
      <c r="O10" s="127">
        <v>2.6156999999999999</v>
      </c>
      <c r="P10" s="127">
        <v>3.1309999999999998</v>
      </c>
      <c r="Q10" s="127">
        <v>1.8419400000000001</v>
      </c>
      <c r="R10" s="127">
        <v>4.5423</v>
      </c>
      <c r="S10" s="127">
        <v>5.9231999999999996</v>
      </c>
      <c r="T10" s="127">
        <v>12.055200000000001</v>
      </c>
      <c r="U10" s="127">
        <v>19.540399999999998</v>
      </c>
      <c r="V10" s="127">
        <v>18.245900000000002</v>
      </c>
      <c r="W10" s="127">
        <v>28.558199999999999</v>
      </c>
      <c r="X10" s="127">
        <v>13.5412</v>
      </c>
      <c r="Y10" s="127">
        <v>16.383800000000001</v>
      </c>
      <c r="Z10" s="127">
        <v>18.332000000000001</v>
      </c>
      <c r="AA10" s="127">
        <v>17.917900000000003</v>
      </c>
      <c r="AB10" s="127">
        <v>17.3995</v>
      </c>
      <c r="AC10" s="127">
        <v>18.883599999999998</v>
      </c>
      <c r="AE10" s="151"/>
    </row>
    <row r="11" spans="1:31">
      <c r="A11" s="213"/>
      <c r="B11" s="12"/>
      <c r="C11" s="12" t="s">
        <v>39</v>
      </c>
      <c r="D11" s="12"/>
      <c r="E11" s="124"/>
      <c r="F11" s="124"/>
      <c r="G11" s="124"/>
      <c r="H11" s="124"/>
      <c r="I11" s="124"/>
      <c r="J11" s="124"/>
      <c r="K11" s="124"/>
      <c r="L11" s="124"/>
      <c r="M11" s="123"/>
      <c r="N11" s="123"/>
      <c r="O11" s="123"/>
      <c r="P11" s="123"/>
      <c r="Q11" s="123"/>
      <c r="R11" s="123"/>
      <c r="S11" s="123"/>
      <c r="T11" s="123"/>
      <c r="U11" s="123"/>
      <c r="V11" s="123"/>
      <c r="W11" s="123"/>
      <c r="X11" s="123"/>
      <c r="Y11" s="123"/>
      <c r="Z11" s="123"/>
      <c r="AA11" s="123"/>
      <c r="AB11" s="123"/>
      <c r="AC11" s="123"/>
      <c r="AE11" s="150">
        <v>2.2000000000000002</v>
      </c>
    </row>
    <row r="12" spans="1:31">
      <c r="A12" s="213"/>
      <c r="B12" s="12"/>
      <c r="C12" s="12" t="s">
        <v>40</v>
      </c>
      <c r="D12" s="12"/>
      <c r="E12" s="68"/>
      <c r="F12" s="68"/>
      <c r="G12" s="68"/>
      <c r="H12" s="68"/>
      <c r="I12" s="68"/>
      <c r="J12" s="68"/>
      <c r="K12" s="68"/>
      <c r="L12" s="68"/>
      <c r="M12" s="68">
        <f t="shared" ref="M12:AC12" si="3">+M14+M13</f>
        <v>1.7185999999999999</v>
      </c>
      <c r="N12" s="68">
        <f t="shared" si="3"/>
        <v>1.3372999999999999</v>
      </c>
      <c r="O12" s="68">
        <f t="shared" si="3"/>
        <v>1.5641999999999996</v>
      </c>
      <c r="P12" s="68">
        <f t="shared" si="3"/>
        <v>1.8720999999999992</v>
      </c>
      <c r="Q12" s="68">
        <f t="shared" si="3"/>
        <v>2.5422000000000002</v>
      </c>
      <c r="R12" s="68">
        <f t="shared" si="3"/>
        <v>2.1303000000000001</v>
      </c>
      <c r="S12" s="68">
        <f t="shared" si="3"/>
        <v>2.3794000000000004</v>
      </c>
      <c r="T12" s="68">
        <f t="shared" si="3"/>
        <v>3.0703000000000005</v>
      </c>
      <c r="U12" s="68">
        <f t="shared" si="3"/>
        <v>3.8218000000000005</v>
      </c>
      <c r="V12" s="68">
        <f t="shared" si="3"/>
        <v>4.4337000000000018</v>
      </c>
      <c r="W12" s="68">
        <f t="shared" si="3"/>
        <v>4.8553000000000033</v>
      </c>
      <c r="X12" s="68">
        <f t="shared" si="3"/>
        <v>6.4569000000000019</v>
      </c>
      <c r="Y12" s="68">
        <f t="shared" si="3"/>
        <v>5.6083999999999996</v>
      </c>
      <c r="Z12" s="68">
        <f t="shared" si="3"/>
        <v>5.0250999999999975</v>
      </c>
      <c r="AA12" s="68">
        <f t="shared" si="3"/>
        <v>5.646499999999997</v>
      </c>
      <c r="AB12" s="68">
        <f t="shared" si="3"/>
        <v>6.8152999999999997</v>
      </c>
      <c r="AC12" s="68">
        <f t="shared" si="3"/>
        <v>9.7055000000000042</v>
      </c>
    </row>
    <row r="13" spans="1:31">
      <c r="A13" s="213"/>
      <c r="B13" s="21"/>
      <c r="C13" s="21"/>
      <c r="D13" s="21" t="s">
        <v>55</v>
      </c>
      <c r="E13" s="144"/>
      <c r="F13" s="144"/>
      <c r="G13" s="144"/>
      <c r="H13" s="144"/>
      <c r="I13" s="144"/>
      <c r="J13" s="144"/>
      <c r="K13" s="144"/>
      <c r="L13" s="144"/>
      <c r="M13" s="128">
        <v>0.70660000000000001</v>
      </c>
      <c r="N13" s="128">
        <v>0.8266</v>
      </c>
      <c r="O13" s="128">
        <v>0.89960000000000007</v>
      </c>
      <c r="P13" s="128">
        <v>0.91310000000000002</v>
      </c>
      <c r="Q13" s="128">
        <v>1.6596</v>
      </c>
      <c r="R13" s="128">
        <v>1.0529000000000002</v>
      </c>
      <c r="S13" s="128">
        <v>1.2481</v>
      </c>
      <c r="T13" s="128">
        <v>1.7990999999999999</v>
      </c>
      <c r="U13" s="128">
        <v>2.0766</v>
      </c>
      <c r="V13" s="128">
        <v>2.6888000000000001</v>
      </c>
      <c r="W13" s="128">
        <v>2.9663000000000004</v>
      </c>
      <c r="X13" s="128">
        <v>4.6346999999999996</v>
      </c>
      <c r="Y13" s="128">
        <v>3.6190000000000002</v>
      </c>
      <c r="Z13" s="128">
        <v>2.492</v>
      </c>
      <c r="AA13" s="128">
        <v>3.1024000000000003</v>
      </c>
      <c r="AB13" s="128">
        <v>4.3304</v>
      </c>
      <c r="AC13" s="128">
        <v>7.2221000000000002</v>
      </c>
    </row>
    <row r="14" spans="1:31">
      <c r="A14" s="213"/>
      <c r="B14" s="19"/>
      <c r="C14" s="19"/>
      <c r="D14" s="19" t="s">
        <v>38</v>
      </c>
      <c r="E14" s="125"/>
      <c r="F14" s="125"/>
      <c r="G14" s="125"/>
      <c r="H14" s="125"/>
      <c r="I14" s="125"/>
      <c r="J14" s="125"/>
      <c r="K14" s="125"/>
      <c r="L14" s="125"/>
      <c r="M14" s="134">
        <v>1.012</v>
      </c>
      <c r="N14" s="134">
        <v>0.51069999999999993</v>
      </c>
      <c r="O14" s="134">
        <v>0.66459999999999964</v>
      </c>
      <c r="P14" s="134">
        <v>0.95899999999999919</v>
      </c>
      <c r="Q14" s="134">
        <v>0.88260000000000005</v>
      </c>
      <c r="R14" s="134">
        <v>1.0773999999999999</v>
      </c>
      <c r="S14" s="134">
        <v>1.1313000000000004</v>
      </c>
      <c r="T14" s="134">
        <v>1.2712000000000003</v>
      </c>
      <c r="U14" s="134">
        <v>1.7452000000000005</v>
      </c>
      <c r="V14" s="134">
        <v>1.7449000000000012</v>
      </c>
      <c r="W14" s="134">
        <v>1.8890000000000029</v>
      </c>
      <c r="X14" s="134">
        <v>1.8222000000000023</v>
      </c>
      <c r="Y14" s="134">
        <v>1.9893999999999998</v>
      </c>
      <c r="Z14" s="134">
        <v>2.5330999999999975</v>
      </c>
      <c r="AA14" s="134">
        <v>2.5440999999999967</v>
      </c>
      <c r="AB14" s="134">
        <v>2.4848999999999997</v>
      </c>
      <c r="AC14" s="134">
        <v>2.4834000000000032</v>
      </c>
      <c r="AE14" s="150">
        <v>1.5</v>
      </c>
    </row>
    <row r="15" spans="1:31" ht="15">
      <c r="A15" s="213"/>
      <c r="B15" s="17" t="s">
        <v>42</v>
      </c>
      <c r="C15" s="17"/>
      <c r="D15" s="17"/>
      <c r="E15" s="135"/>
      <c r="F15" s="135"/>
      <c r="G15" s="135"/>
      <c r="H15" s="135"/>
      <c r="I15" s="135"/>
      <c r="J15" s="135"/>
      <c r="K15" s="135"/>
      <c r="L15" s="135"/>
      <c r="M15" s="130">
        <v>2.9000000000000001E-2</v>
      </c>
      <c r="N15" s="130">
        <v>0.1008</v>
      </c>
      <c r="O15" s="130">
        <v>2.9899999999999999E-2</v>
      </c>
      <c r="P15" s="130">
        <v>0.1012</v>
      </c>
      <c r="Q15" s="130">
        <v>1.8699999999999998E-2</v>
      </c>
      <c r="R15" s="130">
        <v>7.0999999999999995E-3</v>
      </c>
      <c r="S15" s="130">
        <v>4.0999999999999995E-3</v>
      </c>
      <c r="T15" s="130">
        <v>9.1000000000000004E-3</v>
      </c>
      <c r="U15" s="130">
        <v>4.0000000000000001E-3</v>
      </c>
      <c r="V15" s="130">
        <v>2.9600000000000001E-2</v>
      </c>
      <c r="W15" s="130">
        <v>3.7499999999999999E-2</v>
      </c>
      <c r="X15" s="130">
        <v>5.1400000000000001E-2</v>
      </c>
      <c r="Y15" s="130">
        <v>0.23089999999999999</v>
      </c>
      <c r="Z15" s="130">
        <v>0.28699999999999998</v>
      </c>
      <c r="AA15" s="130">
        <v>4.3400000000000008E-2</v>
      </c>
      <c r="AB15" s="130">
        <v>0.50139999999999996</v>
      </c>
      <c r="AC15" s="130">
        <v>1.2912999999999999</v>
      </c>
    </row>
    <row r="16" spans="1:31" ht="6" customHeight="1">
      <c r="A16" s="213"/>
      <c r="B16" s="12"/>
      <c r="C16" s="12"/>
      <c r="D16" s="12"/>
      <c r="E16" s="124"/>
      <c r="F16" s="124"/>
      <c r="G16" s="124"/>
      <c r="H16" s="124"/>
      <c r="I16" s="124"/>
      <c r="J16" s="124"/>
      <c r="K16" s="124"/>
      <c r="L16" s="124"/>
      <c r="M16" s="126"/>
      <c r="N16" s="126"/>
      <c r="O16" s="126"/>
      <c r="P16" s="126"/>
      <c r="Q16" s="126"/>
      <c r="R16" s="126"/>
      <c r="S16" s="126"/>
      <c r="T16" s="126"/>
      <c r="U16" s="126"/>
      <c r="V16" s="126"/>
      <c r="W16" s="126"/>
      <c r="X16" s="126"/>
      <c r="Y16" s="126"/>
      <c r="Z16" s="126"/>
      <c r="AA16" s="126"/>
      <c r="AB16" s="126"/>
      <c r="AC16" s="126"/>
    </row>
    <row r="17" spans="1:31" s="9" customFormat="1" ht="15">
      <c r="A17" s="213"/>
      <c r="B17" s="15" t="s">
        <v>43</v>
      </c>
      <c r="C17" s="15"/>
      <c r="D17" s="15"/>
      <c r="E17" s="122"/>
      <c r="F17" s="122"/>
      <c r="G17" s="122"/>
      <c r="H17" s="122"/>
      <c r="I17" s="122"/>
      <c r="J17" s="122"/>
      <c r="K17" s="122"/>
      <c r="L17" s="122"/>
      <c r="M17" s="136">
        <v>9.5396999999999998</v>
      </c>
      <c r="N17" s="136">
        <v>10.5419</v>
      </c>
      <c r="O17" s="136">
        <v>10.993499999999999</v>
      </c>
      <c r="P17" s="136">
        <v>10.008299999999998</v>
      </c>
      <c r="Q17" s="136">
        <v>10.879</v>
      </c>
      <c r="R17" s="136">
        <v>15.007400000000001</v>
      </c>
      <c r="S17" s="136">
        <v>17.4985</v>
      </c>
      <c r="T17" s="136">
        <v>21.842400000000001</v>
      </c>
      <c r="U17" s="136">
        <v>26.582599999999999</v>
      </c>
      <c r="V17" s="136">
        <v>29.984000000000002</v>
      </c>
      <c r="W17" s="136">
        <v>43.738800000000005</v>
      </c>
      <c r="X17" s="136">
        <v>36.683399999999999</v>
      </c>
      <c r="Y17" s="136">
        <v>37.275700000000001</v>
      </c>
      <c r="Z17" s="136">
        <v>41.649900000000002</v>
      </c>
      <c r="AA17" s="136">
        <v>44.487099999999998</v>
      </c>
      <c r="AB17" s="136">
        <v>49.228699999999996</v>
      </c>
      <c r="AC17" s="136">
        <v>53.263100000000001</v>
      </c>
    </row>
    <row r="18" spans="1:31" ht="6" customHeight="1">
      <c r="A18" s="213"/>
      <c r="B18" s="12"/>
      <c r="C18" s="12"/>
      <c r="D18" s="12"/>
      <c r="E18" s="124"/>
      <c r="F18" s="124"/>
      <c r="G18" s="124"/>
      <c r="H18" s="124"/>
      <c r="I18" s="124"/>
      <c r="J18" s="124"/>
      <c r="K18" s="124"/>
      <c r="L18" s="124"/>
      <c r="M18" s="126"/>
      <c r="N18" s="126"/>
      <c r="O18" s="126"/>
      <c r="P18" s="126"/>
      <c r="Q18" s="126"/>
      <c r="R18" s="126"/>
      <c r="S18" s="126"/>
      <c r="T18" s="126"/>
      <c r="U18" s="126"/>
      <c r="V18" s="126"/>
      <c r="W18" s="126"/>
      <c r="X18" s="126"/>
      <c r="Y18" s="126"/>
      <c r="Z18" s="126"/>
      <c r="AA18" s="126"/>
      <c r="AB18" s="126"/>
      <c r="AC18" s="126"/>
    </row>
    <row r="19" spans="1:31" ht="15">
      <c r="A19" s="213"/>
      <c r="B19" s="51"/>
      <c r="C19" s="51" t="s">
        <v>44</v>
      </c>
      <c r="D19" s="51"/>
      <c r="E19" s="122"/>
      <c r="F19" s="122"/>
      <c r="G19" s="122"/>
      <c r="H19" s="122"/>
      <c r="I19" s="122"/>
      <c r="J19" s="122"/>
      <c r="K19" s="122"/>
      <c r="L19" s="122"/>
      <c r="M19" s="136">
        <v>1.9159999999999999</v>
      </c>
      <c r="N19" s="136">
        <v>2.3441000000000001</v>
      </c>
      <c r="O19" s="136">
        <v>2.4297</v>
      </c>
      <c r="P19" s="136">
        <v>1.9862</v>
      </c>
      <c r="Q19" s="136">
        <v>2.5634000000000001</v>
      </c>
      <c r="R19" s="136">
        <v>2.4938000000000002</v>
      </c>
      <c r="S19" s="136">
        <v>2.3641999999999999</v>
      </c>
      <c r="T19" s="136">
        <v>2.5415000000000001</v>
      </c>
      <c r="U19" s="136">
        <v>2.4533</v>
      </c>
      <c r="V19" s="136">
        <v>2.6980999999999997</v>
      </c>
      <c r="W19" s="136">
        <v>2.9673000000000003</v>
      </c>
      <c r="X19" s="136">
        <v>3.4999000000000002</v>
      </c>
      <c r="Y19" s="136">
        <v>3.2903000000000002</v>
      </c>
      <c r="Z19" s="136">
        <v>2.8664000000000001</v>
      </c>
      <c r="AA19" s="136">
        <v>2.9371</v>
      </c>
      <c r="AB19" s="136">
        <v>2.8087</v>
      </c>
      <c r="AC19" s="136">
        <v>2.8815</v>
      </c>
    </row>
    <row r="20" spans="1:31" ht="6" customHeight="1">
      <c r="A20" s="213"/>
      <c r="B20" s="12"/>
      <c r="C20" s="12"/>
      <c r="D20" s="12"/>
      <c r="E20" s="124"/>
      <c r="F20" s="124"/>
      <c r="G20" s="124"/>
      <c r="H20" s="124"/>
      <c r="I20" s="124"/>
      <c r="J20" s="124"/>
      <c r="K20" s="124"/>
      <c r="L20" s="124"/>
      <c r="M20" s="126"/>
      <c r="N20" s="126"/>
      <c r="O20" s="126"/>
      <c r="P20" s="126"/>
      <c r="Q20" s="126"/>
      <c r="R20" s="126"/>
      <c r="S20" s="126"/>
      <c r="T20" s="126"/>
      <c r="U20" s="126"/>
      <c r="V20" s="126"/>
      <c r="W20" s="126"/>
      <c r="X20" s="126"/>
      <c r="Y20" s="126"/>
      <c r="Z20" s="126"/>
      <c r="AA20" s="126"/>
      <c r="AB20" s="126"/>
      <c r="AC20" s="126"/>
    </row>
    <row r="21" spans="1:31" s="9" customFormat="1" ht="15">
      <c r="A21" s="213"/>
      <c r="B21" s="15" t="s">
        <v>45</v>
      </c>
      <c r="C21" s="15"/>
      <c r="D21" s="15"/>
      <c r="E21" s="122"/>
      <c r="F21" s="122"/>
      <c r="G21" s="122"/>
      <c r="H21" s="122"/>
      <c r="I21" s="122"/>
      <c r="J21" s="122"/>
      <c r="K21" s="122"/>
      <c r="L21" s="122"/>
      <c r="M21" s="136">
        <v>0.85980000000000001</v>
      </c>
      <c r="N21" s="136">
        <v>0.52739999999999998</v>
      </c>
      <c r="O21" s="136">
        <v>1.224</v>
      </c>
      <c r="P21" s="136">
        <v>0.51800000000000002</v>
      </c>
      <c r="Q21" s="136">
        <v>1.1905999999999999</v>
      </c>
      <c r="R21" s="136">
        <v>0.79549999999999998</v>
      </c>
      <c r="S21" s="136">
        <v>1.6211</v>
      </c>
      <c r="T21" s="136">
        <v>2.7986</v>
      </c>
      <c r="U21" s="136">
        <v>4.6153000000000004</v>
      </c>
      <c r="V21" s="136">
        <v>7.7818999999999994</v>
      </c>
      <c r="W21" s="136">
        <v>10.134499999999999</v>
      </c>
      <c r="X21" s="136">
        <v>9.0473999999999997</v>
      </c>
      <c r="Y21" s="136">
        <v>6.3991999999999996</v>
      </c>
      <c r="Z21" s="136">
        <v>6.9526000000000003</v>
      </c>
      <c r="AA21" s="136">
        <v>6.9877000000000002</v>
      </c>
      <c r="AB21" s="136">
        <v>8.4398</v>
      </c>
      <c r="AC21" s="136">
        <v>7.7698999999999998</v>
      </c>
    </row>
    <row r="22" spans="1:31" ht="6" customHeight="1">
      <c r="A22" s="213"/>
      <c r="B22" s="12"/>
      <c r="C22" s="12"/>
      <c r="D22" s="12"/>
      <c r="E22" s="68"/>
      <c r="F22" s="68"/>
      <c r="G22" s="68"/>
      <c r="H22" s="68"/>
      <c r="I22" s="68"/>
      <c r="J22" s="68"/>
      <c r="K22" s="68"/>
      <c r="L22" s="68"/>
      <c r="M22" s="68"/>
      <c r="N22" s="68"/>
      <c r="O22" s="68"/>
      <c r="P22" s="68"/>
      <c r="Q22" s="68"/>
      <c r="R22" s="68"/>
      <c r="S22" s="68"/>
      <c r="T22" s="68"/>
      <c r="U22" s="118"/>
      <c r="V22" s="118"/>
      <c r="W22" s="118"/>
      <c r="X22" s="118"/>
      <c r="Y22" s="118"/>
      <c r="Z22" s="118"/>
      <c r="AA22" s="118"/>
      <c r="AB22" s="118"/>
      <c r="AC22" s="118"/>
    </row>
    <row r="23" spans="1:31" ht="15">
      <c r="A23" s="213"/>
      <c r="B23" s="10" t="s">
        <v>46</v>
      </c>
      <c r="C23" s="10"/>
      <c r="D23" s="10"/>
      <c r="E23" s="103"/>
      <c r="F23" s="103"/>
      <c r="G23" s="103"/>
      <c r="H23" s="103"/>
      <c r="I23" s="103"/>
      <c r="J23" s="103"/>
      <c r="K23" s="103"/>
      <c r="L23" s="103"/>
      <c r="M23" s="103">
        <f t="shared" ref="M23:AB23" si="4">+M4+M15-M17-M21+M19</f>
        <v>0.69079999999999897</v>
      </c>
      <c r="N23" s="103">
        <f t="shared" si="4"/>
        <v>0.66699999999999893</v>
      </c>
      <c r="O23" s="103">
        <f t="shared" si="4"/>
        <v>1.7153999999999987</v>
      </c>
      <c r="P23" s="103">
        <f t="shared" si="4"/>
        <v>5.0238000000000023</v>
      </c>
      <c r="Q23" s="103">
        <f t="shared" si="4"/>
        <v>3.812640000000004</v>
      </c>
      <c r="R23" s="103">
        <f t="shared" si="4"/>
        <v>2.8894000000000024</v>
      </c>
      <c r="S23" s="103">
        <f t="shared" si="4"/>
        <v>3.2871000000000006</v>
      </c>
      <c r="T23" s="103">
        <f t="shared" si="4"/>
        <v>6.9134000000000002</v>
      </c>
      <c r="U23" s="103">
        <f t="shared" si="4"/>
        <v>10.035900000000003</v>
      </c>
      <c r="V23" s="103">
        <f t="shared" si="4"/>
        <v>4.9082000000000043</v>
      </c>
      <c r="W23" s="103">
        <f t="shared" si="4"/>
        <v>5.8761999999999919</v>
      </c>
      <c r="X23" s="103">
        <f t="shared" si="4"/>
        <v>-3.2798999999999907</v>
      </c>
      <c r="Y23" s="103">
        <f t="shared" si="4"/>
        <v>3.4783000000000035</v>
      </c>
      <c r="Z23" s="103">
        <f t="shared" si="4"/>
        <v>1.764499999999996</v>
      </c>
      <c r="AA23" s="103">
        <f t="shared" si="4"/>
        <v>0.74019999999999708</v>
      </c>
      <c r="AB23" s="103">
        <f t="shared" si="4"/>
        <v>-2.0998000000000054</v>
      </c>
      <c r="AC23" s="103">
        <f t="shared" ref="AC23" si="5">+AC4+AC15-AC17-AC21+AC19</f>
        <v>0.16149999999999398</v>
      </c>
    </row>
    <row r="24" spans="1:31" s="9" customFormat="1" ht="15">
      <c r="A24" s="213"/>
      <c r="B24" s="10" t="s">
        <v>67</v>
      </c>
      <c r="C24" s="10"/>
      <c r="D24" s="10"/>
      <c r="E24" s="103"/>
      <c r="F24" s="103"/>
      <c r="G24" s="103"/>
      <c r="H24" s="103"/>
      <c r="I24" s="103"/>
      <c r="J24" s="103"/>
      <c r="K24" s="103"/>
      <c r="L24" s="103"/>
      <c r="M24" s="103">
        <f t="shared" ref="M24:AA24" si="6">+M23-M10-M14</f>
        <v>-0.53200000000000103</v>
      </c>
      <c r="N24" s="103">
        <f t="shared" si="6"/>
        <v>-0.85190000000000099</v>
      </c>
      <c r="O24" s="103">
        <f t="shared" si="6"/>
        <v>-1.5649000000000008</v>
      </c>
      <c r="P24" s="103">
        <f t="shared" si="6"/>
        <v>0.93380000000000329</v>
      </c>
      <c r="Q24" s="103">
        <f t="shared" si="6"/>
        <v>1.0881000000000038</v>
      </c>
      <c r="R24" s="103">
        <f t="shared" si="6"/>
        <v>-2.7302999999999975</v>
      </c>
      <c r="S24" s="103">
        <f t="shared" si="6"/>
        <v>-3.7673999999999994</v>
      </c>
      <c r="T24" s="103">
        <f t="shared" si="6"/>
        <v>-6.4130000000000011</v>
      </c>
      <c r="U24" s="103">
        <f t="shared" si="6"/>
        <v>-11.249699999999995</v>
      </c>
      <c r="V24" s="103">
        <f t="shared" si="6"/>
        <v>-15.082599999999999</v>
      </c>
      <c r="W24" s="103">
        <f t="shared" si="6"/>
        <v>-24.571000000000012</v>
      </c>
      <c r="X24" s="103">
        <f t="shared" si="6"/>
        <v>-18.643299999999993</v>
      </c>
      <c r="Y24" s="103">
        <f t="shared" si="6"/>
        <v>-14.894899999999996</v>
      </c>
      <c r="Z24" s="103">
        <f t="shared" si="6"/>
        <v>-19.100600000000004</v>
      </c>
      <c r="AA24" s="103">
        <f t="shared" si="6"/>
        <v>-19.721800000000002</v>
      </c>
      <c r="AB24" s="103">
        <f>+AB23-AB10-AB14</f>
        <v>-21.984200000000005</v>
      </c>
      <c r="AC24" s="103">
        <f>+AC23-AC10-AC14</f>
        <v>-21.205500000000008</v>
      </c>
    </row>
    <row r="25" spans="1:31" ht="6" customHeight="1">
      <c r="A25" s="213"/>
      <c r="B25" s="12"/>
      <c r="C25" s="12"/>
      <c r="D25" s="12"/>
      <c r="E25" s="68"/>
      <c r="F25" s="68"/>
      <c r="G25" s="68"/>
      <c r="H25" s="68"/>
      <c r="I25" s="68"/>
      <c r="J25" s="68"/>
      <c r="K25" s="68"/>
      <c r="L25" s="68"/>
      <c r="M25" s="68"/>
      <c r="N25" s="68"/>
      <c r="O25" s="68"/>
      <c r="P25" s="68"/>
      <c r="Q25" s="68"/>
      <c r="R25" s="68"/>
      <c r="S25" s="68"/>
      <c r="T25" s="68"/>
      <c r="U25" s="68"/>
      <c r="V25" s="68"/>
      <c r="W25" s="68"/>
      <c r="X25" s="68"/>
      <c r="Y25" s="68"/>
      <c r="Z25" s="68"/>
      <c r="AA25" s="68"/>
      <c r="AB25" s="68"/>
      <c r="AC25" s="68"/>
    </row>
    <row r="26" spans="1:31" ht="15">
      <c r="A26" s="213"/>
      <c r="B26" s="10" t="s">
        <v>47</v>
      </c>
      <c r="C26" s="11"/>
      <c r="D26" s="11"/>
      <c r="E26" s="103"/>
      <c r="F26" s="103"/>
      <c r="G26" s="103"/>
      <c r="H26" s="103"/>
      <c r="I26" s="103"/>
      <c r="J26" s="103"/>
      <c r="K26" s="103"/>
      <c r="L26" s="103"/>
      <c r="M26" s="103">
        <f t="shared" ref="M26:AA26" si="7">+M23-M19</f>
        <v>-1.225200000000001</v>
      </c>
      <c r="N26" s="103">
        <f t="shared" si="7"/>
        <v>-1.6771000000000011</v>
      </c>
      <c r="O26" s="103">
        <f t="shared" si="7"/>
        <v>-0.71430000000000127</v>
      </c>
      <c r="P26" s="103">
        <f t="shared" si="7"/>
        <v>3.0376000000000021</v>
      </c>
      <c r="Q26" s="103">
        <f t="shared" si="7"/>
        <v>1.2492400000000039</v>
      </c>
      <c r="R26" s="103">
        <f t="shared" si="7"/>
        <v>0.39560000000000217</v>
      </c>
      <c r="S26" s="103">
        <f t="shared" si="7"/>
        <v>0.92290000000000072</v>
      </c>
      <c r="T26" s="103">
        <f t="shared" si="7"/>
        <v>4.3719000000000001</v>
      </c>
      <c r="U26" s="103">
        <f t="shared" si="7"/>
        <v>7.5826000000000029</v>
      </c>
      <c r="V26" s="103">
        <f t="shared" si="7"/>
        <v>2.2101000000000046</v>
      </c>
      <c r="W26" s="103">
        <f t="shared" si="7"/>
        <v>2.9088999999999916</v>
      </c>
      <c r="X26" s="103">
        <f t="shared" si="7"/>
        <v>-6.7797999999999909</v>
      </c>
      <c r="Y26" s="103">
        <f t="shared" si="7"/>
        <v>0.18800000000000328</v>
      </c>
      <c r="Z26" s="103">
        <f t="shared" si="7"/>
        <v>-1.1019000000000041</v>
      </c>
      <c r="AA26" s="103">
        <f t="shared" si="7"/>
        <v>-2.196900000000003</v>
      </c>
      <c r="AB26" s="103">
        <f>+AB23-AB19</f>
        <v>-4.9085000000000054</v>
      </c>
      <c r="AC26" s="103">
        <f>+AC23-AC19</f>
        <v>-2.720000000000006</v>
      </c>
    </row>
    <row r="27" spans="1:31" s="9" customFormat="1" ht="15">
      <c r="A27" s="213"/>
      <c r="B27" s="10" t="s">
        <v>68</v>
      </c>
      <c r="C27" s="57"/>
      <c r="D27" s="57"/>
      <c r="E27" s="143"/>
      <c r="F27" s="143"/>
      <c r="G27" s="143"/>
      <c r="H27" s="143"/>
      <c r="I27" s="143"/>
      <c r="J27" s="143"/>
      <c r="K27" s="143"/>
      <c r="L27" s="143"/>
      <c r="M27" s="143">
        <f t="shared" ref="M27:AA27" si="8">M26-M10-M14</f>
        <v>-2.4480000000000008</v>
      </c>
      <c r="N27" s="143">
        <f t="shared" si="8"/>
        <v>-3.1960000000000011</v>
      </c>
      <c r="O27" s="143">
        <f t="shared" si="8"/>
        <v>-3.9946000000000006</v>
      </c>
      <c r="P27" s="143">
        <f t="shared" si="8"/>
        <v>-1.0523999999999969</v>
      </c>
      <c r="Q27" s="143">
        <f t="shared" si="8"/>
        <v>-1.4752999999999963</v>
      </c>
      <c r="R27" s="143">
        <f t="shared" si="8"/>
        <v>-5.2240999999999973</v>
      </c>
      <c r="S27" s="143">
        <f t="shared" si="8"/>
        <v>-6.1315999999999997</v>
      </c>
      <c r="T27" s="143">
        <f t="shared" si="8"/>
        <v>-8.9545000000000012</v>
      </c>
      <c r="U27" s="143">
        <f t="shared" si="8"/>
        <v>-13.702999999999996</v>
      </c>
      <c r="V27" s="143">
        <f t="shared" si="8"/>
        <v>-17.7807</v>
      </c>
      <c r="W27" s="143">
        <f t="shared" si="8"/>
        <v>-27.53830000000001</v>
      </c>
      <c r="X27" s="143">
        <f t="shared" si="8"/>
        <v>-22.143199999999993</v>
      </c>
      <c r="Y27" s="143">
        <f t="shared" si="8"/>
        <v>-18.185199999999998</v>
      </c>
      <c r="Z27" s="143">
        <f t="shared" si="8"/>
        <v>-21.967000000000002</v>
      </c>
      <c r="AA27" s="143">
        <f t="shared" si="8"/>
        <v>-22.658900000000003</v>
      </c>
      <c r="AB27" s="143">
        <f>AB26-AB10-AB14</f>
        <v>-24.792900000000007</v>
      </c>
      <c r="AC27" s="143">
        <f>AC26-AC10-AC14</f>
        <v>-24.087000000000007</v>
      </c>
    </row>
    <row r="28" spans="1:31">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31" s="22" customFormat="1" ht="15">
      <c r="B29" s="24" t="s">
        <v>48</v>
      </c>
      <c r="C29" s="24"/>
      <c r="D29" s="24"/>
      <c r="E29" s="24">
        <v>21.539000000000001</v>
      </c>
      <c r="F29" s="24">
        <v>22.114000000000001</v>
      </c>
      <c r="G29" s="24">
        <v>22.603000000000002</v>
      </c>
      <c r="H29" s="24">
        <v>24.515000000000001</v>
      </c>
      <c r="I29" s="24">
        <v>29.312000000000001</v>
      </c>
      <c r="J29" s="24">
        <v>31.696999999999999</v>
      </c>
      <c r="K29" s="24">
        <v>34.587000000000003</v>
      </c>
      <c r="L29" s="24">
        <v>35.871000000000002</v>
      </c>
      <c r="M29" s="24">
        <v>38.064999999999998</v>
      </c>
      <c r="N29" s="24">
        <v>42.889000000000003</v>
      </c>
      <c r="O29" s="24">
        <v>51.371000000000002</v>
      </c>
      <c r="P29" s="24">
        <v>55.006999999999998</v>
      </c>
      <c r="Q29" s="24">
        <v>56.29</v>
      </c>
      <c r="R29" s="24">
        <v>71.168999999999997</v>
      </c>
      <c r="S29" s="24">
        <v>83.652000000000001</v>
      </c>
      <c r="T29" s="24">
        <v>100.682</v>
      </c>
      <c r="U29" s="24">
        <v>115.95099999999999</v>
      </c>
      <c r="V29" s="24">
        <v>136.953</v>
      </c>
      <c r="W29" s="24">
        <v>175.28700000000001</v>
      </c>
      <c r="X29" s="24">
        <v>121.28100000000001</v>
      </c>
      <c r="Y29" s="24">
        <v>134.125</v>
      </c>
      <c r="Z29" s="24">
        <v>156.44999999999999</v>
      </c>
      <c r="AA29" s="24">
        <v>158.04499999999999</v>
      </c>
      <c r="AB29" s="24">
        <v>175.60900000000001</v>
      </c>
      <c r="AC29" s="24">
        <v>185.05699999999999</v>
      </c>
    </row>
    <row r="30" spans="1:31" s="22" customFormat="1" ht="15">
      <c r="B30" s="24" t="s">
        <v>49</v>
      </c>
      <c r="C30" s="24"/>
      <c r="D30" s="24"/>
      <c r="E30" s="24">
        <v>33.109000000000002</v>
      </c>
      <c r="F30" s="24">
        <v>33.997</v>
      </c>
      <c r="G30" s="24">
        <v>33.436999999999998</v>
      </c>
      <c r="H30" s="24">
        <v>32.951000000000001</v>
      </c>
      <c r="I30" s="24">
        <v>34.125999999999998</v>
      </c>
      <c r="J30" s="24">
        <v>35.475999999999999</v>
      </c>
      <c r="K30" s="24">
        <v>37.973999999999997</v>
      </c>
      <c r="L30" s="24">
        <v>40.893000000000001</v>
      </c>
      <c r="M30" s="24">
        <v>44.212000000000003</v>
      </c>
      <c r="N30" s="24">
        <v>47.76</v>
      </c>
      <c r="O30" s="24">
        <v>51.371000000000002</v>
      </c>
      <c r="P30" s="24">
        <v>53.512</v>
      </c>
      <c r="Q30" s="24">
        <v>57.759</v>
      </c>
      <c r="R30" s="24">
        <v>66.099999999999994</v>
      </c>
      <c r="S30" s="24">
        <v>71.355000000000004</v>
      </c>
      <c r="T30" s="24">
        <v>75.786000000000001</v>
      </c>
      <c r="U30" s="24">
        <v>85.795000000000002</v>
      </c>
      <c r="V30" s="24">
        <v>89.873999999999995</v>
      </c>
      <c r="W30" s="24">
        <v>92.921000000000006</v>
      </c>
      <c r="X30" s="24">
        <v>88.841999999999999</v>
      </c>
      <c r="Y30" s="24">
        <v>88.759</v>
      </c>
      <c r="Z30" s="24">
        <v>88.765000000000001</v>
      </c>
      <c r="AA30" s="24">
        <v>89.977999999999994</v>
      </c>
      <c r="AB30" s="24">
        <v>91.543000000000006</v>
      </c>
      <c r="AC30" s="24">
        <v>92.290999999999997</v>
      </c>
    </row>
    <row r="31" spans="1:31" s="22" customFormat="1" ht="15">
      <c r="B31" s="24" t="s">
        <v>50</v>
      </c>
      <c r="C31" s="24"/>
      <c r="D31" s="24"/>
      <c r="E31" s="24">
        <f t="shared" ref="E31:AB31" si="9">+E29*100/(E33+100)</f>
        <v>21.830885488243464</v>
      </c>
      <c r="F31" s="24">
        <f t="shared" si="9"/>
        <v>21.803053571189132</v>
      </c>
      <c r="G31" s="24">
        <f t="shared" si="9"/>
        <v>22.880626659700813</v>
      </c>
      <c r="H31" s="24">
        <f t="shared" si="9"/>
        <v>25.735346992575646</v>
      </c>
      <c r="I31" s="24">
        <f t="shared" si="9"/>
        <v>30.743893778336652</v>
      </c>
      <c r="J31" s="24">
        <f t="shared" si="9"/>
        <v>33.487450050642678</v>
      </c>
      <c r="K31" s="24">
        <f t="shared" si="9"/>
        <v>36.124532345697588</v>
      </c>
      <c r="L31" s="24">
        <f t="shared" si="9"/>
        <v>37.131360923225316</v>
      </c>
      <c r="M31" s="24">
        <f t="shared" si="9"/>
        <v>39.136373889782348</v>
      </c>
      <c r="N31" s="24">
        <f t="shared" si="9"/>
        <v>44.003223216350506</v>
      </c>
      <c r="O31" s="24">
        <f t="shared" si="9"/>
        <v>52.909458918875941</v>
      </c>
      <c r="P31" s="24">
        <f t="shared" si="9"/>
        <v>58.712272825760948</v>
      </c>
      <c r="Q31" s="24">
        <f t="shared" si="9"/>
        <v>59.975634698626962</v>
      </c>
      <c r="R31" s="24">
        <f t="shared" si="9"/>
        <v>71.13117955183229</v>
      </c>
      <c r="S31" s="24">
        <f t="shared" si="9"/>
        <v>82.689028382169781</v>
      </c>
      <c r="T31" s="24">
        <f t="shared" si="9"/>
        <v>99.361691775851668</v>
      </c>
      <c r="U31" s="24">
        <f t="shared" si="9"/>
        <v>106.35412490388539</v>
      </c>
      <c r="V31" s="24">
        <f t="shared" si="9"/>
        <v>125.11058272574499</v>
      </c>
      <c r="W31" s="24">
        <f t="shared" si="9"/>
        <v>160.25429754271624</v>
      </c>
      <c r="X31" s="24">
        <f t="shared" si="9"/>
        <v>119.1140416206251</v>
      </c>
      <c r="Y31" s="24">
        <f t="shared" si="9"/>
        <v>134.64345809975893</v>
      </c>
      <c r="Z31" s="24">
        <f t="shared" si="9"/>
        <v>159.68784674947705</v>
      </c>
      <c r="AA31" s="24">
        <f t="shared" si="9"/>
        <v>161.34848107114686</v>
      </c>
      <c r="AB31" s="24">
        <f t="shared" si="9"/>
        <v>178.32336696255729</v>
      </c>
      <c r="AC31" s="24">
        <f t="shared" ref="AC31" si="10">+AC29*100/(AC33+100)</f>
        <v>188.41721374826514</v>
      </c>
      <c r="AE31" s="49">
        <v>1</v>
      </c>
    </row>
    <row r="32" spans="1:31" s="22" customFormat="1" ht="15">
      <c r="B32" s="24" t="s">
        <v>51</v>
      </c>
      <c r="C32" s="24"/>
      <c r="D32" s="24"/>
      <c r="E32" s="24"/>
      <c r="F32" s="24"/>
      <c r="G32" s="24"/>
      <c r="H32" s="24"/>
      <c r="I32" s="24"/>
      <c r="J32" s="24"/>
      <c r="K32" s="24"/>
      <c r="L32" s="24"/>
      <c r="M32" s="24"/>
      <c r="N32" s="24"/>
      <c r="O32" s="24"/>
      <c r="P32" s="24"/>
      <c r="Q32" s="24">
        <f t="shared" ref="Q32:AB32" si="11">+Q$29*100/(Q34+100)</f>
        <v>56.09396562511332</v>
      </c>
      <c r="R32" s="24">
        <f t="shared" si="11"/>
        <v>72.263232702057024</v>
      </c>
      <c r="S32" s="24">
        <f t="shared" si="11"/>
        <v>83.124699895290362</v>
      </c>
      <c r="T32" s="24">
        <f t="shared" si="11"/>
        <v>100.29854954165886</v>
      </c>
      <c r="U32" s="24">
        <f t="shared" si="11"/>
        <v>111.33161760557194</v>
      </c>
      <c r="V32" s="24">
        <f t="shared" si="11"/>
        <v>132.71745908665656</v>
      </c>
      <c r="W32" s="24">
        <f t="shared" si="11"/>
        <v>170.58984445152637</v>
      </c>
      <c r="X32" s="24">
        <f t="shared" si="11"/>
        <v>120.85622316987245</v>
      </c>
      <c r="Y32" s="24">
        <f t="shared" si="11"/>
        <v>136.52921195019073</v>
      </c>
      <c r="Z32" s="24">
        <f t="shared" si="11"/>
        <v>161.62701556288141</v>
      </c>
      <c r="AA32" s="24">
        <f t="shared" si="11"/>
        <v>164.91373610311808</v>
      </c>
      <c r="AB32" s="24">
        <f t="shared" si="11"/>
        <v>182.41599893298343</v>
      </c>
      <c r="AC32" s="24">
        <f t="shared" ref="AC32" si="12">+AC$29*100/(AC34+100)</f>
        <v>189.29584506989664</v>
      </c>
      <c r="AE32" s="22">
        <v>2</v>
      </c>
    </row>
    <row r="33" spans="1:43" s="22" customFormat="1" ht="15">
      <c r="B33" s="24" t="s">
        <v>52</v>
      </c>
      <c r="C33" s="24"/>
      <c r="D33" s="24"/>
      <c r="E33" s="50">
        <v>-1.3370299999999999</v>
      </c>
      <c r="F33" s="50">
        <v>1.4261599999999999</v>
      </c>
      <c r="G33" s="50">
        <v>-1.2133700000000001</v>
      </c>
      <c r="H33" s="50">
        <v>-4.7419099999999998</v>
      </c>
      <c r="I33" s="50">
        <v>-4.6574900000000001</v>
      </c>
      <c r="J33" s="50">
        <v>-5.3466300000000002</v>
      </c>
      <c r="K33" s="50">
        <v>-4.2562000000000006</v>
      </c>
      <c r="L33" s="50">
        <v>-3.3943300000000001</v>
      </c>
      <c r="M33" s="50">
        <v>-2.7375400000000001</v>
      </c>
      <c r="N33" s="50">
        <v>-2.5321400000000001</v>
      </c>
      <c r="O33" s="50">
        <v>-2.9077200000000003</v>
      </c>
      <c r="P33" s="50">
        <v>-6.3109000000000002</v>
      </c>
      <c r="Q33" s="50">
        <v>-6.1452200000000001</v>
      </c>
      <c r="R33" s="50">
        <v>5.3169999999999995E-2</v>
      </c>
      <c r="S33" s="50">
        <v>1.1645700000000001</v>
      </c>
      <c r="T33" s="50">
        <v>1.3287899999999999</v>
      </c>
      <c r="U33" s="50">
        <v>9.0235099999999999</v>
      </c>
      <c r="V33" s="50">
        <v>9.46556</v>
      </c>
      <c r="W33" s="50">
        <v>9.3805300000000003</v>
      </c>
      <c r="X33" s="50">
        <v>1.8192300000000001</v>
      </c>
      <c r="Y33" s="50">
        <v>-0.38506000000000001</v>
      </c>
      <c r="Z33" s="50">
        <v>-2.0276099999999997</v>
      </c>
      <c r="AA33" s="50">
        <v>-2.0474200000000002</v>
      </c>
      <c r="AB33" s="50">
        <v>-1.52216</v>
      </c>
      <c r="AC33" s="50">
        <v>-1.78339</v>
      </c>
      <c r="AD33" s="23"/>
      <c r="AE33" s="23"/>
      <c r="AF33" s="23"/>
      <c r="AG33" s="23"/>
      <c r="AH33" s="23"/>
      <c r="AI33" s="23"/>
      <c r="AJ33" s="23"/>
      <c r="AK33" s="23"/>
      <c r="AL33" s="23"/>
      <c r="AM33" s="23"/>
      <c r="AN33" s="23"/>
      <c r="AO33" s="23"/>
      <c r="AP33" s="23"/>
      <c r="AQ33" s="23"/>
    </row>
    <row r="34" spans="1:43" s="22" customFormat="1" ht="15">
      <c r="B34" s="24" t="s">
        <v>53</v>
      </c>
      <c r="C34" s="24"/>
      <c r="D34" s="24"/>
      <c r="E34" s="50" t="s">
        <v>69</v>
      </c>
      <c r="F34" s="50" t="s">
        <v>69</v>
      </c>
      <c r="G34" s="50" t="s">
        <v>69</v>
      </c>
      <c r="H34" s="50" t="s">
        <v>69</v>
      </c>
      <c r="I34" s="50"/>
      <c r="J34" s="50"/>
      <c r="K34" s="50"/>
      <c r="L34" s="50"/>
      <c r="M34" s="50"/>
      <c r="N34" s="50"/>
      <c r="O34" s="50"/>
      <c r="P34" s="50"/>
      <c r="Q34" s="50">
        <v>0.34947497953133</v>
      </c>
      <c r="R34" s="50">
        <v>-1.5142315962649799</v>
      </c>
      <c r="S34" s="50">
        <v>0.63434828080446104</v>
      </c>
      <c r="T34" s="50">
        <v>0.38230907634600703</v>
      </c>
      <c r="U34" s="50">
        <v>4.1492098056040998</v>
      </c>
      <c r="V34" s="50">
        <v>3.1913969288531301</v>
      </c>
      <c r="W34" s="50">
        <v>2.7534790031468299</v>
      </c>
      <c r="X34" s="50">
        <v>0.35147286501788699</v>
      </c>
      <c r="Y34" s="50">
        <v>-1.7609505803548</v>
      </c>
      <c r="Z34" s="50">
        <v>-3.2030632656626001</v>
      </c>
      <c r="AA34" s="50">
        <v>-4.1650479004509302</v>
      </c>
      <c r="AB34" s="50">
        <v>-3.7315800000000001</v>
      </c>
      <c r="AC34" s="50">
        <v>-2.2392700000000003</v>
      </c>
      <c r="AD34" s="23"/>
      <c r="AE34" s="23"/>
      <c r="AF34" s="23"/>
      <c r="AG34" s="23"/>
      <c r="AH34" s="23"/>
      <c r="AI34" s="23"/>
      <c r="AJ34" s="23"/>
      <c r="AK34" s="23"/>
      <c r="AL34" s="23"/>
      <c r="AM34" s="23"/>
      <c r="AN34" s="23"/>
      <c r="AO34" s="23"/>
      <c r="AP34" s="23"/>
      <c r="AQ34" s="23"/>
    </row>
    <row r="35" spans="1:43" s="22" customFormat="1" ht="15">
      <c r="B35" s="24"/>
      <c r="C35" s="24"/>
      <c r="D35" s="24"/>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23"/>
      <c r="AE35" s="23"/>
      <c r="AF35" s="23"/>
      <c r="AG35" s="23"/>
      <c r="AH35" s="23"/>
      <c r="AI35" s="23"/>
      <c r="AJ35" s="23"/>
      <c r="AK35" s="23"/>
      <c r="AL35" s="23"/>
      <c r="AM35" s="23"/>
      <c r="AN35" s="23"/>
      <c r="AO35" s="23"/>
      <c r="AP35" s="23"/>
      <c r="AQ35" s="23"/>
    </row>
    <row r="36" spans="1:43" s="22" customFormat="1" ht="15">
      <c r="B36" s="24" t="s">
        <v>70</v>
      </c>
      <c r="C36" s="24"/>
      <c r="D36" s="24"/>
      <c r="E36" s="50">
        <v>81.400000000000006</v>
      </c>
      <c r="F36" s="50">
        <v>68.588840548183597</v>
      </c>
      <c r="G36" s="50">
        <v>67.414262925096082</v>
      </c>
      <c r="H36" s="50">
        <v>59.448973968530197</v>
      </c>
      <c r="I36" s="50">
        <v>56.480066710173297</v>
      </c>
      <c r="J36" s="50">
        <v>60.927525197592644</v>
      </c>
      <c r="K36" s="50">
        <v>72.150939018200276</v>
      </c>
      <c r="L36" s="50">
        <v>68.234696541222519</v>
      </c>
      <c r="M36" s="50">
        <v>46.301377710100773</v>
      </c>
      <c r="N36" s="50">
        <v>63.678043651656864</v>
      </c>
      <c r="O36" s="50">
        <v>99.989609165397695</v>
      </c>
      <c r="P36" s="50">
        <v>86.166188093684255</v>
      </c>
      <c r="Q36" s="50">
        <v>88.35892973678483</v>
      </c>
      <c r="R36" s="50">
        <v>102.31810601116666</v>
      </c>
      <c r="S36" s="50">
        <v>133.72477702849679</v>
      </c>
      <c r="T36" s="50">
        <v>188.95058371401632</v>
      </c>
      <c r="U36" s="50">
        <v>227.61720687404826</v>
      </c>
      <c r="V36" s="50">
        <v>251.89377855122899</v>
      </c>
      <c r="W36" s="50">
        <v>343.64363715466595</v>
      </c>
      <c r="X36" s="50">
        <v>218.77932648928689</v>
      </c>
      <c r="Y36" s="50">
        <v>279.88051241798144</v>
      </c>
      <c r="Z36" s="50">
        <v>368.33888170108622</v>
      </c>
      <c r="AA36" s="50">
        <v>371.87746387996003</v>
      </c>
      <c r="AB36" s="50">
        <v>371.88530742784354</v>
      </c>
      <c r="AC36" s="50">
        <v>368.58421998275304</v>
      </c>
      <c r="AD36" s="23"/>
      <c r="AE36" s="58">
        <v>2</v>
      </c>
      <c r="AF36" s="23"/>
      <c r="AG36" s="23"/>
      <c r="AH36" s="23"/>
      <c r="AI36" s="23"/>
      <c r="AJ36" s="23"/>
      <c r="AK36" s="23"/>
      <c r="AL36" s="23"/>
      <c r="AM36" s="23"/>
      <c r="AN36" s="23"/>
      <c r="AO36" s="23"/>
      <c r="AP36" s="23"/>
      <c r="AQ36" s="23"/>
    </row>
    <row r="37" spans="1:43" s="22" customFormat="1" ht="15">
      <c r="B37" s="24" t="s">
        <v>71</v>
      </c>
      <c r="C37" s="24"/>
      <c r="D37" s="24"/>
      <c r="E37" s="50">
        <f t="shared" ref="E37:AC37" ca="1" si="13">OFFSET(E38,$AE$36,0)</f>
        <v>136.1</v>
      </c>
      <c r="F37" s="50">
        <f t="shared" ca="1" si="13"/>
        <v>116.73772403662652</v>
      </c>
      <c r="G37" s="50">
        <f t="shared" ca="1" si="13"/>
        <v>115.43818802594299</v>
      </c>
      <c r="H37" s="50">
        <f t="shared" ca="1" si="13"/>
        <v>113.2606028891599</v>
      </c>
      <c r="I37" s="50">
        <f t="shared" ca="1" si="13"/>
        <v>111.06521629768498</v>
      </c>
      <c r="J37" s="50">
        <f t="shared" ca="1" si="13"/>
        <v>109.73405060626806</v>
      </c>
      <c r="K37" s="50">
        <f t="shared" ca="1" si="13"/>
        <v>109.82672793585498</v>
      </c>
      <c r="L37" s="50">
        <f t="shared" ca="1" si="13"/>
        <v>109.50527351562985</v>
      </c>
      <c r="M37" s="50">
        <f t="shared" ca="1" si="13"/>
        <v>103.548591620506</v>
      </c>
      <c r="N37" s="50">
        <f t="shared" ca="1" si="13"/>
        <v>99.710083281257226</v>
      </c>
      <c r="O37" s="50">
        <f t="shared" ca="1" si="13"/>
        <v>100.0237522069128</v>
      </c>
      <c r="P37" s="50">
        <f t="shared" ca="1" si="13"/>
        <v>103.71481192956476</v>
      </c>
      <c r="Q37" s="50">
        <f t="shared" ca="1" si="13"/>
        <v>106.16784825742354</v>
      </c>
      <c r="R37" s="50">
        <f t="shared" ca="1" si="13"/>
        <v>111.29887845345199</v>
      </c>
      <c r="S37" s="50">
        <f t="shared" ca="1" si="13"/>
        <v>118.51235543583104</v>
      </c>
      <c r="T37" s="50">
        <f t="shared" ca="1" si="13"/>
        <v>129.54617460346341</v>
      </c>
      <c r="U37" s="50">
        <f t="shared" ca="1" si="13"/>
        <v>145.86119750682033</v>
      </c>
      <c r="V37" s="50">
        <f t="shared" ca="1" si="13"/>
        <v>164.78730227779687</v>
      </c>
      <c r="W37" s="50">
        <f t="shared" ca="1" si="13"/>
        <v>193.94337390210498</v>
      </c>
      <c r="X37" s="50">
        <f t="shared" ca="1" si="13"/>
        <v>210.59396399285819</v>
      </c>
      <c r="Y37" s="50">
        <f t="shared" ca="1" si="13"/>
        <v>233.05676785477561</v>
      </c>
      <c r="Z37" s="50">
        <f t="shared" ca="1" si="13"/>
        <v>263.44325285876272</v>
      </c>
      <c r="AA37" s="50">
        <f t="shared" ca="1" si="13"/>
        <v>294.59454251874121</v>
      </c>
      <c r="AB37" s="50">
        <f t="shared" ca="1" si="13"/>
        <v>327.99681780480745</v>
      </c>
      <c r="AC37" s="50">
        <f t="shared" ca="1" si="13"/>
        <v>359.27772299893797</v>
      </c>
      <c r="AD37" s="23"/>
      <c r="AF37" s="23"/>
      <c r="AG37" s="23"/>
      <c r="AH37" s="23"/>
      <c r="AI37" s="23"/>
      <c r="AJ37" s="23"/>
      <c r="AK37" s="23"/>
      <c r="AL37" s="23"/>
      <c r="AM37" s="23"/>
      <c r="AN37" s="23"/>
      <c r="AO37" s="23"/>
      <c r="AP37" s="23"/>
      <c r="AQ37" s="23"/>
    </row>
    <row r="38" spans="1:43" s="22" customFormat="1" ht="6" customHeight="1">
      <c r="B38" s="24"/>
      <c r="C38" s="24"/>
      <c r="D38" s="24"/>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23"/>
      <c r="AE38" s="23"/>
      <c r="AF38" s="23"/>
      <c r="AG38" s="23"/>
      <c r="AH38" s="23"/>
      <c r="AI38" s="23"/>
      <c r="AJ38" s="23"/>
      <c r="AK38" s="23"/>
      <c r="AL38" s="23"/>
      <c r="AM38" s="23"/>
      <c r="AN38" s="23"/>
      <c r="AO38" s="23"/>
      <c r="AP38" s="23"/>
      <c r="AQ38" s="23"/>
    </row>
    <row r="39" spans="1:43" s="22" customFormat="1" ht="15">
      <c r="B39" s="24" t="s">
        <v>72</v>
      </c>
      <c r="C39" s="24"/>
      <c r="D39" s="24"/>
      <c r="E39" s="50">
        <v>0</v>
      </c>
      <c r="F39" s="50">
        <v>0</v>
      </c>
      <c r="G39" s="50">
        <v>0</v>
      </c>
      <c r="H39" s="50">
        <v>0</v>
      </c>
      <c r="I39" s="50">
        <v>0</v>
      </c>
      <c r="J39" s="50">
        <v>0</v>
      </c>
      <c r="K39" s="50">
        <v>0</v>
      </c>
      <c r="L39" s="50">
        <v>0</v>
      </c>
      <c r="M39" s="50">
        <v>0</v>
      </c>
      <c r="N39" s="50">
        <v>0</v>
      </c>
      <c r="O39" s="50">
        <v>0</v>
      </c>
      <c r="P39" s="50">
        <v>0</v>
      </c>
      <c r="Q39" s="50">
        <v>0</v>
      </c>
      <c r="R39" s="50">
        <v>0</v>
      </c>
      <c r="S39" s="50">
        <v>0</v>
      </c>
      <c r="T39" s="50">
        <v>0</v>
      </c>
      <c r="U39" s="50">
        <v>0</v>
      </c>
      <c r="V39" s="50">
        <v>0</v>
      </c>
      <c r="W39" s="50">
        <v>0</v>
      </c>
      <c r="X39" s="50">
        <v>0</v>
      </c>
      <c r="Y39" s="50">
        <v>0</v>
      </c>
      <c r="Z39" s="50">
        <v>0</v>
      </c>
      <c r="AA39" s="50">
        <v>0</v>
      </c>
      <c r="AB39" s="50">
        <v>0</v>
      </c>
      <c r="AC39" s="50">
        <v>0</v>
      </c>
      <c r="AD39" s="23"/>
      <c r="AE39" s="23"/>
      <c r="AF39" s="23"/>
      <c r="AG39" s="23"/>
      <c r="AH39" s="23"/>
      <c r="AI39" s="23"/>
      <c r="AJ39" s="23"/>
      <c r="AK39" s="23"/>
      <c r="AL39" s="23"/>
      <c r="AM39" s="23"/>
      <c r="AN39" s="23"/>
      <c r="AO39" s="23"/>
      <c r="AP39" s="23"/>
      <c r="AQ39" s="23"/>
    </row>
    <row r="40" spans="1:43" s="22" customFormat="1" ht="15">
      <c r="B40" s="24" t="s">
        <v>73</v>
      </c>
      <c r="C40" s="24"/>
      <c r="D40" s="24"/>
      <c r="E40" s="50">
        <v>136.1</v>
      </c>
      <c r="F40" s="50">
        <v>116.73772403662652</v>
      </c>
      <c r="G40" s="50">
        <v>115.43818802594299</v>
      </c>
      <c r="H40" s="50">
        <v>113.2606028891599</v>
      </c>
      <c r="I40" s="50">
        <v>111.06521629768498</v>
      </c>
      <c r="J40" s="50">
        <v>109.73405060626806</v>
      </c>
      <c r="K40" s="50">
        <v>109.82672793585498</v>
      </c>
      <c r="L40" s="50">
        <v>109.50527351562985</v>
      </c>
      <c r="M40" s="50">
        <v>103.548591620506</v>
      </c>
      <c r="N40" s="50">
        <v>99.710083281257226</v>
      </c>
      <c r="O40" s="50">
        <v>100.0237522069128</v>
      </c>
      <c r="P40" s="50">
        <v>103.71481192956476</v>
      </c>
      <c r="Q40" s="50">
        <v>106.16784825742354</v>
      </c>
      <c r="R40" s="50">
        <v>111.29887845345199</v>
      </c>
      <c r="S40" s="50">
        <v>118.51235543583104</v>
      </c>
      <c r="T40" s="50">
        <v>129.54617460346341</v>
      </c>
      <c r="U40" s="50">
        <v>145.86119750682033</v>
      </c>
      <c r="V40" s="50">
        <v>164.78730227779687</v>
      </c>
      <c r="W40" s="50">
        <v>193.94337390210498</v>
      </c>
      <c r="X40" s="50">
        <v>210.59396399285819</v>
      </c>
      <c r="Y40" s="50">
        <v>233.05676785477561</v>
      </c>
      <c r="Z40" s="50">
        <v>263.44325285876272</v>
      </c>
      <c r="AA40" s="50">
        <v>294.59454251874121</v>
      </c>
      <c r="AB40" s="50">
        <v>327.99681780480745</v>
      </c>
      <c r="AC40" s="50">
        <v>359.27772299893797</v>
      </c>
      <c r="AD40" s="23"/>
      <c r="AE40" s="23"/>
      <c r="AF40" s="23"/>
      <c r="AG40" s="23"/>
      <c r="AH40" s="23"/>
      <c r="AI40" s="23"/>
      <c r="AJ40" s="23"/>
      <c r="AK40" s="23"/>
      <c r="AL40" s="23"/>
      <c r="AM40" s="23"/>
      <c r="AN40" s="23"/>
      <c r="AO40" s="23"/>
      <c r="AP40" s="23"/>
      <c r="AQ40" s="23"/>
    </row>
    <row r="41" spans="1:43" s="22" customFormat="1" ht="15">
      <c r="B41" s="24" t="s">
        <v>74</v>
      </c>
      <c r="C41" s="24"/>
      <c r="D41" s="24"/>
      <c r="E41" s="50"/>
      <c r="F41" s="50"/>
      <c r="G41" s="50"/>
      <c r="H41" s="50"/>
      <c r="I41" s="50"/>
      <c r="J41" s="50">
        <v>83.9</v>
      </c>
      <c r="K41" s="50">
        <v>95.813904450669156</v>
      </c>
      <c r="L41" s="50">
        <v>93.054448334889514</v>
      </c>
      <c r="M41" s="50">
        <v>55.425441954559609</v>
      </c>
      <c r="N41" s="50">
        <v>96.323101462807372</v>
      </c>
      <c r="O41" s="50">
        <v>100.05656006847187</v>
      </c>
      <c r="P41" s="50">
        <v>102.25002412075942</v>
      </c>
      <c r="Q41" s="50">
        <v>98.271882969144684</v>
      </c>
      <c r="R41" s="50">
        <v>102.72769790808567</v>
      </c>
      <c r="S41" s="50">
        <v>149.85283160462276</v>
      </c>
      <c r="T41" s="50">
        <v>217.60874470008352</v>
      </c>
      <c r="U41" s="50">
        <v>292.91434771190438</v>
      </c>
      <c r="V41" s="50">
        <v>361.44297578961988</v>
      </c>
      <c r="W41" s="50">
        <v>253.9771921852967</v>
      </c>
      <c r="X41" s="50">
        <v>420.62456149331274</v>
      </c>
      <c r="Y41" s="50">
        <v>402.57877558363725</v>
      </c>
      <c r="Z41" s="50">
        <v>523.08465376657398</v>
      </c>
      <c r="AA41" s="50">
        <v>535.96457289212731</v>
      </c>
      <c r="AB41" s="50">
        <v>483.37028154757485</v>
      </c>
      <c r="AC41" s="50">
        <v>0</v>
      </c>
      <c r="AD41" s="23"/>
      <c r="AE41" s="23"/>
      <c r="AF41" s="23"/>
      <c r="AG41" s="23"/>
      <c r="AH41" s="23"/>
      <c r="AI41" s="23"/>
      <c r="AJ41" s="23"/>
      <c r="AK41" s="23"/>
      <c r="AL41" s="23"/>
      <c r="AM41" s="23"/>
      <c r="AN41" s="23"/>
      <c r="AO41" s="23"/>
      <c r="AP41" s="23"/>
      <c r="AQ41" s="23"/>
    </row>
    <row r="42" spans="1:43" s="22" customFormat="1" ht="15">
      <c r="B42" s="24" t="s">
        <v>75</v>
      </c>
      <c r="C42" s="24"/>
      <c r="D42" s="24"/>
      <c r="E42" s="50"/>
      <c r="F42" s="50"/>
      <c r="G42" s="50"/>
      <c r="H42" s="50"/>
      <c r="I42" s="50"/>
      <c r="J42" s="50">
        <v>96.9</v>
      </c>
      <c r="K42" s="50">
        <v>93.457893304613719</v>
      </c>
      <c r="L42" s="50">
        <v>81.541117371152637</v>
      </c>
      <c r="M42" s="50">
        <v>90.887070686421126</v>
      </c>
      <c r="N42" s="50">
        <v>95.500028904649199</v>
      </c>
      <c r="O42" s="50">
        <v>97.6703350299302</v>
      </c>
      <c r="P42" s="50">
        <v>100.97017029369661</v>
      </c>
      <c r="Q42" s="50">
        <v>103.01915147579045</v>
      </c>
      <c r="R42" s="50">
        <v>117.94733719298814</v>
      </c>
      <c r="S42" s="50">
        <v>143.78217660029838</v>
      </c>
      <c r="T42" s="50">
        <v>172.14164265788105</v>
      </c>
      <c r="U42" s="50">
        <v>198.23271671574591</v>
      </c>
      <c r="V42" s="50">
        <v>201.30544555446815</v>
      </c>
      <c r="W42" s="50">
        <v>243.3459439981207</v>
      </c>
      <c r="X42" s="50">
        <v>265.01700867693296</v>
      </c>
      <c r="Y42" s="50">
        <v>308.23061802866664</v>
      </c>
      <c r="Z42" s="50">
        <v>339.66876212784638</v>
      </c>
      <c r="AA42" s="50">
        <v>359.05446530713476</v>
      </c>
      <c r="AB42" s="50">
        <v>349.36821093856747</v>
      </c>
      <c r="AC42" s="50">
        <v>382.58602192118587</v>
      </c>
      <c r="AD42" s="23"/>
      <c r="AE42" s="23"/>
      <c r="AF42" s="23"/>
      <c r="AG42" s="23"/>
      <c r="AH42" s="23"/>
      <c r="AI42" s="23"/>
      <c r="AJ42" s="23"/>
      <c r="AK42" s="23"/>
      <c r="AL42" s="23"/>
      <c r="AM42" s="23"/>
      <c r="AN42" s="23"/>
      <c r="AO42" s="23"/>
      <c r="AP42" s="23"/>
      <c r="AQ42" s="23"/>
    </row>
    <row r="45" spans="1:43" ht="15" customHeight="1">
      <c r="A45" s="214" t="s">
        <v>54</v>
      </c>
      <c r="B45" s="17" t="s">
        <v>32</v>
      </c>
      <c r="C45" s="17"/>
      <c r="D45" s="17"/>
      <c r="E45" s="90">
        <f t="shared" ref="E45:AB45" ca="1" si="14">+E46+E52+E53</f>
        <v>0</v>
      </c>
      <c r="F45" s="90">
        <f t="shared" ca="1" si="14"/>
        <v>0</v>
      </c>
      <c r="G45" s="90">
        <f t="shared" ca="1" si="14"/>
        <v>0</v>
      </c>
      <c r="H45" s="90">
        <f t="shared" ca="1" si="14"/>
        <v>0</v>
      </c>
      <c r="I45" s="90">
        <f t="shared" ca="1" si="14"/>
        <v>0</v>
      </c>
      <c r="J45" s="90">
        <f t="shared" ca="1" si="14"/>
        <v>0</v>
      </c>
      <c r="K45" s="90">
        <f t="shared" ca="1" si="14"/>
        <v>0</v>
      </c>
      <c r="L45" s="90">
        <f t="shared" ca="1" si="14"/>
        <v>0</v>
      </c>
      <c r="M45" s="90">
        <f t="shared" ca="1" si="14"/>
        <v>12.104771302720701</v>
      </c>
      <c r="N45" s="90">
        <f t="shared" ca="1" si="14"/>
        <v>10.829748364167029</v>
      </c>
      <c r="O45" s="90">
        <f t="shared" ca="1" si="14"/>
        <v>11.571767014706193</v>
      </c>
      <c r="P45" s="90">
        <f t="shared" ca="1" si="14"/>
        <v>15.036346499185473</v>
      </c>
      <c r="Q45" s="90">
        <f t="shared" ca="1" si="14"/>
        <v>14.429399976884236</v>
      </c>
      <c r="R45" s="90">
        <f t="shared" ca="1" si="14"/>
        <v>16.944991838185462</v>
      </c>
      <c r="S45" s="90">
        <f t="shared" ca="1" si="14"/>
        <v>18.808245493474281</v>
      </c>
      <c r="T45" s="90">
        <f t="shared" ca="1" si="14"/>
        <v>23.160645100863174</v>
      </c>
      <c r="U45" s="90">
        <f t="shared" ca="1" si="14"/>
        <v>27.833765585371548</v>
      </c>
      <c r="V45" s="90">
        <f t="shared" ca="1" si="14"/>
        <v>29.840820466224567</v>
      </c>
      <c r="W45" s="90">
        <f t="shared" ca="1" si="14"/>
        <v>38.23256683686121</v>
      </c>
      <c r="X45" s="90">
        <f t="shared" ca="1" si="14"/>
        <v>37.889480673180408</v>
      </c>
      <c r="Y45" s="90">
        <f t="shared" ca="1" si="14"/>
        <v>39.259888145182288</v>
      </c>
      <c r="Z45" s="90">
        <f t="shared" ca="1" si="14"/>
        <v>39.204134465283268</v>
      </c>
      <c r="AA45" s="90">
        <f t="shared" ca="1" si="14"/>
        <v>43.454901888520439</v>
      </c>
      <c r="AB45" s="90">
        <f t="shared" ca="1" si="14"/>
        <v>49.051146858677022</v>
      </c>
      <c r="AC45" s="90">
        <f t="shared" ref="AC45" ca="1" si="15">+AC46+AC52+AC53</f>
        <v>56.457470047243653</v>
      </c>
      <c r="AD45" s="190"/>
    </row>
    <row r="46" spans="1:43">
      <c r="A46" s="214"/>
      <c r="B46" s="12"/>
      <c r="C46" s="12" t="s">
        <v>33</v>
      </c>
      <c r="D46" s="12"/>
      <c r="E46" s="63">
        <f t="shared" ref="E46:AA46" ca="1" si="16">+SUM(E47:E51)</f>
        <v>0</v>
      </c>
      <c r="F46" s="63">
        <f t="shared" ca="1" si="16"/>
        <v>0</v>
      </c>
      <c r="G46" s="63">
        <f t="shared" ca="1" si="16"/>
        <v>0</v>
      </c>
      <c r="H46" s="63">
        <f t="shared" ca="1" si="16"/>
        <v>0</v>
      </c>
      <c r="I46" s="63">
        <f t="shared" ca="1" si="16"/>
        <v>0</v>
      </c>
      <c r="J46" s="63">
        <f t="shared" ca="1" si="16"/>
        <v>0</v>
      </c>
      <c r="K46" s="63">
        <f t="shared" ca="1" si="16"/>
        <v>0</v>
      </c>
      <c r="L46" s="63">
        <f t="shared" ca="1" si="16"/>
        <v>0</v>
      </c>
      <c r="M46" s="63">
        <f t="shared" ca="1" si="16"/>
        <v>8.0135823201001166</v>
      </c>
      <c r="N46" s="63">
        <f t="shared" ca="1" si="16"/>
        <v>9.0024806038005529</v>
      </c>
      <c r="O46" s="63">
        <f t="shared" ca="1" si="16"/>
        <v>10.007226578296443</v>
      </c>
      <c r="P46" s="63">
        <f t="shared" ca="1" si="16"/>
        <v>12.856836116355577</v>
      </c>
      <c r="Q46" s="63">
        <f t="shared" ca="1" si="16"/>
        <v>11.607340623857571</v>
      </c>
      <c r="R46" s="63">
        <f t="shared" ca="1" si="16"/>
        <v>14.66977325462671</v>
      </c>
      <c r="S46" s="63">
        <f t="shared" ca="1" si="16"/>
        <v>16.616290216575308</v>
      </c>
      <c r="T46" s="63">
        <f t="shared" ca="1" si="16"/>
        <v>20.639892108034985</v>
      </c>
      <c r="U46" s="63">
        <f t="shared" ca="1" si="16"/>
        <v>24.861909602884545</v>
      </c>
      <c r="V46" s="63">
        <f t="shared" ca="1" si="16"/>
        <v>26.228747760404438</v>
      </c>
      <c r="W46" s="63">
        <f t="shared" ca="1" si="16"/>
        <v>34.465360154659933</v>
      </c>
      <c r="X46" s="63">
        <f t="shared" ca="1" si="16"/>
        <v>31.533881207288701</v>
      </c>
      <c r="Y46" s="63">
        <f t="shared" ca="1" si="16"/>
        <v>34.129222644194201</v>
      </c>
      <c r="Z46" s="63">
        <f t="shared" ca="1" si="16"/>
        <v>35.179948050431392</v>
      </c>
      <c r="AA46" s="63">
        <f t="shared" ca="1" si="16"/>
        <v>38.558712573032238</v>
      </c>
      <c r="AB46" s="63">
        <f t="shared" ref="AB46:AC46" ca="1" si="17">+SUM(AB47:AB51)</f>
        <v>42.662488770100261</v>
      </c>
      <c r="AC46" s="63">
        <f t="shared" ca="1" si="17"/>
        <v>46.845430013450091</v>
      </c>
      <c r="AD46" s="85"/>
    </row>
    <row r="47" spans="1:43">
      <c r="A47" s="214"/>
      <c r="B47" s="12"/>
      <c r="C47" s="12"/>
      <c r="D47" s="21" t="s">
        <v>34</v>
      </c>
      <c r="E47" s="87">
        <f t="shared" ref="E47:AB47" ca="1" si="18">+E6*(OFFSET(E$30,$AE$31,0)/E$29)^($AE6)</f>
        <v>0</v>
      </c>
      <c r="F47" s="87">
        <f t="shared" ca="1" si="18"/>
        <v>0</v>
      </c>
      <c r="G47" s="87">
        <f t="shared" ca="1" si="18"/>
        <v>0</v>
      </c>
      <c r="H47" s="87">
        <f t="shared" ca="1" si="18"/>
        <v>0</v>
      </c>
      <c r="I47" s="87">
        <f t="shared" ca="1" si="18"/>
        <v>0</v>
      </c>
      <c r="J47" s="87">
        <f t="shared" ca="1" si="18"/>
        <v>0</v>
      </c>
      <c r="K47" s="87">
        <f t="shared" ca="1" si="18"/>
        <v>0</v>
      </c>
      <c r="L47" s="87">
        <f t="shared" ca="1" si="18"/>
        <v>0</v>
      </c>
      <c r="M47" s="87">
        <f t="shared" ca="1" si="18"/>
        <v>1.1011897802661545</v>
      </c>
      <c r="N47" s="87">
        <f t="shared" ca="1" si="18"/>
        <v>1.0732137746800827</v>
      </c>
      <c r="O47" s="87">
        <f t="shared" ca="1" si="18"/>
        <v>1.1614000016139663</v>
      </c>
      <c r="P47" s="87">
        <f t="shared" ca="1" si="18"/>
        <v>1.8299632021034178</v>
      </c>
      <c r="Q47" s="87">
        <f t="shared" ca="1" si="18"/>
        <v>1.4789274897394604</v>
      </c>
      <c r="R47" s="87">
        <f t="shared" ca="1" si="18"/>
        <v>2.0830690712935622</v>
      </c>
      <c r="S47" s="87">
        <f t="shared" ca="1" si="18"/>
        <v>2.2907277727503255</v>
      </c>
      <c r="T47" s="87">
        <f t="shared" ca="1" si="18"/>
        <v>3.1387350646817058</v>
      </c>
      <c r="U47" s="87">
        <f t="shared" ca="1" si="18"/>
        <v>3.7458087543677769</v>
      </c>
      <c r="V47" s="87">
        <f t="shared" ca="1" si="18"/>
        <v>4.5189497578887936</v>
      </c>
      <c r="W47" s="87">
        <f t="shared" ca="1" si="18"/>
        <v>7.2048666043003617</v>
      </c>
      <c r="X47" s="87">
        <f t="shared" ca="1" si="18"/>
        <v>5.1089454989260989</v>
      </c>
      <c r="Y47" s="87">
        <f t="shared" ca="1" si="18"/>
        <v>6.6464022160404879</v>
      </c>
      <c r="Z47" s="87">
        <f t="shared" ca="1" si="18"/>
        <v>9.1565614165522913</v>
      </c>
      <c r="AA47" s="87">
        <f t="shared" ca="1" si="18"/>
        <v>8.7652608000918129</v>
      </c>
      <c r="AB47" s="87">
        <f t="shared" ca="1" si="18"/>
        <v>9.7736443559955326</v>
      </c>
      <c r="AC47" s="87">
        <f t="shared" ref="AC47" ca="1" si="19">+AC6*(OFFSET(AC$30,$AE$31,0)/AC$29)^($AE6)</f>
        <v>10.216216185606902</v>
      </c>
      <c r="AD47" s="191"/>
    </row>
    <row r="48" spans="1:43">
      <c r="A48" s="214"/>
      <c r="B48" s="12"/>
      <c r="C48" s="12"/>
      <c r="D48" s="21" t="s">
        <v>35</v>
      </c>
      <c r="E48" s="87">
        <f t="shared" ref="E48:AB48" ca="1" si="20">+E7*(OFFSET(E$30,$AE$31,0)/E$29)^($AE7)</f>
        <v>0</v>
      </c>
      <c r="F48" s="87">
        <f t="shared" ca="1" si="20"/>
        <v>0</v>
      </c>
      <c r="G48" s="87">
        <f t="shared" ca="1" si="20"/>
        <v>0</v>
      </c>
      <c r="H48" s="87">
        <f t="shared" ca="1" si="20"/>
        <v>0</v>
      </c>
      <c r="I48" s="87">
        <f t="shared" ca="1" si="20"/>
        <v>0</v>
      </c>
      <c r="J48" s="87">
        <f t="shared" ca="1" si="20"/>
        <v>0</v>
      </c>
      <c r="K48" s="87">
        <f t="shared" ca="1" si="20"/>
        <v>0</v>
      </c>
      <c r="L48" s="87">
        <f t="shared" ca="1" si="20"/>
        <v>0</v>
      </c>
      <c r="M48" s="87">
        <f t="shared" ca="1" si="20"/>
        <v>1.9127177550291847</v>
      </c>
      <c r="N48" s="87">
        <f t="shared" ca="1" si="20"/>
        <v>2.0319750844620361</v>
      </c>
      <c r="O48" s="87">
        <f t="shared" ca="1" si="20"/>
        <v>2.240070308363745</v>
      </c>
      <c r="P48" s="87">
        <f t="shared" ca="1" si="20"/>
        <v>2.4440896132694343</v>
      </c>
      <c r="Q48" s="87">
        <f t="shared" ca="1" si="20"/>
        <v>2.754886226861724</v>
      </c>
      <c r="R48" s="87">
        <f t="shared" ca="1" si="20"/>
        <v>2.7924655794959845</v>
      </c>
      <c r="S48" s="87">
        <f t="shared" ca="1" si="20"/>
        <v>3.2671533389562466</v>
      </c>
      <c r="T48" s="87">
        <f t="shared" ca="1" si="20"/>
        <v>4.2299508414861977</v>
      </c>
      <c r="U48" s="87">
        <f t="shared" ca="1" si="20"/>
        <v>3.0567367138422457</v>
      </c>
      <c r="V48" s="87">
        <f t="shared" ca="1" si="20"/>
        <v>3.1354354381027902</v>
      </c>
      <c r="W48" s="87">
        <f t="shared" ca="1" si="20"/>
        <v>4.1548009958606356</v>
      </c>
      <c r="X48" s="87">
        <f t="shared" ca="1" si="20"/>
        <v>4.239395278905242</v>
      </c>
      <c r="Y48" s="87">
        <f t="shared" ca="1" si="20"/>
        <v>4.4736090458642339</v>
      </c>
      <c r="Z48" s="87">
        <f t="shared" ca="1" si="20"/>
        <v>4.9975182112994876</v>
      </c>
      <c r="AA48" s="87">
        <f t="shared" ca="1" si="20"/>
        <v>5.4753244486198653</v>
      </c>
      <c r="AB48" s="87">
        <f t="shared" ca="1" si="20"/>
        <v>6.2417715124219235</v>
      </c>
      <c r="AC48" s="87">
        <f t="shared" ref="AC48" ca="1" si="21">+AC7*(OFFSET(AC$30,$AE$31,0)/AC$29)^($AE7)</f>
        <v>6.7439470458206827</v>
      </c>
      <c r="AD48" s="191"/>
    </row>
    <row r="49" spans="1:30">
      <c r="A49" s="214"/>
      <c r="B49" s="12"/>
      <c r="C49" s="12"/>
      <c r="D49" s="21" t="s">
        <v>76</v>
      </c>
      <c r="E49" s="87">
        <f t="shared" ref="E49:AB49" ca="1" si="22">+E8*(OFFSET(E$30,$AE$31,0)/E$29)^($AE8)</f>
        <v>0</v>
      </c>
      <c r="F49" s="87">
        <f t="shared" ca="1" si="22"/>
        <v>0</v>
      </c>
      <c r="G49" s="87">
        <f t="shared" ca="1" si="22"/>
        <v>0</v>
      </c>
      <c r="H49" s="87">
        <f t="shared" ca="1" si="22"/>
        <v>0</v>
      </c>
      <c r="I49" s="87">
        <f t="shared" ca="1" si="22"/>
        <v>0</v>
      </c>
      <c r="J49" s="87">
        <f t="shared" ca="1" si="22"/>
        <v>0</v>
      </c>
      <c r="K49" s="87">
        <f t="shared" ca="1" si="22"/>
        <v>0</v>
      </c>
      <c r="L49" s="87">
        <f t="shared" ca="1" si="22"/>
        <v>0</v>
      </c>
      <c r="M49" s="87">
        <f t="shared" ca="1" si="22"/>
        <v>3.0012635619427037</v>
      </c>
      <c r="N49" s="87">
        <f t="shared" ca="1" si="22"/>
        <v>2.6868203602811449</v>
      </c>
      <c r="O49" s="87">
        <f t="shared" ca="1" si="22"/>
        <v>2.6696163954373211</v>
      </c>
      <c r="P49" s="87">
        <f t="shared" ca="1" si="22"/>
        <v>3.1053316757059646</v>
      </c>
      <c r="Q49" s="87">
        <f t="shared" ca="1" si="22"/>
        <v>3.5293350868236457</v>
      </c>
      <c r="R49" s="87">
        <f t="shared" ca="1" si="22"/>
        <v>2.9969643304949312</v>
      </c>
      <c r="S49" s="87">
        <f t="shared" ca="1" si="22"/>
        <v>3.9815221552285123</v>
      </c>
      <c r="T49" s="87">
        <f t="shared" ca="1" si="22"/>
        <v>3.9992378891370741</v>
      </c>
      <c r="U49" s="87">
        <f t="shared" ca="1" si="22"/>
        <v>4.4995929450177243</v>
      </c>
      <c r="V49" s="87">
        <f t="shared" ca="1" si="22"/>
        <v>5.1318746550063157</v>
      </c>
      <c r="W49" s="87">
        <f t="shared" ca="1" si="22"/>
        <v>6.6409589856051507</v>
      </c>
      <c r="X49" s="87">
        <f t="shared" ca="1" si="22"/>
        <v>5.7069287032293223</v>
      </c>
      <c r="Y49" s="87">
        <f t="shared" ca="1" si="22"/>
        <v>6.754416974383278</v>
      </c>
      <c r="Z49" s="87">
        <f t="shared" ca="1" si="22"/>
        <v>5.6977623758129461</v>
      </c>
      <c r="AA49" s="87">
        <f t="shared" ca="1" si="22"/>
        <v>7.1582075821775231</v>
      </c>
      <c r="AB49" s="87">
        <f t="shared" ca="1" si="22"/>
        <v>7.4349590893799595</v>
      </c>
      <c r="AC49" s="87">
        <f t="shared" ref="AC49" ca="1" si="23">+AC8*(OFFSET(AC$30,$AE$31,0)/AC$29)^($AE8)</f>
        <v>6.5124298318155285</v>
      </c>
      <c r="AD49" s="191"/>
    </row>
    <row r="50" spans="1:30">
      <c r="A50" s="214"/>
      <c r="B50" s="12"/>
      <c r="C50" s="12"/>
      <c r="D50" s="21" t="s">
        <v>37</v>
      </c>
      <c r="E50" s="87">
        <f t="shared" ref="E50:AB50" ca="1" si="24">+E9*(OFFSET(E$30,$AE$31,0)/E$29)^($AE9)</f>
        <v>0</v>
      </c>
      <c r="F50" s="87">
        <f t="shared" ca="1" si="24"/>
        <v>0</v>
      </c>
      <c r="G50" s="87">
        <f t="shared" ca="1" si="24"/>
        <v>0</v>
      </c>
      <c r="H50" s="87">
        <f t="shared" ca="1" si="24"/>
        <v>0</v>
      </c>
      <c r="I50" s="87">
        <f t="shared" ca="1" si="24"/>
        <v>0</v>
      </c>
      <c r="J50" s="87">
        <f t="shared" ca="1" si="24"/>
        <v>0</v>
      </c>
      <c r="K50" s="87">
        <f t="shared" ca="1" si="24"/>
        <v>0</v>
      </c>
      <c r="L50" s="87">
        <f t="shared" ca="1" si="24"/>
        <v>0</v>
      </c>
      <c r="M50" s="87">
        <f t="shared" ca="1" si="24"/>
        <v>1.2934000000000001</v>
      </c>
      <c r="N50" s="87">
        <f t="shared" ca="1" si="24"/>
        <v>1.2350000000000003</v>
      </c>
      <c r="O50" s="87">
        <f t="shared" ca="1" si="24"/>
        <v>1.3190999999999997</v>
      </c>
      <c r="P50" s="87">
        <f t="shared" ca="1" si="24"/>
        <v>1.3428000000000004</v>
      </c>
      <c r="Q50" s="87">
        <f t="shared" ca="1" si="24"/>
        <v>1.4182000000000006</v>
      </c>
      <c r="R50" s="87">
        <f t="shared" ca="1" si="24"/>
        <v>1.6440000000000001</v>
      </c>
      <c r="S50" s="87">
        <f t="shared" ca="1" si="24"/>
        <v>2.1350999999999996</v>
      </c>
      <c r="T50" s="87">
        <f t="shared" ca="1" si="24"/>
        <v>2.4283000000000001</v>
      </c>
      <c r="U50" s="87">
        <f t="shared" ca="1" si="24"/>
        <v>3.5359000000000016</v>
      </c>
      <c r="V50" s="87">
        <f t="shared" ca="1" si="24"/>
        <v>3.7881</v>
      </c>
      <c r="W50" s="87">
        <f t="shared" ca="1" si="24"/>
        <v>4.3564999999999969</v>
      </c>
      <c r="X50" s="87">
        <f t="shared" ca="1" si="24"/>
        <v>3.6901999999999973</v>
      </c>
      <c r="Y50" s="87">
        <f t="shared" ca="1" si="24"/>
        <v>3.8054000000000014</v>
      </c>
      <c r="Z50" s="87">
        <f t="shared" ca="1" si="24"/>
        <v>4.2397000000000018</v>
      </c>
      <c r="AA50" s="87">
        <f t="shared" ca="1" si="24"/>
        <v>4.5263999999999989</v>
      </c>
      <c r="AB50" s="87">
        <f t="shared" ca="1" si="24"/>
        <v>4.799999999999998</v>
      </c>
      <c r="AC50" s="87">
        <f t="shared" ref="AC50" ca="1" si="25">+AC9*(OFFSET(AC$30,$AE$31,0)/AC$29)^($AE9)</f>
        <v>5.1998999999999924</v>
      </c>
      <c r="AD50" s="191"/>
    </row>
    <row r="51" spans="1:30">
      <c r="A51" s="214"/>
      <c r="B51" s="12"/>
      <c r="C51" s="12"/>
      <c r="D51" s="19" t="s">
        <v>38</v>
      </c>
      <c r="E51" s="89">
        <f ca="1">IF($AE$36=5,E10*(E$40/E$36)^($AE$14),E10*(E$37/E$36)^($AE$14))</f>
        <v>0</v>
      </c>
      <c r="F51" s="89">
        <f ca="1">IF($AE$36=5,F10*(F$40/F$36)^($AE$14),F10*(F$37/F$36)^($AE$14))</f>
        <v>0</v>
      </c>
      <c r="G51" s="89">
        <f ca="1">IF($AE$36=5,G10*(G$40/G$36)^($AE$14),G10*(G$37/G$36)^($AE$14))</f>
        <v>0</v>
      </c>
      <c r="H51" s="89">
        <f ca="1">IF($AE$36=5,H10*(H$40/H$36)^($AE$14),H10*(H$37/H$36)^($AE$14))</f>
        <v>0</v>
      </c>
      <c r="I51" s="89">
        <f ca="1">IF($AE$36=5,I10*(I$40/I$36)^($AE$14),I10*(I$37/I$36)^($AE$14))</f>
        <v>0</v>
      </c>
      <c r="J51" s="89">
        <f t="shared" ref="J51:AB51" ca="1" si="26">IF($AE$36=5,AVERAGE(J10*(J$40/J$36)^($AE$14),J10*(J$41/J$36)^($AE$14),J10*(J$42/J$36)^($AE$14)),J10*(J$37/J$36)^($AE$14))</f>
        <v>0</v>
      </c>
      <c r="K51" s="89">
        <f t="shared" ca="1" si="26"/>
        <v>0</v>
      </c>
      <c r="L51" s="89">
        <f t="shared" ca="1" si="26"/>
        <v>0</v>
      </c>
      <c r="M51" s="89">
        <f t="shared" ca="1" si="26"/>
        <v>0.70501122286207418</v>
      </c>
      <c r="N51" s="89">
        <f t="shared" ca="1" si="26"/>
        <v>1.975471384377288</v>
      </c>
      <c r="O51" s="89">
        <f t="shared" ca="1" si="26"/>
        <v>2.6170398728814108</v>
      </c>
      <c r="P51" s="89">
        <f t="shared" ca="1" si="26"/>
        <v>4.1346516252767591</v>
      </c>
      <c r="Q51" s="89">
        <f t="shared" ca="1" si="26"/>
        <v>2.4259918204327398</v>
      </c>
      <c r="R51" s="89">
        <f t="shared" ca="1" si="26"/>
        <v>5.1532742733422321</v>
      </c>
      <c r="S51" s="89">
        <f t="shared" ca="1" si="26"/>
        <v>4.9417869496402256</v>
      </c>
      <c r="T51" s="89">
        <f t="shared" ca="1" si="26"/>
        <v>6.8436683127300055</v>
      </c>
      <c r="U51" s="89">
        <f t="shared" ca="1" si="26"/>
        <v>10.023871189656797</v>
      </c>
      <c r="V51" s="89">
        <f t="shared" ca="1" si="26"/>
        <v>9.6543879094065392</v>
      </c>
      <c r="W51" s="89">
        <f t="shared" ca="1" si="26"/>
        <v>12.108233568893784</v>
      </c>
      <c r="X51" s="89">
        <f t="shared" ca="1" si="26"/>
        <v>12.788411726228039</v>
      </c>
      <c r="Y51" s="89">
        <f t="shared" ca="1" si="26"/>
        <v>12.449394407906194</v>
      </c>
      <c r="Z51" s="89">
        <f t="shared" ca="1" si="26"/>
        <v>11.088406046766666</v>
      </c>
      <c r="AA51" s="89">
        <f t="shared" ca="1" si="26"/>
        <v>12.63351974214304</v>
      </c>
      <c r="AB51" s="89">
        <f t="shared" ca="1" si="26"/>
        <v>14.412113812302847</v>
      </c>
      <c r="AC51" s="89">
        <f t="shared" ref="AC51" ca="1" si="27">IF($AE$36=5,AVERAGE(AC10*(AC$40/AC$36)^($AE$14),AC10*(AC$41/AC$36)^($AE$14),AC10*(AC$42/AC$36)^($AE$14)),AC10*(AC$37/AC$36)^($AE$14))</f>
        <v>18.172936950206985</v>
      </c>
      <c r="AD51" s="192"/>
    </row>
    <row r="52" spans="1:30">
      <c r="A52" s="214"/>
      <c r="B52" s="12"/>
      <c r="C52" s="12" t="s">
        <v>39</v>
      </c>
      <c r="D52" s="12"/>
      <c r="E52" s="63">
        <f t="shared" ref="E52:AB52" ca="1" si="28">+E11*(OFFSET(E$30,$AE$31,0)/E$29)^($AE11)</f>
        <v>0</v>
      </c>
      <c r="F52" s="63">
        <f t="shared" ca="1" si="28"/>
        <v>0</v>
      </c>
      <c r="G52" s="63">
        <f t="shared" ca="1" si="28"/>
        <v>0</v>
      </c>
      <c r="H52" s="63">
        <f t="shared" ca="1" si="28"/>
        <v>0</v>
      </c>
      <c r="I52" s="63">
        <f t="shared" ca="1" si="28"/>
        <v>0</v>
      </c>
      <c r="J52" s="63">
        <f t="shared" ca="1" si="28"/>
        <v>0</v>
      </c>
      <c r="K52" s="63">
        <f t="shared" ca="1" si="28"/>
        <v>0</v>
      </c>
      <c r="L52" s="63">
        <f t="shared" ca="1" si="28"/>
        <v>0</v>
      </c>
      <c r="M52" s="63">
        <f t="shared" ca="1" si="28"/>
        <v>0</v>
      </c>
      <c r="N52" s="63">
        <f t="shared" ca="1" si="28"/>
        <v>0</v>
      </c>
      <c r="O52" s="63">
        <f t="shared" ca="1" si="28"/>
        <v>0</v>
      </c>
      <c r="P52" s="63">
        <f t="shared" ca="1" si="28"/>
        <v>0</v>
      </c>
      <c r="Q52" s="63">
        <f t="shared" ca="1" si="28"/>
        <v>0</v>
      </c>
      <c r="R52" s="63">
        <f t="shared" ca="1" si="28"/>
        <v>0</v>
      </c>
      <c r="S52" s="63">
        <f t="shared" ca="1" si="28"/>
        <v>0</v>
      </c>
      <c r="T52" s="63">
        <f t="shared" ca="1" si="28"/>
        <v>0</v>
      </c>
      <c r="U52" s="63">
        <f t="shared" ca="1" si="28"/>
        <v>0</v>
      </c>
      <c r="V52" s="63">
        <f t="shared" ca="1" si="28"/>
        <v>0</v>
      </c>
      <c r="W52" s="63">
        <f t="shared" ca="1" si="28"/>
        <v>0</v>
      </c>
      <c r="X52" s="63">
        <f t="shared" ca="1" si="28"/>
        <v>0</v>
      </c>
      <c r="Y52" s="63">
        <f t="shared" ca="1" si="28"/>
        <v>0</v>
      </c>
      <c r="Z52" s="63">
        <f t="shared" ca="1" si="28"/>
        <v>0</v>
      </c>
      <c r="AA52" s="63">
        <f t="shared" ca="1" si="28"/>
        <v>0</v>
      </c>
      <c r="AB52" s="63">
        <f t="shared" ca="1" si="28"/>
        <v>0</v>
      </c>
      <c r="AC52" s="63">
        <f t="shared" ref="AC52" ca="1" si="29">+AC11*(OFFSET(AC$30,$AE$31,0)/AC$29)^($AE11)</f>
        <v>0</v>
      </c>
      <c r="AD52" s="85"/>
    </row>
    <row r="53" spans="1:30">
      <c r="A53" s="214"/>
      <c r="B53" s="12"/>
      <c r="C53" s="12" t="s">
        <v>40</v>
      </c>
      <c r="D53" s="12"/>
      <c r="E53" s="63">
        <f t="shared" ref="E53:AB53" ca="1" si="30">+E54+E55</f>
        <v>0</v>
      </c>
      <c r="F53" s="63">
        <f t="shared" ca="1" si="30"/>
        <v>0</v>
      </c>
      <c r="G53" s="63">
        <f t="shared" ca="1" si="30"/>
        <v>0</v>
      </c>
      <c r="H53" s="63">
        <f t="shared" ca="1" si="30"/>
        <v>0</v>
      </c>
      <c r="I53" s="63">
        <f t="shared" ca="1" si="30"/>
        <v>0</v>
      </c>
      <c r="J53" s="63">
        <f t="shared" ca="1" si="30"/>
        <v>0</v>
      </c>
      <c r="K53" s="63">
        <f t="shared" ca="1" si="30"/>
        <v>0</v>
      </c>
      <c r="L53" s="63">
        <f t="shared" ca="1" si="30"/>
        <v>0</v>
      </c>
      <c r="M53" s="63">
        <f t="shared" ca="1" si="30"/>
        <v>4.0911889826205847</v>
      </c>
      <c r="N53" s="63">
        <f t="shared" ca="1" si="30"/>
        <v>1.8272677603664758</v>
      </c>
      <c r="O53" s="63">
        <f t="shared" ca="1" si="30"/>
        <v>1.5645404364097506</v>
      </c>
      <c r="P53" s="63">
        <f t="shared" ca="1" si="30"/>
        <v>2.1795103828298972</v>
      </c>
      <c r="Q53" s="63">
        <f t="shared" ca="1" si="30"/>
        <v>2.8220593530266651</v>
      </c>
      <c r="R53" s="63">
        <f t="shared" ca="1" si="30"/>
        <v>2.2752185835587526</v>
      </c>
      <c r="S53" s="63">
        <f t="shared" ca="1" si="30"/>
        <v>2.1919552768989718</v>
      </c>
      <c r="T53" s="63">
        <f t="shared" ca="1" si="30"/>
        <v>2.5207529928281889</v>
      </c>
      <c r="U53" s="63">
        <f t="shared" ca="1" si="30"/>
        <v>2.9718559824870039</v>
      </c>
      <c r="V53" s="63">
        <f t="shared" ca="1" si="30"/>
        <v>3.6120727058201285</v>
      </c>
      <c r="W53" s="63">
        <f t="shared" ca="1" si="30"/>
        <v>3.7672066822012735</v>
      </c>
      <c r="X53" s="63">
        <f t="shared" ca="1" si="30"/>
        <v>6.3555994658917054</v>
      </c>
      <c r="Y53" s="63">
        <f t="shared" ca="1" si="30"/>
        <v>5.1306655009880844</v>
      </c>
      <c r="Z53" s="63">
        <f t="shared" ca="1" si="30"/>
        <v>4.0241864148518776</v>
      </c>
      <c r="AA53" s="63">
        <f t="shared" ca="1" si="30"/>
        <v>4.8961893154882024</v>
      </c>
      <c r="AB53" s="63">
        <f t="shared" ca="1" si="30"/>
        <v>6.3886580885767597</v>
      </c>
      <c r="AC53" s="63">
        <f t="shared" ref="AC53" ca="1" si="31">+AC54+AC55</f>
        <v>9.6120400337935621</v>
      </c>
      <c r="AD53" s="85"/>
    </row>
    <row r="54" spans="1:30">
      <c r="A54" s="214"/>
      <c r="B54" s="21"/>
      <c r="C54" s="21"/>
      <c r="D54" s="21" t="s">
        <v>55</v>
      </c>
      <c r="E54" s="87">
        <f t="shared" ref="E54:AB54" si="32">+E13</f>
        <v>0</v>
      </c>
      <c r="F54" s="87">
        <f t="shared" si="32"/>
        <v>0</v>
      </c>
      <c r="G54" s="87">
        <f t="shared" si="32"/>
        <v>0</v>
      </c>
      <c r="H54" s="87">
        <f t="shared" si="32"/>
        <v>0</v>
      </c>
      <c r="I54" s="87">
        <f t="shared" si="32"/>
        <v>0</v>
      </c>
      <c r="J54" s="87">
        <f t="shared" si="32"/>
        <v>0</v>
      </c>
      <c r="K54" s="87">
        <f t="shared" si="32"/>
        <v>0</v>
      </c>
      <c r="L54" s="87">
        <f t="shared" si="32"/>
        <v>0</v>
      </c>
      <c r="M54" s="87">
        <f t="shared" si="32"/>
        <v>0.70660000000000001</v>
      </c>
      <c r="N54" s="87">
        <f t="shared" si="32"/>
        <v>0.8266</v>
      </c>
      <c r="O54" s="87">
        <f t="shared" si="32"/>
        <v>0.89960000000000007</v>
      </c>
      <c r="P54" s="87">
        <f t="shared" si="32"/>
        <v>0.91310000000000002</v>
      </c>
      <c r="Q54" s="87">
        <f t="shared" si="32"/>
        <v>1.6596</v>
      </c>
      <c r="R54" s="87">
        <f t="shared" si="32"/>
        <v>1.0529000000000002</v>
      </c>
      <c r="S54" s="87">
        <f t="shared" si="32"/>
        <v>1.2481</v>
      </c>
      <c r="T54" s="87">
        <f t="shared" si="32"/>
        <v>1.7990999999999999</v>
      </c>
      <c r="U54" s="87">
        <f t="shared" si="32"/>
        <v>2.0766</v>
      </c>
      <c r="V54" s="87">
        <f t="shared" si="32"/>
        <v>2.6888000000000001</v>
      </c>
      <c r="W54" s="87">
        <f t="shared" si="32"/>
        <v>2.9663000000000004</v>
      </c>
      <c r="X54" s="87">
        <f t="shared" si="32"/>
        <v>4.6346999999999996</v>
      </c>
      <c r="Y54" s="87">
        <f t="shared" si="32"/>
        <v>3.6190000000000002</v>
      </c>
      <c r="Z54" s="87">
        <f t="shared" si="32"/>
        <v>2.492</v>
      </c>
      <c r="AA54" s="87">
        <f t="shared" si="32"/>
        <v>3.1024000000000003</v>
      </c>
      <c r="AB54" s="87">
        <f t="shared" si="32"/>
        <v>4.3304</v>
      </c>
      <c r="AC54" s="87">
        <f t="shared" ref="AC54" si="33">+AC13</f>
        <v>7.2221000000000002</v>
      </c>
      <c r="AD54" s="191"/>
    </row>
    <row r="55" spans="1:30">
      <c r="A55" s="214"/>
      <c r="B55" s="19"/>
      <c r="C55" s="19"/>
      <c r="D55" s="19" t="s">
        <v>38</v>
      </c>
      <c r="E55" s="89">
        <f ca="1">IF($AE$36=5,E14*(E$40/E$36)^($AE$14),E14*(E$37/E$36)^($AE$14))</f>
        <v>0</v>
      </c>
      <c r="F55" s="89">
        <f ca="1">IF($AE$36=5,F14*(F$40/F$36)^($AE$14),F14*(F$37/F$36)^($AE$14))</f>
        <v>0</v>
      </c>
      <c r="G55" s="89">
        <f ca="1">IF($AE$36=5,G14*(G$40/G$36)^($AE$14),G14*(G$37/G$36)^($AE$14))</f>
        <v>0</v>
      </c>
      <c r="H55" s="89">
        <f ca="1">IF($AE$36=5,H14*(H$40/H$36)^($AE$14),H14*(H$37/H$36)^($AE$14))</f>
        <v>0</v>
      </c>
      <c r="I55" s="89">
        <f ca="1">IF($AE$36=5,I14*(I$40/I$36)^($AE$14),I14*(I$37/I$36)^($AE$14))</f>
        <v>0</v>
      </c>
      <c r="J55" s="89">
        <f t="shared" ref="J55:AB55" ca="1" si="34">IF($AE$36=5,AVERAGE(J14*(J$40/J$36)^($AE$14),J14*(J$41/J$36)^($AE$14),J14*(J$42/J$36)^($AE$14)),J14*(J$37/J$36)^($AE$14))</f>
        <v>0</v>
      </c>
      <c r="K55" s="89">
        <f t="shared" ca="1" si="34"/>
        <v>0</v>
      </c>
      <c r="L55" s="89">
        <f t="shared" ca="1" si="34"/>
        <v>0</v>
      </c>
      <c r="M55" s="89">
        <f ca="1">IF($AE$36=5,AVERAGE(M14*(M$40/M$36)^($AE$14),M14*(M$41/M$36)^($AE$14),M14*(M$42/M$36)^($AE$14)),M14*(M$37/M$36)^($AE$14))</f>
        <v>3.3845889826205844</v>
      </c>
      <c r="N55" s="89">
        <f t="shared" ca="1" si="34"/>
        <v>1.0006677603664758</v>
      </c>
      <c r="O55" s="89">
        <f t="shared" ca="1" si="34"/>
        <v>0.66494043640975065</v>
      </c>
      <c r="P55" s="89">
        <f t="shared" ca="1" si="34"/>
        <v>1.2664103828298974</v>
      </c>
      <c r="Q55" s="89">
        <f t="shared" ca="1" si="34"/>
        <v>1.1624593530266654</v>
      </c>
      <c r="R55" s="89">
        <f t="shared" ca="1" si="34"/>
        <v>1.2223185835587524</v>
      </c>
      <c r="S55" s="89">
        <f t="shared" ca="1" si="34"/>
        <v>0.94385527689897175</v>
      </c>
      <c r="T55" s="89">
        <f t="shared" ca="1" si="34"/>
        <v>0.72165299282818895</v>
      </c>
      <c r="U55" s="89">
        <f t="shared" ca="1" si="34"/>
        <v>0.89525598248700378</v>
      </c>
      <c r="V55" s="89">
        <f t="shared" ca="1" si="34"/>
        <v>0.92327270582012833</v>
      </c>
      <c r="W55" s="89">
        <f t="shared" ca="1" si="34"/>
        <v>0.80090668220127303</v>
      </c>
      <c r="X55" s="89">
        <f t="shared" ca="1" si="34"/>
        <v>1.7208994658917054</v>
      </c>
      <c r="Y55" s="89">
        <f t="shared" ca="1" si="34"/>
        <v>1.5116655009880844</v>
      </c>
      <c r="Z55" s="89">
        <f t="shared" ca="1" si="34"/>
        <v>1.5321864148518773</v>
      </c>
      <c r="AA55" s="89">
        <f t="shared" ca="1" si="34"/>
        <v>1.7937893154882025</v>
      </c>
      <c r="AB55" s="89">
        <f t="shared" ca="1" si="34"/>
        <v>2.0582580885767601</v>
      </c>
      <c r="AC55" s="89">
        <f t="shared" ref="AC55" ca="1" si="35">IF($AE$36=5,AVERAGE(AC14*(AC$40/AC$36)^($AE$14),AC14*(AC$41/AC$36)^($AE$14),AC14*(AC$42/AC$36)^($AE$14)),AC14*(AC$37/AC$36)^($AE$14))</f>
        <v>2.389940033793561</v>
      </c>
      <c r="AD55" s="192"/>
    </row>
    <row r="56" spans="1:30" ht="15">
      <c r="A56" s="214"/>
      <c r="B56" s="17" t="s">
        <v>42</v>
      </c>
      <c r="C56" s="17"/>
      <c r="D56" s="17"/>
      <c r="E56" s="90">
        <f t="shared" ref="E56:AB56" si="36">+E15</f>
        <v>0</v>
      </c>
      <c r="F56" s="90">
        <f t="shared" si="36"/>
        <v>0</v>
      </c>
      <c r="G56" s="90">
        <f t="shared" si="36"/>
        <v>0</v>
      </c>
      <c r="H56" s="90">
        <f t="shared" si="36"/>
        <v>0</v>
      </c>
      <c r="I56" s="90">
        <f t="shared" si="36"/>
        <v>0</v>
      </c>
      <c r="J56" s="90">
        <f t="shared" si="36"/>
        <v>0</v>
      </c>
      <c r="K56" s="90">
        <f t="shared" si="36"/>
        <v>0</v>
      </c>
      <c r="L56" s="90">
        <f t="shared" si="36"/>
        <v>0</v>
      </c>
      <c r="M56" s="90">
        <f t="shared" si="36"/>
        <v>2.9000000000000001E-2</v>
      </c>
      <c r="N56" s="90">
        <f t="shared" si="36"/>
        <v>0.1008</v>
      </c>
      <c r="O56" s="90">
        <f t="shared" si="36"/>
        <v>2.9899999999999999E-2</v>
      </c>
      <c r="P56" s="90">
        <f t="shared" si="36"/>
        <v>0.1012</v>
      </c>
      <c r="Q56" s="90">
        <f t="shared" si="36"/>
        <v>1.8699999999999998E-2</v>
      </c>
      <c r="R56" s="90">
        <f t="shared" si="36"/>
        <v>7.0999999999999995E-3</v>
      </c>
      <c r="S56" s="90">
        <f t="shared" si="36"/>
        <v>4.0999999999999995E-3</v>
      </c>
      <c r="T56" s="90">
        <f t="shared" si="36"/>
        <v>9.1000000000000004E-3</v>
      </c>
      <c r="U56" s="90">
        <f t="shared" si="36"/>
        <v>4.0000000000000001E-3</v>
      </c>
      <c r="V56" s="90">
        <f t="shared" si="36"/>
        <v>2.9600000000000001E-2</v>
      </c>
      <c r="W56" s="90">
        <f t="shared" si="36"/>
        <v>3.7499999999999999E-2</v>
      </c>
      <c r="X56" s="90">
        <f t="shared" si="36"/>
        <v>5.1400000000000001E-2</v>
      </c>
      <c r="Y56" s="90">
        <f t="shared" si="36"/>
        <v>0.23089999999999999</v>
      </c>
      <c r="Z56" s="90">
        <f t="shared" si="36"/>
        <v>0.28699999999999998</v>
      </c>
      <c r="AA56" s="90">
        <f t="shared" si="36"/>
        <v>4.3400000000000008E-2</v>
      </c>
      <c r="AB56" s="90">
        <f t="shared" si="36"/>
        <v>0.50139999999999996</v>
      </c>
      <c r="AC56" s="90">
        <f t="shared" ref="AC56" si="37">+AC15</f>
        <v>1.2912999999999999</v>
      </c>
      <c r="AD56" s="190"/>
    </row>
    <row r="57" spans="1:30" ht="6" customHeight="1">
      <c r="A57" s="214"/>
      <c r="B57" s="12"/>
      <c r="C57" s="12"/>
      <c r="D57" s="12"/>
      <c r="E57" s="63"/>
      <c r="F57" s="63"/>
      <c r="G57" s="63"/>
      <c r="H57" s="63"/>
      <c r="I57" s="63"/>
      <c r="J57" s="63"/>
      <c r="K57" s="63"/>
      <c r="L57" s="63"/>
      <c r="M57" s="63"/>
      <c r="N57" s="63"/>
      <c r="O57" s="63"/>
      <c r="P57" s="63"/>
      <c r="Q57" s="63"/>
      <c r="R57" s="63"/>
      <c r="S57" s="63"/>
      <c r="T57" s="63"/>
      <c r="U57" s="85"/>
      <c r="V57" s="85"/>
      <c r="W57" s="85"/>
      <c r="X57" s="85"/>
      <c r="Y57" s="85"/>
      <c r="Z57" s="85"/>
      <c r="AA57" s="85"/>
      <c r="AB57" s="85"/>
      <c r="AC57" s="85"/>
      <c r="AD57" s="85"/>
    </row>
    <row r="58" spans="1:30" s="9" customFormat="1" ht="15">
      <c r="A58" s="214"/>
      <c r="B58" s="15" t="s">
        <v>43</v>
      </c>
      <c r="C58" s="15"/>
      <c r="D58" s="15"/>
      <c r="E58" s="84">
        <f t="shared" ref="E58:AB58" si="38">+E17</f>
        <v>0</v>
      </c>
      <c r="F58" s="84">
        <f t="shared" si="38"/>
        <v>0</v>
      </c>
      <c r="G58" s="84">
        <f t="shared" si="38"/>
        <v>0</v>
      </c>
      <c r="H58" s="84">
        <f t="shared" si="38"/>
        <v>0</v>
      </c>
      <c r="I58" s="84">
        <f t="shared" si="38"/>
        <v>0</v>
      </c>
      <c r="J58" s="84">
        <f t="shared" si="38"/>
        <v>0</v>
      </c>
      <c r="K58" s="84">
        <f t="shared" si="38"/>
        <v>0</v>
      </c>
      <c r="L58" s="84">
        <f t="shared" si="38"/>
        <v>0</v>
      </c>
      <c r="M58" s="84">
        <f t="shared" si="38"/>
        <v>9.5396999999999998</v>
      </c>
      <c r="N58" s="84">
        <f t="shared" si="38"/>
        <v>10.5419</v>
      </c>
      <c r="O58" s="84">
        <f t="shared" si="38"/>
        <v>10.993499999999999</v>
      </c>
      <c r="P58" s="84">
        <f t="shared" si="38"/>
        <v>10.008299999999998</v>
      </c>
      <c r="Q58" s="84">
        <f t="shared" si="38"/>
        <v>10.879</v>
      </c>
      <c r="R58" s="84">
        <f t="shared" si="38"/>
        <v>15.007400000000001</v>
      </c>
      <c r="S58" s="84">
        <f t="shared" si="38"/>
        <v>17.4985</v>
      </c>
      <c r="T58" s="84">
        <f t="shared" si="38"/>
        <v>21.842400000000001</v>
      </c>
      <c r="U58" s="84">
        <f t="shared" si="38"/>
        <v>26.582599999999999</v>
      </c>
      <c r="V58" s="84">
        <f t="shared" si="38"/>
        <v>29.984000000000002</v>
      </c>
      <c r="W58" s="84">
        <f t="shared" si="38"/>
        <v>43.738800000000005</v>
      </c>
      <c r="X58" s="84">
        <f t="shared" si="38"/>
        <v>36.683399999999999</v>
      </c>
      <c r="Y58" s="84">
        <f t="shared" si="38"/>
        <v>37.275700000000001</v>
      </c>
      <c r="Z58" s="84">
        <f t="shared" si="38"/>
        <v>41.649900000000002</v>
      </c>
      <c r="AA58" s="84">
        <f t="shared" si="38"/>
        <v>44.487099999999998</v>
      </c>
      <c r="AB58" s="84">
        <f t="shared" si="38"/>
        <v>49.228699999999996</v>
      </c>
      <c r="AC58" s="84">
        <f t="shared" ref="AC58" si="39">+AC17</f>
        <v>53.263100000000001</v>
      </c>
      <c r="AD58" s="190"/>
    </row>
    <row r="59" spans="1:30" ht="6" customHeight="1">
      <c r="A59" s="214"/>
      <c r="B59" s="12"/>
      <c r="C59" s="12"/>
      <c r="D59" s="12"/>
      <c r="E59" s="63"/>
      <c r="F59" s="63"/>
      <c r="G59" s="63"/>
      <c r="H59" s="63"/>
      <c r="I59" s="63"/>
      <c r="J59" s="63"/>
      <c r="K59" s="63"/>
      <c r="L59" s="63"/>
      <c r="M59" s="63"/>
      <c r="N59" s="63"/>
      <c r="O59" s="63"/>
      <c r="P59" s="63"/>
      <c r="Q59" s="63"/>
      <c r="R59" s="63"/>
      <c r="S59" s="63"/>
      <c r="T59" s="63"/>
      <c r="U59" s="85"/>
      <c r="V59" s="85"/>
      <c r="W59" s="85"/>
      <c r="X59" s="85"/>
      <c r="Y59" s="85"/>
      <c r="Z59" s="85"/>
      <c r="AA59" s="85"/>
      <c r="AB59" s="85"/>
      <c r="AC59" s="85"/>
      <c r="AD59" s="85"/>
    </row>
    <row r="60" spans="1:30" ht="15">
      <c r="A60" s="214"/>
      <c r="B60" s="51"/>
      <c r="C60" s="51" t="s">
        <v>44</v>
      </c>
      <c r="D60" s="51"/>
      <c r="E60" s="84">
        <f t="shared" ref="E60:AB60" si="40">+E19</f>
        <v>0</v>
      </c>
      <c r="F60" s="84">
        <f t="shared" si="40"/>
        <v>0</v>
      </c>
      <c r="G60" s="84">
        <f t="shared" si="40"/>
        <v>0</v>
      </c>
      <c r="H60" s="84">
        <f t="shared" si="40"/>
        <v>0</v>
      </c>
      <c r="I60" s="84">
        <f t="shared" si="40"/>
        <v>0</v>
      </c>
      <c r="J60" s="84">
        <f t="shared" si="40"/>
        <v>0</v>
      </c>
      <c r="K60" s="84">
        <f t="shared" si="40"/>
        <v>0</v>
      </c>
      <c r="L60" s="84">
        <f t="shared" si="40"/>
        <v>0</v>
      </c>
      <c r="M60" s="84">
        <f t="shared" si="40"/>
        <v>1.9159999999999999</v>
      </c>
      <c r="N60" s="84">
        <f t="shared" si="40"/>
        <v>2.3441000000000001</v>
      </c>
      <c r="O60" s="84">
        <f t="shared" si="40"/>
        <v>2.4297</v>
      </c>
      <c r="P60" s="84">
        <f t="shared" si="40"/>
        <v>1.9862</v>
      </c>
      <c r="Q60" s="84">
        <f t="shared" si="40"/>
        <v>2.5634000000000001</v>
      </c>
      <c r="R60" s="84">
        <f t="shared" si="40"/>
        <v>2.4938000000000002</v>
      </c>
      <c r="S60" s="84">
        <f t="shared" si="40"/>
        <v>2.3641999999999999</v>
      </c>
      <c r="T60" s="84">
        <f t="shared" si="40"/>
        <v>2.5415000000000001</v>
      </c>
      <c r="U60" s="84">
        <f t="shared" si="40"/>
        <v>2.4533</v>
      </c>
      <c r="V60" s="84">
        <f t="shared" si="40"/>
        <v>2.6980999999999997</v>
      </c>
      <c r="W60" s="84">
        <f t="shared" si="40"/>
        <v>2.9673000000000003</v>
      </c>
      <c r="X60" s="84">
        <f t="shared" si="40"/>
        <v>3.4999000000000002</v>
      </c>
      <c r="Y60" s="84">
        <f t="shared" si="40"/>
        <v>3.2903000000000002</v>
      </c>
      <c r="Z60" s="84">
        <f t="shared" si="40"/>
        <v>2.8664000000000001</v>
      </c>
      <c r="AA60" s="84">
        <f t="shared" si="40"/>
        <v>2.9371</v>
      </c>
      <c r="AB60" s="84">
        <f t="shared" si="40"/>
        <v>2.8087</v>
      </c>
      <c r="AC60" s="84">
        <f t="shared" ref="AC60" si="41">+AC19</f>
        <v>2.8815</v>
      </c>
      <c r="AD60" s="190"/>
    </row>
    <row r="61" spans="1:30" ht="6" customHeight="1">
      <c r="A61" s="214"/>
      <c r="B61" s="12"/>
      <c r="C61" s="12"/>
      <c r="D61" s="12"/>
      <c r="E61" s="63"/>
      <c r="F61" s="63"/>
      <c r="G61" s="63"/>
      <c r="H61" s="63"/>
      <c r="I61" s="63"/>
      <c r="J61" s="63"/>
      <c r="K61" s="63"/>
      <c r="L61" s="63"/>
      <c r="M61" s="63"/>
      <c r="N61" s="63"/>
      <c r="O61" s="63"/>
      <c r="P61" s="63"/>
      <c r="Q61" s="63"/>
      <c r="R61" s="63"/>
      <c r="S61" s="63"/>
      <c r="T61" s="63"/>
      <c r="U61" s="85"/>
      <c r="V61" s="85"/>
      <c r="W61" s="85"/>
      <c r="X61" s="85"/>
      <c r="Y61" s="85"/>
      <c r="Z61" s="85"/>
      <c r="AA61" s="85"/>
      <c r="AB61" s="85"/>
      <c r="AC61" s="85"/>
      <c r="AD61" s="85"/>
    </row>
    <row r="62" spans="1:30" s="9" customFormat="1" ht="15">
      <c r="A62" s="214"/>
      <c r="B62" s="15" t="s">
        <v>45</v>
      </c>
      <c r="C62" s="15"/>
      <c r="D62" s="15"/>
      <c r="E62" s="84">
        <f t="shared" ref="E62:AB62" si="42">+E21</f>
        <v>0</v>
      </c>
      <c r="F62" s="84">
        <f t="shared" si="42"/>
        <v>0</v>
      </c>
      <c r="G62" s="84">
        <f t="shared" si="42"/>
        <v>0</v>
      </c>
      <c r="H62" s="84">
        <f t="shared" si="42"/>
        <v>0</v>
      </c>
      <c r="I62" s="84">
        <f t="shared" si="42"/>
        <v>0</v>
      </c>
      <c r="J62" s="84">
        <f t="shared" si="42"/>
        <v>0</v>
      </c>
      <c r="K62" s="84">
        <f t="shared" si="42"/>
        <v>0</v>
      </c>
      <c r="L62" s="84">
        <f t="shared" si="42"/>
        <v>0</v>
      </c>
      <c r="M62" s="84">
        <f t="shared" si="42"/>
        <v>0.85980000000000001</v>
      </c>
      <c r="N62" s="84">
        <f t="shared" si="42"/>
        <v>0.52739999999999998</v>
      </c>
      <c r="O62" s="84">
        <f t="shared" si="42"/>
        <v>1.224</v>
      </c>
      <c r="P62" s="84">
        <f t="shared" si="42"/>
        <v>0.51800000000000002</v>
      </c>
      <c r="Q62" s="84">
        <f t="shared" si="42"/>
        <v>1.1905999999999999</v>
      </c>
      <c r="R62" s="84">
        <f t="shared" si="42"/>
        <v>0.79549999999999998</v>
      </c>
      <c r="S62" s="84">
        <f t="shared" si="42"/>
        <v>1.6211</v>
      </c>
      <c r="T62" s="84">
        <f t="shared" si="42"/>
        <v>2.7986</v>
      </c>
      <c r="U62" s="84">
        <f t="shared" si="42"/>
        <v>4.6153000000000004</v>
      </c>
      <c r="V62" s="84">
        <f t="shared" si="42"/>
        <v>7.7818999999999994</v>
      </c>
      <c r="W62" s="84">
        <f t="shared" si="42"/>
        <v>10.134499999999999</v>
      </c>
      <c r="X62" s="84">
        <f t="shared" si="42"/>
        <v>9.0473999999999997</v>
      </c>
      <c r="Y62" s="84">
        <f t="shared" si="42"/>
        <v>6.3991999999999996</v>
      </c>
      <c r="Z62" s="84">
        <f t="shared" si="42"/>
        <v>6.9526000000000003</v>
      </c>
      <c r="AA62" s="84">
        <f t="shared" si="42"/>
        <v>6.9877000000000002</v>
      </c>
      <c r="AB62" s="84">
        <f t="shared" si="42"/>
        <v>8.4398</v>
      </c>
      <c r="AC62" s="84">
        <f t="shared" ref="AC62" si="43">+AC21</f>
        <v>7.7698999999999998</v>
      </c>
      <c r="AD62" s="190"/>
    </row>
    <row r="63" spans="1:30" ht="6" customHeight="1">
      <c r="A63" s="214"/>
      <c r="B63" s="12"/>
      <c r="C63" s="12"/>
      <c r="D63" s="12"/>
      <c r="E63" s="63"/>
      <c r="F63" s="63"/>
      <c r="G63" s="63"/>
      <c r="H63" s="63"/>
      <c r="I63" s="63"/>
      <c r="J63" s="63"/>
      <c r="K63" s="63"/>
      <c r="L63" s="63"/>
      <c r="M63" s="63"/>
      <c r="N63" s="63"/>
      <c r="O63" s="63"/>
      <c r="P63" s="63"/>
      <c r="Q63" s="63"/>
      <c r="R63" s="63"/>
      <c r="S63" s="63"/>
      <c r="T63" s="63"/>
      <c r="U63" s="85"/>
      <c r="V63" s="85"/>
      <c r="W63" s="85"/>
      <c r="X63" s="85"/>
      <c r="Y63" s="85"/>
      <c r="Z63" s="85"/>
      <c r="AA63" s="85"/>
      <c r="AB63" s="85"/>
      <c r="AC63" s="85"/>
      <c r="AD63" s="85"/>
    </row>
    <row r="64" spans="1:30" ht="15">
      <c r="A64" s="214"/>
      <c r="B64" s="10" t="s">
        <v>46</v>
      </c>
      <c r="C64" s="10"/>
      <c r="D64" s="10"/>
      <c r="E64" s="65">
        <f t="shared" ref="E64:AB64" ca="1" si="44">+E45+E56-E58-E62+E60</f>
        <v>0</v>
      </c>
      <c r="F64" s="65">
        <f t="shared" ca="1" si="44"/>
        <v>0</v>
      </c>
      <c r="G64" s="65">
        <f t="shared" ca="1" si="44"/>
        <v>0</v>
      </c>
      <c r="H64" s="65">
        <f t="shared" ca="1" si="44"/>
        <v>0</v>
      </c>
      <c r="I64" s="65">
        <f t="shared" ca="1" si="44"/>
        <v>0</v>
      </c>
      <c r="J64" s="65">
        <f t="shared" ca="1" si="44"/>
        <v>0</v>
      </c>
      <c r="K64" s="65">
        <f t="shared" ca="1" si="44"/>
        <v>0</v>
      </c>
      <c r="L64" s="65">
        <f t="shared" ca="1" si="44"/>
        <v>0</v>
      </c>
      <c r="M64" s="65">
        <f t="shared" ca="1" si="44"/>
        <v>3.6502713027207014</v>
      </c>
      <c r="N64" s="65">
        <f t="shared" ca="1" si="44"/>
        <v>2.2053483641670288</v>
      </c>
      <c r="O64" s="65">
        <f t="shared" ca="1" si="44"/>
        <v>1.8138670147061935</v>
      </c>
      <c r="P64" s="65">
        <f t="shared" ca="1" si="44"/>
        <v>6.5974464991854758</v>
      </c>
      <c r="Q64" s="65">
        <f t="shared" ca="1" si="44"/>
        <v>4.9418999768842369</v>
      </c>
      <c r="R64" s="65">
        <f t="shared" ca="1" si="44"/>
        <v>3.6429918381854631</v>
      </c>
      <c r="S64" s="65">
        <f t="shared" ca="1" si="44"/>
        <v>2.0569454934742826</v>
      </c>
      <c r="T64" s="65">
        <f t="shared" ca="1" si="44"/>
        <v>1.0702451008631733</v>
      </c>
      <c r="U64" s="65">
        <f t="shared" ca="1" si="44"/>
        <v>-0.90683441462845016</v>
      </c>
      <c r="V64" s="65">
        <f t="shared" ca="1" si="44"/>
        <v>-5.197379533775436</v>
      </c>
      <c r="W64" s="65">
        <f t="shared" ca="1" si="44"/>
        <v>-12.635933163138793</v>
      </c>
      <c r="X64" s="65">
        <f t="shared" ca="1" si="44"/>
        <v>-4.2900193268195892</v>
      </c>
      <c r="Y64" s="65">
        <f t="shared" ca="1" si="44"/>
        <v>-0.89381185481771386</v>
      </c>
      <c r="Z64" s="65">
        <f t="shared" ca="1" si="44"/>
        <v>-6.2449655347167354</v>
      </c>
      <c r="AA64" s="65">
        <f t="shared" ca="1" si="44"/>
        <v>-5.039398111479561</v>
      </c>
      <c r="AB64" s="65">
        <f t="shared" ca="1" si="44"/>
        <v>-5.3072531413229775</v>
      </c>
      <c r="AC64" s="65">
        <f t="shared" ref="AC64" ca="1" si="45">+AC45+AC56-AC58-AC62+AC60</f>
        <v>-0.40272995275634837</v>
      </c>
      <c r="AD64" s="190"/>
    </row>
    <row r="65" spans="1:31" s="9" customFormat="1" ht="15">
      <c r="A65" s="214"/>
      <c r="B65" s="10" t="s">
        <v>77</v>
      </c>
      <c r="C65" s="10"/>
      <c r="D65" s="10"/>
      <c r="E65" s="65">
        <f t="shared" ref="E65:AB65" ca="1" si="46">+E64-E51-E55</f>
        <v>0</v>
      </c>
      <c r="F65" s="65">
        <f t="shared" ca="1" si="46"/>
        <v>0</v>
      </c>
      <c r="G65" s="65">
        <f t="shared" ca="1" si="46"/>
        <v>0</v>
      </c>
      <c r="H65" s="65">
        <f t="shared" ca="1" si="46"/>
        <v>0</v>
      </c>
      <c r="I65" s="65">
        <f t="shared" ca="1" si="46"/>
        <v>0</v>
      </c>
      <c r="J65" s="65">
        <f t="shared" ca="1" si="46"/>
        <v>0</v>
      </c>
      <c r="K65" s="65">
        <f t="shared" ca="1" si="46"/>
        <v>0</v>
      </c>
      <c r="L65" s="65">
        <f t="shared" ca="1" si="46"/>
        <v>0</v>
      </c>
      <c r="M65" s="65">
        <f t="shared" ca="1" si="46"/>
        <v>-0.43932890276195691</v>
      </c>
      <c r="N65" s="65">
        <f t="shared" ca="1" si="46"/>
        <v>-0.77079078057673489</v>
      </c>
      <c r="O65" s="65">
        <f t="shared" ca="1" si="46"/>
        <v>-1.468113294584968</v>
      </c>
      <c r="P65" s="65">
        <f t="shared" ca="1" si="46"/>
        <v>1.1963844910788193</v>
      </c>
      <c r="Q65" s="65">
        <f t="shared" ca="1" si="46"/>
        <v>1.3534488034248318</v>
      </c>
      <c r="R65" s="65">
        <f t="shared" ca="1" si="46"/>
        <v>-2.7326010187155214</v>
      </c>
      <c r="S65" s="65">
        <f t="shared" ca="1" si="46"/>
        <v>-3.8286967330649149</v>
      </c>
      <c r="T65" s="65">
        <f t="shared" ca="1" si="46"/>
        <v>-6.4950762046950219</v>
      </c>
      <c r="U65" s="65">
        <f t="shared" ca="1" si="46"/>
        <v>-11.825961586772252</v>
      </c>
      <c r="V65" s="65">
        <f t="shared" ca="1" si="46"/>
        <v>-15.775040149002104</v>
      </c>
      <c r="W65" s="65">
        <f t="shared" ca="1" si="46"/>
        <v>-25.545073414233848</v>
      </c>
      <c r="X65" s="65">
        <f t="shared" ca="1" si="46"/>
        <v>-18.799330518939335</v>
      </c>
      <c r="Y65" s="65">
        <f t="shared" ca="1" si="46"/>
        <v>-14.854871763711991</v>
      </c>
      <c r="Z65" s="65">
        <f t="shared" ca="1" si="46"/>
        <v>-18.86555799633528</v>
      </c>
      <c r="AA65" s="65">
        <f t="shared" ca="1" si="46"/>
        <v>-19.466707169110801</v>
      </c>
      <c r="AB65" s="65">
        <f t="shared" ca="1" si="46"/>
        <v>-21.777625042202583</v>
      </c>
      <c r="AC65" s="65">
        <f t="shared" ref="AC65" ca="1" si="47">+AC64-AC51-AC55</f>
        <v>-20.965606936756895</v>
      </c>
      <c r="AD65" s="190"/>
    </row>
    <row r="66" spans="1:31" ht="6" customHeight="1">
      <c r="A66" s="214"/>
      <c r="B66" s="12"/>
      <c r="C66" s="12"/>
      <c r="D66" s="12"/>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85"/>
    </row>
    <row r="67" spans="1:31" ht="15">
      <c r="A67" s="214"/>
      <c r="B67" s="10" t="s">
        <v>47</v>
      </c>
      <c r="C67" s="11"/>
      <c r="D67" s="11"/>
      <c r="E67" s="65">
        <f t="shared" ref="E67:AB67" ca="1" si="48">+E64-E60</f>
        <v>0</v>
      </c>
      <c r="F67" s="65">
        <f t="shared" ca="1" si="48"/>
        <v>0</v>
      </c>
      <c r="G67" s="65">
        <f t="shared" ca="1" si="48"/>
        <v>0</v>
      </c>
      <c r="H67" s="65">
        <f t="shared" ca="1" si="48"/>
        <v>0</v>
      </c>
      <c r="I67" s="65">
        <f t="shared" ca="1" si="48"/>
        <v>0</v>
      </c>
      <c r="J67" s="65">
        <f t="shared" ca="1" si="48"/>
        <v>0</v>
      </c>
      <c r="K67" s="65">
        <f t="shared" ca="1" si="48"/>
        <v>0</v>
      </c>
      <c r="L67" s="65">
        <f t="shared" ca="1" si="48"/>
        <v>0</v>
      </c>
      <c r="M67" s="65">
        <f t="shared" ca="1" si="48"/>
        <v>1.7342713027207015</v>
      </c>
      <c r="N67" s="65">
        <f t="shared" ca="1" si="48"/>
        <v>-0.13875163583297123</v>
      </c>
      <c r="O67" s="65">
        <f t="shared" ca="1" si="48"/>
        <v>-0.61583298529380648</v>
      </c>
      <c r="P67" s="65">
        <f t="shared" ca="1" si="48"/>
        <v>4.6112464991854756</v>
      </c>
      <c r="Q67" s="65">
        <f t="shared" ca="1" si="48"/>
        <v>2.3784999768842368</v>
      </c>
      <c r="R67" s="65">
        <f t="shared" ca="1" si="48"/>
        <v>1.1491918381854629</v>
      </c>
      <c r="S67" s="65">
        <f t="shared" ca="1" si="48"/>
        <v>-0.30725450652571729</v>
      </c>
      <c r="T67" s="65">
        <f t="shared" ca="1" si="48"/>
        <v>-1.4712548991368268</v>
      </c>
      <c r="U67" s="65">
        <f t="shared" ca="1" si="48"/>
        <v>-3.3601344146284502</v>
      </c>
      <c r="V67" s="65">
        <f t="shared" ca="1" si="48"/>
        <v>-7.8954795337754362</v>
      </c>
      <c r="W67" s="65">
        <f t="shared" ca="1" si="48"/>
        <v>-15.603233163138793</v>
      </c>
      <c r="X67" s="65">
        <f t="shared" ca="1" si="48"/>
        <v>-7.7899193268195894</v>
      </c>
      <c r="Y67" s="65">
        <f t="shared" ca="1" si="48"/>
        <v>-4.1841118548177141</v>
      </c>
      <c r="Z67" s="65">
        <f t="shared" ca="1" si="48"/>
        <v>-9.1113655347167359</v>
      </c>
      <c r="AA67" s="65">
        <f t="shared" ca="1" si="48"/>
        <v>-7.976498111479561</v>
      </c>
      <c r="AB67" s="65">
        <f t="shared" ca="1" si="48"/>
        <v>-8.1159531413229775</v>
      </c>
      <c r="AC67" s="65">
        <f t="shared" ref="AC67" ca="1" si="49">+AC64-AC60</f>
        <v>-3.2842299527563483</v>
      </c>
      <c r="AD67" s="190"/>
    </row>
    <row r="68" spans="1:31" s="9" customFormat="1" ht="15">
      <c r="A68" s="214"/>
      <c r="B68" s="10" t="s">
        <v>78</v>
      </c>
      <c r="C68" s="57"/>
      <c r="D68" s="57"/>
      <c r="E68" s="65">
        <f t="shared" ref="E68:AB68" ca="1" si="50">+E65-E60</f>
        <v>0</v>
      </c>
      <c r="F68" s="65">
        <f t="shared" ca="1" si="50"/>
        <v>0</v>
      </c>
      <c r="G68" s="65">
        <f t="shared" ca="1" si="50"/>
        <v>0</v>
      </c>
      <c r="H68" s="65">
        <f t="shared" ca="1" si="50"/>
        <v>0</v>
      </c>
      <c r="I68" s="65">
        <f t="shared" ca="1" si="50"/>
        <v>0</v>
      </c>
      <c r="J68" s="65">
        <f t="shared" ca="1" si="50"/>
        <v>0</v>
      </c>
      <c r="K68" s="65">
        <f t="shared" ca="1" si="50"/>
        <v>0</v>
      </c>
      <c r="L68" s="65">
        <f t="shared" ca="1" si="50"/>
        <v>0</v>
      </c>
      <c r="M68" s="65">
        <f t="shared" ca="1" si="50"/>
        <v>-2.3553289027619568</v>
      </c>
      <c r="N68" s="65">
        <f t="shared" ca="1" si="50"/>
        <v>-3.1148907805767347</v>
      </c>
      <c r="O68" s="65">
        <f t="shared" ca="1" si="50"/>
        <v>-3.8978132945849682</v>
      </c>
      <c r="P68" s="65">
        <f t="shared" ca="1" si="50"/>
        <v>-0.78981550892118069</v>
      </c>
      <c r="Q68" s="65">
        <f t="shared" ca="1" si="50"/>
        <v>-1.2099511965751684</v>
      </c>
      <c r="R68" s="65">
        <f t="shared" ca="1" si="50"/>
        <v>-5.2264010187155217</v>
      </c>
      <c r="S68" s="65">
        <f t="shared" ca="1" si="50"/>
        <v>-6.1928967330649147</v>
      </c>
      <c r="T68" s="65">
        <f t="shared" ca="1" si="50"/>
        <v>-9.036576204695022</v>
      </c>
      <c r="U68" s="65">
        <f t="shared" ca="1" si="50"/>
        <v>-14.279261586772252</v>
      </c>
      <c r="V68" s="65">
        <f t="shared" ca="1" si="50"/>
        <v>-18.473140149002102</v>
      </c>
      <c r="W68" s="65">
        <f t="shared" ca="1" si="50"/>
        <v>-28.512373414233849</v>
      </c>
      <c r="X68" s="65">
        <f t="shared" ca="1" si="50"/>
        <v>-22.299230518939336</v>
      </c>
      <c r="Y68" s="65">
        <f t="shared" ca="1" si="50"/>
        <v>-18.145171763711993</v>
      </c>
      <c r="Z68" s="65">
        <f t="shared" ca="1" si="50"/>
        <v>-21.731957996335279</v>
      </c>
      <c r="AA68" s="65">
        <f t="shared" ca="1" si="50"/>
        <v>-22.403807169110802</v>
      </c>
      <c r="AB68" s="65">
        <f t="shared" ca="1" si="50"/>
        <v>-24.586325042202581</v>
      </c>
      <c r="AC68" s="65">
        <f t="shared" ref="AC68" ca="1" si="51">+AC65-AC60</f>
        <v>-23.847106936756894</v>
      </c>
      <c r="AD68" s="190"/>
    </row>
    <row r="69" spans="1:31">
      <c r="AD69" s="2"/>
    </row>
    <row r="70" spans="1:31" s="3" customFormat="1" ht="15">
      <c r="A70" s="8" t="s">
        <v>56</v>
      </c>
      <c r="B70" s="8"/>
      <c r="C70" s="8"/>
      <c r="D70" s="8"/>
      <c r="E70" s="7" t="s">
        <v>5</v>
      </c>
      <c r="F70" s="7" t="s">
        <v>6</v>
      </c>
      <c r="G70" s="7" t="s">
        <v>7</v>
      </c>
      <c r="H70" s="7" t="s">
        <v>8</v>
      </c>
      <c r="I70" s="7" t="s">
        <v>9</v>
      </c>
      <c r="J70" s="6" t="s">
        <v>10</v>
      </c>
      <c r="K70" s="6" t="s">
        <v>11</v>
      </c>
      <c r="L70" s="6" t="s">
        <v>12</v>
      </c>
      <c r="M70" s="5" t="s">
        <v>13</v>
      </c>
      <c r="N70" s="5" t="s">
        <v>14</v>
      </c>
      <c r="O70" s="5" t="s">
        <v>15</v>
      </c>
      <c r="P70" s="5" t="s">
        <v>16</v>
      </c>
      <c r="Q70" s="5" t="s">
        <v>17</v>
      </c>
      <c r="R70" s="5" t="s">
        <v>18</v>
      </c>
      <c r="S70" s="5" t="s">
        <v>19</v>
      </c>
      <c r="T70" s="5" t="s">
        <v>20</v>
      </c>
      <c r="U70" s="5" t="s">
        <v>21</v>
      </c>
      <c r="V70" s="5" t="s">
        <v>22</v>
      </c>
      <c r="W70" s="5" t="s">
        <v>23</v>
      </c>
      <c r="X70" s="5" t="s">
        <v>24</v>
      </c>
      <c r="Y70" s="5" t="s">
        <v>25</v>
      </c>
      <c r="Z70" s="5" t="s">
        <v>26</v>
      </c>
      <c r="AA70" s="5" t="s">
        <v>27</v>
      </c>
      <c r="AB70" s="5" t="s">
        <v>28</v>
      </c>
      <c r="AC70" s="5" t="s">
        <v>29</v>
      </c>
      <c r="AD70" s="186"/>
      <c r="AE70" s="56">
        <v>1</v>
      </c>
    </row>
    <row r="71" spans="1:31" ht="15">
      <c r="A71" s="35"/>
      <c r="B71" s="35"/>
      <c r="C71" s="35" t="s">
        <v>57</v>
      </c>
      <c r="D71" s="35"/>
      <c r="E71" s="36"/>
      <c r="F71" s="36"/>
      <c r="G71" s="36"/>
      <c r="H71" s="36"/>
      <c r="I71" s="36"/>
      <c r="J71" s="37"/>
      <c r="K71" s="37"/>
      <c r="L71" s="37"/>
      <c r="M71" s="38"/>
      <c r="N71" s="38"/>
      <c r="O71" s="38"/>
      <c r="P71" s="38"/>
      <c r="Q71" s="38"/>
      <c r="R71" s="38"/>
      <c r="S71" s="38"/>
      <c r="T71" s="38"/>
      <c r="U71" s="38"/>
      <c r="V71" s="38"/>
      <c r="W71" s="38"/>
      <c r="X71" s="38"/>
      <c r="Y71" s="38"/>
      <c r="Z71" s="38"/>
      <c r="AA71" s="38"/>
      <c r="AB71" s="38"/>
      <c r="AC71" s="38"/>
      <c r="AD71" s="189"/>
    </row>
    <row r="72" spans="1:31">
      <c r="D72" s="2" t="s">
        <v>58</v>
      </c>
      <c r="E72" s="32">
        <f t="shared" ref="E72:AB72" ca="1" si="52">IF(AND($AE$31=2,E34=""),NA(),OFFSET(E75,1+($AE$70-1)*3,0))</f>
        <v>0</v>
      </c>
      <c r="F72" s="32">
        <f t="shared" ca="1" si="52"/>
        <v>0</v>
      </c>
      <c r="G72" s="32">
        <f t="shared" ca="1" si="52"/>
        <v>0</v>
      </c>
      <c r="H72" s="32">
        <f t="shared" ca="1" si="52"/>
        <v>0</v>
      </c>
      <c r="I72" s="32">
        <f t="shared" ca="1" si="52"/>
        <v>0</v>
      </c>
      <c r="J72" s="32">
        <f t="shared" ca="1" si="52"/>
        <v>0</v>
      </c>
      <c r="K72" s="32">
        <f t="shared" ca="1" si="52"/>
        <v>0</v>
      </c>
      <c r="L72" s="32">
        <f t="shared" ca="1" si="52"/>
        <v>0</v>
      </c>
      <c r="M72" s="32">
        <f t="shared" ca="1" si="52"/>
        <v>1.8147904899513962</v>
      </c>
      <c r="N72" s="32">
        <f t="shared" ca="1" si="52"/>
        <v>1.5551773181934736</v>
      </c>
      <c r="O72" s="32">
        <f t="shared" ca="1" si="52"/>
        <v>3.339238091530238</v>
      </c>
      <c r="P72" s="32">
        <f t="shared" ca="1" si="52"/>
        <v>9.1330194338902366</v>
      </c>
      <c r="Q72" s="32">
        <f t="shared" ca="1" si="52"/>
        <v>6.7732101616628251</v>
      </c>
      <c r="R72" s="32">
        <f t="shared" ca="1" si="52"/>
        <v>4.0599137264820397</v>
      </c>
      <c r="S72" s="32">
        <f t="shared" ca="1" si="52"/>
        <v>3.9294936164108458</v>
      </c>
      <c r="T72" s="32">
        <f t="shared" ca="1" si="52"/>
        <v>6.8665699926501258</v>
      </c>
      <c r="U72" s="32">
        <f t="shared" ca="1" si="52"/>
        <v>8.6552940466231458</v>
      </c>
      <c r="V72" s="32">
        <f t="shared" ca="1" si="52"/>
        <v>3.5838572356940004</v>
      </c>
      <c r="W72" s="32">
        <f t="shared" ca="1" si="52"/>
        <v>3.3523307490002061</v>
      </c>
      <c r="X72" s="32">
        <f t="shared" ca="1" si="52"/>
        <v>-2.7043807356469607</v>
      </c>
      <c r="Y72" s="32">
        <f t="shared" ca="1" si="52"/>
        <v>2.5933271202236745</v>
      </c>
      <c r="Z72" s="32">
        <f t="shared" ca="1" si="52"/>
        <v>1.1278363694471052</v>
      </c>
      <c r="AA72" s="32">
        <f t="shared" ca="1" si="52"/>
        <v>0.46834762251257372</v>
      </c>
      <c r="AB72" s="32">
        <f t="shared" ca="1" si="52"/>
        <v>-1.1957245927031104</v>
      </c>
      <c r="AC72" s="32">
        <f t="shared" ref="AC72" ca="1" si="53">IF(AND($AE$31=2,AC34=""),NA(),OFFSET(AC75,1+($AE$70-1)*3,0))</f>
        <v>8.7270408576813632E-2</v>
      </c>
      <c r="AD72" s="32"/>
    </row>
    <row r="73" spans="1:31">
      <c r="D73" s="2" t="s">
        <v>54</v>
      </c>
      <c r="E73" s="32">
        <f t="shared" ref="E73:AB73" ca="1" si="54">IF(AND($AE$31=2,E34=""),NA(),OFFSET(E76,1+($AE$70-1)*3,0))</f>
        <v>0</v>
      </c>
      <c r="F73" s="32">
        <f t="shared" ca="1" si="54"/>
        <v>0</v>
      </c>
      <c r="G73" s="32">
        <f t="shared" ca="1" si="54"/>
        <v>0</v>
      </c>
      <c r="H73" s="32">
        <f t="shared" ca="1" si="54"/>
        <v>0</v>
      </c>
      <c r="I73" s="32">
        <f t="shared" ca="1" si="54"/>
        <v>0</v>
      </c>
      <c r="J73" s="32">
        <f t="shared" ca="1" si="54"/>
        <v>0</v>
      </c>
      <c r="K73" s="32">
        <f t="shared" ca="1" si="54"/>
        <v>0</v>
      </c>
      <c r="L73" s="32">
        <f t="shared" ca="1" si="54"/>
        <v>0</v>
      </c>
      <c r="M73" s="32">
        <f t="shared" ca="1" si="54"/>
        <v>9.5895738939201411</v>
      </c>
      <c r="N73" s="32">
        <f t="shared" ca="1" si="54"/>
        <v>5.1419906366831327</v>
      </c>
      <c r="O73" s="32">
        <f t="shared" ca="1" si="54"/>
        <v>3.530916304347187</v>
      </c>
      <c r="P73" s="32">
        <f t="shared" ca="1" si="54"/>
        <v>11.993830783692031</v>
      </c>
      <c r="Q73" s="32">
        <f t="shared" ca="1" si="54"/>
        <v>8.7793568606932624</v>
      </c>
      <c r="R73" s="32">
        <f t="shared" ca="1" si="54"/>
        <v>5.1187902572545116</v>
      </c>
      <c r="S73" s="32">
        <f t="shared" ca="1" si="54"/>
        <v>2.4589316375870065</v>
      </c>
      <c r="T73" s="32">
        <f t="shared" ca="1" si="54"/>
        <v>1.0629954717458665</v>
      </c>
      <c r="U73" s="32">
        <f t="shared" ca="1" si="54"/>
        <v>-0.78208416885447318</v>
      </c>
      <c r="V73" s="32">
        <f t="shared" ca="1" si="54"/>
        <v>-3.7950096264962694</v>
      </c>
      <c r="W73" s="32">
        <f t="shared" ca="1" si="54"/>
        <v>-7.2087109501211106</v>
      </c>
      <c r="X73" s="32">
        <f t="shared" ca="1" si="54"/>
        <v>-3.5372558989615763</v>
      </c>
      <c r="Y73" s="32">
        <f t="shared" ca="1" si="54"/>
        <v>-0.66640212847546232</v>
      </c>
      <c r="Z73" s="32">
        <f t="shared" ca="1" si="54"/>
        <v>-3.991668606402516</v>
      </c>
      <c r="AA73" s="32">
        <f t="shared" ca="1" si="54"/>
        <v>-3.1885843345120448</v>
      </c>
      <c r="AB73" s="32">
        <f t="shared" ca="1" si="54"/>
        <v>-3.022198828831653</v>
      </c>
      <c r="AC73" s="32">
        <f t="shared" ref="AC73" ca="1" si="55">IF(AND($AE$31=2,AC34=""),NA(),OFFSET(AC76,1+($AE$70-1)*3,0))</f>
        <v>-0.21762481438494541</v>
      </c>
      <c r="AD73" s="32"/>
    </row>
    <row r="74" spans="1:31">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row>
    <row r="75" spans="1:31">
      <c r="C75" s="2" t="s">
        <v>46</v>
      </c>
      <c r="AD75" s="2"/>
    </row>
    <row r="76" spans="1:31">
      <c r="D76" s="2" t="s">
        <v>58</v>
      </c>
      <c r="E76" s="32">
        <f t="shared" ref="E76:AB76" si="56">IF($AE$36=1,E24/E$29*100,E23/E$29*100)</f>
        <v>0</v>
      </c>
      <c r="F76" s="32">
        <f t="shared" si="56"/>
        <v>0</v>
      </c>
      <c r="G76" s="32">
        <f t="shared" si="56"/>
        <v>0</v>
      </c>
      <c r="H76" s="32">
        <f t="shared" si="56"/>
        <v>0</v>
      </c>
      <c r="I76" s="32">
        <f t="shared" si="56"/>
        <v>0</v>
      </c>
      <c r="J76" s="32">
        <f t="shared" si="56"/>
        <v>0</v>
      </c>
      <c r="K76" s="32">
        <f t="shared" si="56"/>
        <v>0</v>
      </c>
      <c r="L76" s="32">
        <f t="shared" si="56"/>
        <v>0</v>
      </c>
      <c r="M76" s="32">
        <f t="shared" si="56"/>
        <v>1.8147904899513962</v>
      </c>
      <c r="N76" s="32">
        <f t="shared" si="56"/>
        <v>1.5551773181934736</v>
      </c>
      <c r="O76" s="32">
        <f t="shared" si="56"/>
        <v>3.339238091530238</v>
      </c>
      <c r="P76" s="32">
        <f t="shared" si="56"/>
        <v>9.1330194338902366</v>
      </c>
      <c r="Q76" s="32">
        <f t="shared" si="56"/>
        <v>6.7732101616628251</v>
      </c>
      <c r="R76" s="32">
        <f t="shared" si="56"/>
        <v>4.0599137264820397</v>
      </c>
      <c r="S76" s="32">
        <f t="shared" si="56"/>
        <v>3.9294936164108458</v>
      </c>
      <c r="T76" s="32">
        <f t="shared" si="56"/>
        <v>6.8665699926501258</v>
      </c>
      <c r="U76" s="32">
        <f t="shared" si="56"/>
        <v>8.6552940466231458</v>
      </c>
      <c r="V76" s="32">
        <f t="shared" si="56"/>
        <v>3.5838572356940004</v>
      </c>
      <c r="W76" s="32">
        <f t="shared" si="56"/>
        <v>3.3523307490002061</v>
      </c>
      <c r="X76" s="32">
        <f t="shared" si="56"/>
        <v>-2.7043807356469607</v>
      </c>
      <c r="Y76" s="32">
        <f t="shared" si="56"/>
        <v>2.5933271202236745</v>
      </c>
      <c r="Z76" s="32">
        <f t="shared" si="56"/>
        <v>1.1278363694471052</v>
      </c>
      <c r="AA76" s="32">
        <f t="shared" si="56"/>
        <v>0.46834762251257372</v>
      </c>
      <c r="AB76" s="32">
        <f t="shared" si="56"/>
        <v>-1.1957245927031104</v>
      </c>
      <c r="AC76" s="32">
        <f t="shared" ref="AC76" si="57">IF($AE$36=1,AC24/AC$29*100,AC23/AC$29*100)</f>
        <v>8.7270408576813632E-2</v>
      </c>
      <c r="AD76" s="32"/>
    </row>
    <row r="77" spans="1:31">
      <c r="D77" s="2" t="s">
        <v>54</v>
      </c>
      <c r="E77" s="32">
        <f t="shared" ref="E77:AB77" ca="1" si="58">IF(AND(OR($AE$36=3,$AE$36=4),E41=""),NA(),E64/E$29*100)</f>
        <v>0</v>
      </c>
      <c r="F77" s="32">
        <f t="shared" ca="1" si="58"/>
        <v>0</v>
      </c>
      <c r="G77" s="32">
        <f t="shared" ca="1" si="58"/>
        <v>0</v>
      </c>
      <c r="H77" s="32">
        <f t="shared" ca="1" si="58"/>
        <v>0</v>
      </c>
      <c r="I77" s="32">
        <f t="shared" ca="1" si="58"/>
        <v>0</v>
      </c>
      <c r="J77" s="32">
        <f t="shared" ca="1" si="58"/>
        <v>0</v>
      </c>
      <c r="K77" s="32">
        <f t="shared" ca="1" si="58"/>
        <v>0</v>
      </c>
      <c r="L77" s="32">
        <f t="shared" ca="1" si="58"/>
        <v>0</v>
      </c>
      <c r="M77" s="32">
        <f t="shared" ca="1" si="58"/>
        <v>9.5895738939201411</v>
      </c>
      <c r="N77" s="32">
        <f t="shared" ca="1" si="58"/>
        <v>5.1419906366831327</v>
      </c>
      <c r="O77" s="32">
        <f t="shared" ca="1" si="58"/>
        <v>3.530916304347187</v>
      </c>
      <c r="P77" s="32">
        <f t="shared" ca="1" si="58"/>
        <v>11.993830783692031</v>
      </c>
      <c r="Q77" s="32">
        <f t="shared" ca="1" si="58"/>
        <v>8.7793568606932624</v>
      </c>
      <c r="R77" s="32">
        <f t="shared" ca="1" si="58"/>
        <v>5.1187902572545116</v>
      </c>
      <c r="S77" s="32">
        <f t="shared" ca="1" si="58"/>
        <v>2.4589316375870065</v>
      </c>
      <c r="T77" s="32">
        <f t="shared" ca="1" si="58"/>
        <v>1.0629954717458665</v>
      </c>
      <c r="U77" s="32">
        <f t="shared" ca="1" si="58"/>
        <v>-0.78208416885447318</v>
      </c>
      <c r="V77" s="32">
        <f t="shared" ca="1" si="58"/>
        <v>-3.7950096264962694</v>
      </c>
      <c r="W77" s="32">
        <f t="shared" ca="1" si="58"/>
        <v>-7.2087109501211106</v>
      </c>
      <c r="X77" s="32">
        <f t="shared" ca="1" si="58"/>
        <v>-3.5372558989615763</v>
      </c>
      <c r="Y77" s="32">
        <f t="shared" ca="1" si="58"/>
        <v>-0.66640212847546232</v>
      </c>
      <c r="Z77" s="32">
        <f t="shared" ca="1" si="58"/>
        <v>-3.991668606402516</v>
      </c>
      <c r="AA77" s="32">
        <f t="shared" ca="1" si="58"/>
        <v>-3.1885843345120448</v>
      </c>
      <c r="AB77" s="32">
        <f t="shared" ca="1" si="58"/>
        <v>-3.022198828831653</v>
      </c>
      <c r="AC77" s="32">
        <f t="shared" ref="AC77" ca="1" si="59">IF(AND(OR($AE$36=3,$AE$36=4),AC41=""),NA(),AC64/AC$29*100)</f>
        <v>-0.21762481438494541</v>
      </c>
      <c r="AD77" s="32"/>
    </row>
    <row r="78" spans="1:31">
      <c r="C78" s="2" t="s">
        <v>47</v>
      </c>
      <c r="AD78" s="2"/>
    </row>
    <row r="79" spans="1:31">
      <c r="D79" s="2" t="s">
        <v>58</v>
      </c>
      <c r="E79" s="32">
        <f t="shared" ref="E79:AB79" si="60">IF($AE$36=1,E27/E$29*100,E26/E$29*100)</f>
        <v>0</v>
      </c>
      <c r="F79" s="32">
        <f t="shared" si="60"/>
        <v>0</v>
      </c>
      <c r="G79" s="32">
        <f t="shared" si="60"/>
        <v>0</v>
      </c>
      <c r="H79" s="32">
        <f t="shared" si="60"/>
        <v>0</v>
      </c>
      <c r="I79" s="32">
        <f t="shared" si="60"/>
        <v>0</v>
      </c>
      <c r="J79" s="32">
        <f t="shared" si="60"/>
        <v>0</v>
      </c>
      <c r="K79" s="32">
        <f t="shared" si="60"/>
        <v>0</v>
      </c>
      <c r="L79" s="32">
        <f t="shared" si="60"/>
        <v>0</v>
      </c>
      <c r="M79" s="32">
        <f t="shared" si="60"/>
        <v>-3.2187048469722868</v>
      </c>
      <c r="N79" s="32">
        <f t="shared" si="60"/>
        <v>-3.9103266571848283</v>
      </c>
      <c r="O79" s="32">
        <f t="shared" si="60"/>
        <v>-1.3904732241926403</v>
      </c>
      <c r="P79" s="32">
        <f t="shared" si="60"/>
        <v>5.5222062646572292</v>
      </c>
      <c r="Q79" s="32">
        <f t="shared" si="60"/>
        <v>2.2192929472375269</v>
      </c>
      <c r="R79" s="32">
        <f t="shared" si="60"/>
        <v>0.55585999522264218</v>
      </c>
      <c r="S79" s="32">
        <f t="shared" si="60"/>
        <v>1.1032611294410184</v>
      </c>
      <c r="T79" s="32">
        <f t="shared" si="60"/>
        <v>4.3422856121253055</v>
      </c>
      <c r="U79" s="32">
        <f t="shared" si="60"/>
        <v>6.5394865072315049</v>
      </c>
      <c r="V79" s="32">
        <f t="shared" si="60"/>
        <v>1.613765306345976</v>
      </c>
      <c r="W79" s="32">
        <f t="shared" si="60"/>
        <v>1.6595069799813973</v>
      </c>
      <c r="X79" s="32">
        <f t="shared" si="60"/>
        <v>-5.5901583924934579</v>
      </c>
      <c r="Y79" s="32">
        <f t="shared" si="60"/>
        <v>0.14016775396085984</v>
      </c>
      <c r="Z79" s="32">
        <f t="shared" si="60"/>
        <v>-0.70431447746884257</v>
      </c>
      <c r="AA79" s="32">
        <f t="shared" si="60"/>
        <v>-1.3900471384732216</v>
      </c>
      <c r="AB79" s="32">
        <f t="shared" si="60"/>
        <v>-2.7951300901434468</v>
      </c>
      <c r="AC79" s="32">
        <f t="shared" ref="AC79" si="61">IF($AE$36=1,AC27/AC$29*100,AC26/AC$29*100)</f>
        <v>-1.4698174076095507</v>
      </c>
      <c r="AD79" s="32"/>
    </row>
    <row r="80" spans="1:31">
      <c r="D80" s="2" t="s">
        <v>54</v>
      </c>
      <c r="E80" s="32">
        <f t="shared" ref="E80:AB80" ca="1" si="62">IF(AND(OR($AE$36=3,$AE$36=4),E41=""),NA(),E67/E$29*100)</f>
        <v>0</v>
      </c>
      <c r="F80" s="32">
        <f t="shared" ca="1" si="62"/>
        <v>0</v>
      </c>
      <c r="G80" s="32">
        <f t="shared" ca="1" si="62"/>
        <v>0</v>
      </c>
      <c r="H80" s="32">
        <f t="shared" ca="1" si="62"/>
        <v>0</v>
      </c>
      <c r="I80" s="32">
        <f t="shared" ca="1" si="62"/>
        <v>0</v>
      </c>
      <c r="J80" s="32">
        <f t="shared" ca="1" si="62"/>
        <v>0</v>
      </c>
      <c r="K80" s="32">
        <f t="shared" ca="1" si="62"/>
        <v>0</v>
      </c>
      <c r="L80" s="32">
        <f t="shared" ca="1" si="62"/>
        <v>0</v>
      </c>
      <c r="M80" s="32">
        <f t="shared" ca="1" si="62"/>
        <v>4.5560785569964573</v>
      </c>
      <c r="N80" s="32">
        <f t="shared" ca="1" si="62"/>
        <v>-0.32351333869516946</v>
      </c>
      <c r="O80" s="32">
        <f t="shared" ca="1" si="62"/>
        <v>-1.1987950113756913</v>
      </c>
      <c r="P80" s="32">
        <f t="shared" ca="1" si="62"/>
        <v>8.3830176144590247</v>
      </c>
      <c r="Q80" s="32">
        <f t="shared" ca="1" si="62"/>
        <v>4.2254396462679633</v>
      </c>
      <c r="R80" s="32">
        <f t="shared" ca="1" si="62"/>
        <v>1.6147365259951145</v>
      </c>
      <c r="S80" s="32">
        <f t="shared" ca="1" si="62"/>
        <v>-0.36730084938282082</v>
      </c>
      <c r="T80" s="32">
        <f t="shared" ca="1" si="62"/>
        <v>-1.4612889087789545</v>
      </c>
      <c r="U80" s="32">
        <f t="shared" ca="1" si="62"/>
        <v>-2.8978917082461129</v>
      </c>
      <c r="V80" s="32">
        <f t="shared" ca="1" si="62"/>
        <v>-5.7651015558442937</v>
      </c>
      <c r="W80" s="32">
        <f t="shared" ca="1" si="62"/>
        <v>-8.901534719139919</v>
      </c>
      <c r="X80" s="32">
        <f t="shared" ca="1" si="62"/>
        <v>-6.4230335558080736</v>
      </c>
      <c r="Y80" s="32">
        <f t="shared" ca="1" si="62"/>
        <v>-3.119561494738277</v>
      </c>
      <c r="Z80" s="32">
        <f t="shared" ca="1" si="62"/>
        <v>-5.823819453318464</v>
      </c>
      <c r="AA80" s="32">
        <f t="shared" ca="1" si="62"/>
        <v>-5.0469790954978402</v>
      </c>
      <c r="AB80" s="32">
        <f t="shared" ca="1" si="62"/>
        <v>-4.6216043262719895</v>
      </c>
      <c r="AC80" s="32">
        <f t="shared" ref="AC80" ca="1" si="63">IF(AND(OR($AE$36=3,$AE$36=4),AC41=""),NA(),AC67/AC$29*100)</f>
        <v>-1.7747126305713095</v>
      </c>
      <c r="AD80" s="32"/>
    </row>
    <row r="81" spans="1:30">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row>
    <row r="82" spans="1:30" ht="15">
      <c r="A82" s="35"/>
      <c r="B82" s="35"/>
      <c r="C82" s="35" t="s">
        <v>59</v>
      </c>
      <c r="D82" s="35"/>
      <c r="E82" s="36"/>
      <c r="F82" s="36"/>
      <c r="G82" s="36"/>
      <c r="H82" s="36"/>
      <c r="I82" s="36"/>
      <c r="J82" s="37"/>
      <c r="K82" s="37"/>
      <c r="L82" s="37"/>
      <c r="M82" s="38"/>
      <c r="N82" s="38"/>
      <c r="O82" s="38"/>
      <c r="P82" s="38"/>
      <c r="Q82" s="38"/>
      <c r="R82" s="38"/>
      <c r="S82" s="38"/>
      <c r="T82" s="38"/>
      <c r="U82" s="38"/>
      <c r="V82" s="38"/>
      <c r="W82" s="38"/>
      <c r="X82" s="38"/>
      <c r="Y82" s="38"/>
      <c r="Z82" s="38"/>
      <c r="AA82" s="38"/>
      <c r="AB82" s="38"/>
      <c r="AC82" s="38"/>
      <c r="AD82" s="189"/>
    </row>
    <row r="83" spans="1:30">
      <c r="D83" s="2" t="s">
        <v>60</v>
      </c>
      <c r="E83" s="32"/>
      <c r="F83" s="32">
        <f t="shared" ref="F83:AB83" ca="1" si="64">IF(AND($AE$31=2,F34=""),NA(),OFFSET(F33,$AE$31-1,0)-OFFSET(E33,$AE$31-1,0))</f>
        <v>2.7631899999999998</v>
      </c>
      <c r="G83" s="32">
        <f t="shared" ca="1" si="64"/>
        <v>-2.6395299999999997</v>
      </c>
      <c r="H83" s="32">
        <f t="shared" ca="1" si="64"/>
        <v>-3.5285399999999996</v>
      </c>
      <c r="I83" s="32">
        <f t="shared" ca="1" si="64"/>
        <v>8.4419999999999717E-2</v>
      </c>
      <c r="J83" s="32">
        <f t="shared" ca="1" si="64"/>
        <v>-0.68914000000000009</v>
      </c>
      <c r="K83" s="32">
        <f t="shared" ca="1" si="64"/>
        <v>1.0904299999999996</v>
      </c>
      <c r="L83" s="32">
        <f t="shared" ca="1" si="64"/>
        <v>0.86187000000000058</v>
      </c>
      <c r="M83" s="32">
        <f t="shared" ca="1" si="64"/>
        <v>0.65678999999999998</v>
      </c>
      <c r="N83" s="32">
        <f t="shared" ca="1" si="64"/>
        <v>0.20540000000000003</v>
      </c>
      <c r="O83" s="32">
        <f t="shared" ca="1" si="64"/>
        <v>-0.37558000000000025</v>
      </c>
      <c r="P83" s="32">
        <f t="shared" ca="1" si="64"/>
        <v>-3.4031799999999999</v>
      </c>
      <c r="Q83" s="32">
        <f t="shared" ca="1" si="64"/>
        <v>0.16568000000000005</v>
      </c>
      <c r="R83" s="32">
        <f t="shared" ca="1" si="64"/>
        <v>6.1983899999999998</v>
      </c>
      <c r="S83" s="32">
        <f t="shared" ca="1" si="64"/>
        <v>1.1114000000000002</v>
      </c>
      <c r="T83" s="32">
        <f t="shared" ca="1" si="64"/>
        <v>0.16421999999999981</v>
      </c>
      <c r="U83" s="32">
        <f t="shared" ca="1" si="64"/>
        <v>7.6947200000000002</v>
      </c>
      <c r="V83" s="32">
        <f t="shared" ca="1" si="64"/>
        <v>0.44205000000000005</v>
      </c>
      <c r="W83" s="32">
        <f t="shared" ca="1" si="64"/>
        <v>-8.5029999999999717E-2</v>
      </c>
      <c r="X83" s="32">
        <f t="shared" ca="1" si="64"/>
        <v>-7.5613000000000001</v>
      </c>
      <c r="Y83" s="32">
        <f t="shared" ca="1" si="64"/>
        <v>-2.2042900000000003</v>
      </c>
      <c r="Z83" s="32">
        <f t="shared" ca="1" si="64"/>
        <v>-1.6425499999999997</v>
      </c>
      <c r="AA83" s="32">
        <f t="shared" ca="1" si="64"/>
        <v>-1.9810000000000549E-2</v>
      </c>
      <c r="AB83" s="32">
        <f t="shared" ca="1" si="64"/>
        <v>0.52526000000000028</v>
      </c>
      <c r="AC83" s="32">
        <f t="shared" ref="AC83" ca="1" si="65">IF(AND($AE$31=2,AC34=""),NA(),OFFSET(AC33,$AE$31-1,0)-OFFSET(AB33,$AE$31-1,0))</f>
        <v>-0.26123000000000007</v>
      </c>
      <c r="AD83" s="32"/>
    </row>
    <row r="84" spans="1:30">
      <c r="D84" s="2" t="s">
        <v>79</v>
      </c>
      <c r="E84" s="32"/>
      <c r="F84" s="32">
        <f t="shared" ref="F84:AB84" ca="1" si="66">IF(AND($AE$31=2,F34=""),NA(),E73-F73)</f>
        <v>0</v>
      </c>
      <c r="G84" s="32">
        <f t="shared" ca="1" si="66"/>
        <v>0</v>
      </c>
      <c r="H84" s="32">
        <f t="shared" ca="1" si="66"/>
        <v>0</v>
      </c>
      <c r="I84" s="32">
        <f t="shared" ca="1" si="66"/>
        <v>0</v>
      </c>
      <c r="J84" s="32">
        <f t="shared" ca="1" si="66"/>
        <v>0</v>
      </c>
      <c r="K84" s="32">
        <f t="shared" ca="1" si="66"/>
        <v>0</v>
      </c>
      <c r="L84" s="32">
        <f t="shared" ca="1" si="66"/>
        <v>0</v>
      </c>
      <c r="M84" s="32">
        <f t="shared" ca="1" si="66"/>
        <v>-9.5895738939201411</v>
      </c>
      <c r="N84" s="32">
        <f t="shared" ca="1" si="66"/>
        <v>4.4475832572370084</v>
      </c>
      <c r="O84" s="32">
        <f t="shared" ca="1" si="66"/>
        <v>1.6110743323359458</v>
      </c>
      <c r="P84" s="32">
        <f t="shared" ca="1" si="66"/>
        <v>-8.4629144793448443</v>
      </c>
      <c r="Q84" s="32">
        <f t="shared" ca="1" si="66"/>
        <v>3.2144739229987689</v>
      </c>
      <c r="R84" s="32">
        <f t="shared" ca="1" si="66"/>
        <v>3.6605666034387507</v>
      </c>
      <c r="S84" s="32">
        <f t="shared" ca="1" si="66"/>
        <v>2.6598586196675051</v>
      </c>
      <c r="T84" s="32">
        <f t="shared" ca="1" si="66"/>
        <v>1.39593616584114</v>
      </c>
      <c r="U84" s="32">
        <f t="shared" ca="1" si="66"/>
        <v>1.8450796406003396</v>
      </c>
      <c r="V84" s="32">
        <f t="shared" ca="1" si="66"/>
        <v>3.0129254576417961</v>
      </c>
      <c r="W84" s="32">
        <f t="shared" ca="1" si="66"/>
        <v>3.4137013236248412</v>
      </c>
      <c r="X84" s="32">
        <f t="shared" ca="1" si="66"/>
        <v>-3.6714550511595343</v>
      </c>
      <c r="Y84" s="32">
        <f t="shared" ca="1" si="66"/>
        <v>-2.8708537704861139</v>
      </c>
      <c r="Z84" s="32">
        <f t="shared" ca="1" si="66"/>
        <v>3.3252664779270535</v>
      </c>
      <c r="AA84" s="32">
        <f t="shared" ca="1" si="66"/>
        <v>-0.80308427189047116</v>
      </c>
      <c r="AB84" s="32">
        <f t="shared" ca="1" si="66"/>
        <v>-0.16638550568039179</v>
      </c>
      <c r="AC84" s="32">
        <f t="shared" ref="AC84" ca="1" si="67">IF(AND($AE$31=2,AC34=""),NA(),AB73-AC73)</f>
        <v>-2.8045740144467075</v>
      </c>
      <c r="AD84" s="32"/>
    </row>
    <row r="85" spans="1:30">
      <c r="E85" s="33"/>
      <c r="F85" s="33"/>
      <c r="G85" s="33"/>
      <c r="H85" s="33"/>
      <c r="I85" s="33"/>
      <c r="J85" s="33"/>
      <c r="K85" s="33"/>
      <c r="L85" s="33"/>
      <c r="M85" s="33"/>
      <c r="N85" s="33"/>
      <c r="O85" s="33"/>
      <c r="P85" s="33"/>
      <c r="Q85" s="33"/>
      <c r="R85" s="33"/>
      <c r="S85" s="33"/>
      <c r="T85" s="33"/>
      <c r="U85" s="33"/>
      <c r="V85" s="33"/>
      <c r="W85" s="33"/>
      <c r="X85" s="33"/>
      <c r="Y85" s="33"/>
      <c r="Z85" s="33"/>
      <c r="AA85" s="33"/>
      <c r="AB85" s="33"/>
      <c r="AC85" s="33"/>
    </row>
    <row r="86" spans="1:30">
      <c r="D86" s="45"/>
      <c r="E86" s="202"/>
      <c r="F86" s="202"/>
      <c r="G86" s="202"/>
      <c r="H86" s="202"/>
      <c r="I86" s="202"/>
      <c r="J86" s="202"/>
      <c r="K86" s="202"/>
      <c r="L86" s="202"/>
      <c r="M86" s="202"/>
      <c r="N86" s="202"/>
      <c r="O86" s="202"/>
      <c r="P86" s="202"/>
      <c r="Q86" s="202"/>
      <c r="R86" s="202"/>
      <c r="S86" s="202"/>
      <c r="T86" s="202"/>
      <c r="U86" s="202"/>
      <c r="V86" s="202"/>
      <c r="W86" s="202"/>
      <c r="X86" s="202"/>
      <c r="Y86" s="202"/>
      <c r="Z86" s="202"/>
      <c r="AA86" s="202"/>
      <c r="AB86" s="202"/>
      <c r="AC86" s="202"/>
      <c r="AD86" s="202"/>
    </row>
    <row r="87" spans="1:30">
      <c r="D87" s="45"/>
      <c r="E87" s="202"/>
      <c r="F87" s="202"/>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row>
    <row r="88" spans="1:30">
      <c r="D88" s="45"/>
      <c r="E88" s="202"/>
      <c r="F88" s="202"/>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row>
    <row r="89" spans="1:30">
      <c r="D89" s="45"/>
      <c r="E89" s="202"/>
      <c r="F89" s="202"/>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c r="AD89" s="202"/>
    </row>
    <row r="90" spans="1:30">
      <c r="D90" s="45"/>
      <c r="E90" s="202"/>
      <c r="F90" s="202"/>
      <c r="G90" s="202"/>
      <c r="H90" s="202"/>
      <c r="I90" s="202"/>
      <c r="J90" s="202"/>
      <c r="K90" s="202"/>
      <c r="L90" s="202"/>
      <c r="M90" s="202"/>
      <c r="N90" s="202"/>
      <c r="O90" s="202"/>
      <c r="P90" s="202"/>
      <c r="Q90" s="202"/>
      <c r="R90" s="202"/>
      <c r="S90" s="202"/>
      <c r="T90" s="202"/>
      <c r="U90" s="202"/>
      <c r="V90" s="202"/>
      <c r="W90" s="202"/>
      <c r="X90" s="202"/>
      <c r="Y90" s="202"/>
      <c r="Z90" s="202"/>
      <c r="AA90" s="202"/>
      <c r="AB90" s="202"/>
      <c r="AC90" s="202"/>
      <c r="AD90" s="202"/>
    </row>
    <row r="91" spans="1:30">
      <c r="D91" s="12"/>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c r="AD91" s="202"/>
    </row>
    <row r="92" spans="1:30">
      <c r="D92" s="12"/>
      <c r="E92" s="202"/>
      <c r="F92" s="202"/>
      <c r="G92" s="202"/>
      <c r="H92" s="202"/>
      <c r="I92" s="202"/>
      <c r="J92" s="202"/>
      <c r="K92" s="202"/>
      <c r="L92" s="202"/>
      <c r="M92" s="202"/>
      <c r="N92" s="202"/>
      <c r="O92" s="202"/>
      <c r="P92" s="202"/>
      <c r="Q92" s="202"/>
      <c r="R92" s="202"/>
      <c r="S92" s="202"/>
      <c r="T92" s="202"/>
      <c r="U92" s="202"/>
      <c r="V92" s="202"/>
      <c r="W92" s="202"/>
      <c r="X92" s="202"/>
      <c r="Y92" s="202"/>
      <c r="Z92" s="202"/>
      <c r="AA92" s="202"/>
      <c r="AB92" s="202"/>
      <c r="AC92" s="202"/>
      <c r="AD92" s="202"/>
    </row>
  </sheetData>
  <dataConsolidate/>
  <mergeCells count="2">
    <mergeCell ref="A4:A27"/>
    <mergeCell ref="A45:A68"/>
  </mergeCells>
  <pageMargins left="0.25" right="0.25" top="0.75" bottom="0.75" header="0.3" footer="0.3"/>
  <pageSetup scale="4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24609" r:id="rId4" name="Drop Down 1">
              <controlPr defaultSize="0" autoLine="0" autoPict="0">
                <anchor moveWithCells="1">
                  <from>
                    <xdr:col>4</xdr:col>
                    <xdr:colOff>0</xdr:colOff>
                    <xdr:row>0</xdr:row>
                    <xdr:rowOff>9525</xdr:rowOff>
                  </from>
                  <to>
                    <xdr:col>13</xdr:col>
                    <xdr:colOff>542925</xdr:colOff>
                    <xdr:row>0</xdr:row>
                    <xdr:rowOff>209550</xdr:rowOff>
                  </to>
                </anchor>
              </controlPr>
            </control>
          </mc:Choice>
        </mc:AlternateContent>
        <mc:AlternateContent xmlns:mc="http://schemas.openxmlformats.org/markup-compatibility/2006">
          <mc:Choice Requires="x14">
            <control shapeId="324610" r:id="rId5" name="Drop Down 2">
              <controlPr defaultSize="0" autoLine="0" autoPict="0">
                <anchor moveWithCells="1">
                  <from>
                    <xdr:col>15</xdr:col>
                    <xdr:colOff>76200</xdr:colOff>
                    <xdr:row>0</xdr:row>
                    <xdr:rowOff>19050</xdr:rowOff>
                  </from>
                  <to>
                    <xdr:col>16</xdr:col>
                    <xdr:colOff>619125</xdr:colOff>
                    <xdr:row>1</xdr:row>
                    <xdr:rowOff>0</xdr:rowOff>
                  </to>
                </anchor>
              </controlPr>
            </control>
          </mc:Choice>
        </mc:AlternateContent>
        <mc:AlternateContent xmlns:mc="http://schemas.openxmlformats.org/markup-compatibility/2006">
          <mc:Choice Requires="x14">
            <control shapeId="324611" r:id="rId6" name="Drop Down 3">
              <controlPr defaultSize="0" autoLine="0" autoPict="0">
                <anchor moveWithCells="1">
                  <from>
                    <xdr:col>20</xdr:col>
                    <xdr:colOff>9525</xdr:colOff>
                    <xdr:row>0</xdr:row>
                    <xdr:rowOff>0</xdr:rowOff>
                  </from>
                  <to>
                    <xdr:col>21</xdr:col>
                    <xdr:colOff>552450</xdr:colOff>
                    <xdr:row>0</xdr:row>
                    <xdr:rowOff>200025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tabColor theme="5" tint="-0.249977111117893"/>
  </sheetPr>
  <dimension ref="A1:J3"/>
  <sheetViews>
    <sheetView showGridLines="0" zoomScaleNormal="100" workbookViewId="0">
      <pane ySplit="1" topLeftCell="A2" activePane="bottomLeft" state="frozenSplit"/>
      <selection pane="bottomLeft" activeCell="M5" sqref="M5"/>
      <selection activeCell="A121" sqref="A121:XFD124"/>
    </sheetView>
  </sheetViews>
  <sheetFormatPr defaultRowHeight="15"/>
  <cols>
    <col min="1" max="1" width="14.28515625" style="30" customWidth="1"/>
    <col min="2" max="3" width="9.140625" style="30"/>
    <col min="4" max="4" width="2.42578125" style="30" customWidth="1"/>
    <col min="5" max="5" width="17.7109375" style="30" bestFit="1" customWidth="1"/>
    <col min="6" max="8" width="9.140625" style="30"/>
    <col min="9" max="9" width="3.140625" style="30" customWidth="1"/>
    <col min="10" max="10" width="9.85546875" style="30" bestFit="1" customWidth="1"/>
    <col min="11" max="16384" width="9.140625" style="30"/>
  </cols>
  <sheetData>
    <row r="1" spans="1:10" s="29" customFormat="1" ht="18.75" customHeight="1">
      <c r="A1" s="28" t="s">
        <v>0</v>
      </c>
      <c r="E1" s="28" t="s">
        <v>1</v>
      </c>
      <c r="J1" s="28" t="s">
        <v>2</v>
      </c>
    </row>
    <row r="2" spans="1:10" ht="18.75" customHeight="1"/>
    <row r="3" spans="1:10" ht="18.75" customHeight="1"/>
  </sheetData>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53249" r:id="rId4" name="Drop Down 1">
              <controlPr defaultSize="0" autoLine="0" autoPict="0">
                <anchor moveWithCells="1">
                  <from>
                    <xdr:col>1</xdr:col>
                    <xdr:colOff>0</xdr:colOff>
                    <xdr:row>0</xdr:row>
                    <xdr:rowOff>0</xdr:rowOff>
                  </from>
                  <to>
                    <xdr:col>3</xdr:col>
                    <xdr:colOff>9525</xdr:colOff>
                    <xdr:row>0</xdr:row>
                    <xdr:rowOff>200025</xdr:rowOff>
                  </to>
                </anchor>
              </controlPr>
            </control>
          </mc:Choice>
        </mc:AlternateContent>
        <mc:AlternateContent xmlns:mc="http://schemas.openxmlformats.org/markup-compatibility/2006">
          <mc:Choice Requires="x14">
            <control shapeId="53250" r:id="rId5" name="Drop Down 2">
              <controlPr defaultSize="0" autoLine="0" autoPict="0">
                <anchor moveWithCells="1">
                  <from>
                    <xdr:col>5</xdr:col>
                    <xdr:colOff>9525</xdr:colOff>
                    <xdr:row>0</xdr:row>
                    <xdr:rowOff>28575</xdr:rowOff>
                  </from>
                  <to>
                    <xdr:col>7</xdr:col>
                    <xdr:colOff>600075</xdr:colOff>
                    <xdr:row>0</xdr:row>
                    <xdr:rowOff>200025</xdr:rowOff>
                  </to>
                </anchor>
              </controlPr>
            </control>
          </mc:Choice>
        </mc:AlternateContent>
        <mc:AlternateContent xmlns:mc="http://schemas.openxmlformats.org/markup-compatibility/2006">
          <mc:Choice Requires="x14">
            <control shapeId="53251" r:id="rId6" name="Drop Down 3">
              <controlPr defaultSize="0" autoLine="0" autoPict="0">
                <anchor moveWithCells="1">
                  <from>
                    <xdr:col>10</xdr:col>
                    <xdr:colOff>9525</xdr:colOff>
                    <xdr:row>0</xdr:row>
                    <xdr:rowOff>28575</xdr:rowOff>
                  </from>
                  <to>
                    <xdr:col>12</xdr:col>
                    <xdr:colOff>19050</xdr:colOff>
                    <xdr:row>0</xdr:row>
                    <xdr:rowOff>209550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tabColor theme="7" tint="-0.499984740745262"/>
    <pageSetUpPr fitToPage="1"/>
  </sheetPr>
  <dimension ref="A1:XFC1319"/>
  <sheetViews>
    <sheetView showGridLines="0" zoomScale="85" zoomScaleNormal="85" workbookViewId="0">
      <pane xSplit="4" ySplit="3" topLeftCell="N7" activePane="bottomRight" state="frozenSplit"/>
      <selection pane="bottomRight" activeCell="AA70" sqref="AA70"/>
      <selection pane="bottomLeft" activeCell="A121" sqref="A121:XFD124"/>
      <selection pane="topRight" activeCell="A121" sqref="A121:XFD124"/>
    </sheetView>
  </sheetViews>
  <sheetFormatPr defaultRowHeight="14.25"/>
  <cols>
    <col min="1" max="1" width="4" style="1" customWidth="1"/>
    <col min="2" max="3" width="3.85546875" style="2" customWidth="1"/>
    <col min="4" max="4" width="23" style="2" customWidth="1"/>
    <col min="5" max="5" width="10.28515625" style="2" hidden="1" customWidth="1"/>
    <col min="6" max="11" width="9.140625" style="2" hidden="1" customWidth="1"/>
    <col min="12" max="12" width="9.28515625" style="2" hidden="1" customWidth="1"/>
    <col min="13" max="13" width="9.140625" style="2" hidden="1" customWidth="1"/>
    <col min="14" max="16" width="8" style="2" customWidth="1"/>
    <col min="17" max="17" width="10" style="2" customWidth="1"/>
    <col min="18" max="29" width="8" style="2" customWidth="1"/>
    <col min="30" max="30" width="2.7109375" style="1" customWidth="1"/>
    <col min="31" max="31" width="8" style="1" customWidth="1"/>
    <col min="32" max="32" width="9.140625" style="1"/>
    <col min="33" max="33" width="9.42578125" style="1" bestFit="1" customWidth="1"/>
    <col min="34" max="16384" width="9.140625" style="1"/>
  </cols>
  <sheetData>
    <row r="1" spans="1:31" ht="15.75">
      <c r="A1" s="26"/>
      <c r="B1" s="8"/>
      <c r="C1" s="8"/>
      <c r="D1" s="8"/>
      <c r="E1" s="8"/>
      <c r="F1" s="8"/>
      <c r="G1" s="8"/>
      <c r="H1" s="8"/>
      <c r="I1" s="8"/>
      <c r="J1" s="8"/>
      <c r="K1" s="8"/>
      <c r="L1" s="8" t="s">
        <v>0</v>
      </c>
      <c r="M1" s="8"/>
      <c r="N1" s="8"/>
      <c r="O1" s="8"/>
      <c r="P1" s="8"/>
      <c r="Q1" s="8" t="s">
        <v>1</v>
      </c>
      <c r="R1" s="8"/>
      <c r="S1" s="8"/>
      <c r="T1" s="8"/>
      <c r="U1" s="8"/>
      <c r="V1" s="8"/>
      <c r="W1" s="8" t="s">
        <v>2</v>
      </c>
      <c r="X1" s="8"/>
      <c r="Y1" s="8"/>
      <c r="Z1" s="8"/>
      <c r="AA1" s="8"/>
      <c r="AB1" s="8"/>
      <c r="AC1" s="8"/>
    </row>
    <row r="2" spans="1:31" ht="15.75">
      <c r="A2" s="26" t="s">
        <v>112</v>
      </c>
      <c r="B2" s="8"/>
      <c r="C2" s="8"/>
      <c r="D2" s="8"/>
      <c r="E2" s="8"/>
      <c r="F2" s="8"/>
      <c r="G2" s="8"/>
      <c r="H2" s="8"/>
      <c r="I2" s="8"/>
      <c r="J2" s="8"/>
      <c r="K2" s="8"/>
      <c r="L2" s="8"/>
      <c r="M2" s="8"/>
      <c r="N2" s="8"/>
      <c r="O2" s="8"/>
      <c r="P2" s="8"/>
      <c r="Q2" s="8"/>
      <c r="R2" s="8"/>
      <c r="S2" s="8"/>
      <c r="T2" s="8"/>
      <c r="U2" s="8"/>
      <c r="V2" s="8"/>
      <c r="W2" s="8"/>
      <c r="X2" s="8"/>
      <c r="Y2" s="8"/>
      <c r="Z2" s="8"/>
      <c r="AA2" s="8"/>
      <c r="AB2" s="8"/>
      <c r="AC2" s="8"/>
    </row>
    <row r="3" spans="1:31" s="3" customFormat="1" ht="15">
      <c r="A3" s="27" t="s">
        <v>113</v>
      </c>
      <c r="B3" s="8"/>
      <c r="C3" s="8"/>
      <c r="D3" s="8"/>
      <c r="E3" s="7" t="s">
        <v>5</v>
      </c>
      <c r="F3" s="7" t="s">
        <v>6</v>
      </c>
      <c r="G3" s="7" t="s">
        <v>7</v>
      </c>
      <c r="H3" s="7" t="s">
        <v>8</v>
      </c>
      <c r="I3" s="7" t="s">
        <v>9</v>
      </c>
      <c r="J3" s="6" t="s">
        <v>10</v>
      </c>
      <c r="K3" s="6" t="s">
        <v>11</v>
      </c>
      <c r="L3" s="6" t="s">
        <v>12</v>
      </c>
      <c r="M3" s="5" t="s">
        <v>13</v>
      </c>
      <c r="N3" s="5" t="s">
        <v>14</v>
      </c>
      <c r="O3" s="5" t="s">
        <v>15</v>
      </c>
      <c r="P3" s="5" t="s">
        <v>16</v>
      </c>
      <c r="Q3" s="5" t="s">
        <v>17</v>
      </c>
      <c r="R3" s="5" t="s">
        <v>18</v>
      </c>
      <c r="S3" s="5" t="s">
        <v>19</v>
      </c>
      <c r="T3" s="5" t="s">
        <v>20</v>
      </c>
      <c r="U3" s="5" t="s">
        <v>21</v>
      </c>
      <c r="V3" s="5" t="s">
        <v>22</v>
      </c>
      <c r="W3" s="5" t="s">
        <v>23</v>
      </c>
      <c r="X3" s="5" t="s">
        <v>24</v>
      </c>
      <c r="Y3" s="5" t="s">
        <v>25</v>
      </c>
      <c r="Z3" s="5" t="s">
        <v>26</v>
      </c>
      <c r="AA3" s="5" t="s">
        <v>27</v>
      </c>
      <c r="AB3" s="5" t="s">
        <v>28</v>
      </c>
      <c r="AC3" s="5" t="s">
        <v>29</v>
      </c>
      <c r="AE3" s="4" t="s">
        <v>30</v>
      </c>
    </row>
    <row r="4" spans="1:31" ht="15" customHeight="1">
      <c r="A4" s="213" t="s">
        <v>31</v>
      </c>
      <c r="B4" s="17" t="s">
        <v>32</v>
      </c>
      <c r="C4" s="17"/>
      <c r="D4" s="17"/>
      <c r="E4" s="16"/>
      <c r="F4" s="16"/>
      <c r="G4" s="16"/>
      <c r="H4" s="16"/>
      <c r="I4" s="16"/>
      <c r="J4" s="16"/>
      <c r="K4" s="16"/>
      <c r="L4" s="16"/>
      <c r="M4" s="16"/>
      <c r="N4" s="164">
        <f>N5+N11+N12</f>
        <v>66.925898684000003</v>
      </c>
      <c r="O4" s="164">
        <f t="shared" ref="O4:AB4" si="0">O5+O11+O12</f>
        <v>67.057074537999995</v>
      </c>
      <c r="P4" s="164">
        <f t="shared" si="0"/>
        <v>68.285722869000011</v>
      </c>
      <c r="Q4" s="164">
        <f t="shared" si="0"/>
        <v>70.593725276658006</v>
      </c>
      <c r="R4" s="164">
        <f t="shared" si="0"/>
        <v>82.77590143731301</v>
      </c>
      <c r="S4" s="164">
        <f t="shared" si="0"/>
        <v>99.358815477618009</v>
      </c>
      <c r="T4" s="164">
        <f t="shared" si="0"/>
        <v>110.15865478064103</v>
      </c>
      <c r="U4" s="164">
        <f t="shared" si="0"/>
        <v>127.13713775164891</v>
      </c>
      <c r="V4" s="164">
        <f t="shared" si="0"/>
        <v>143.761887287137</v>
      </c>
      <c r="W4" s="164">
        <f t="shared" si="0"/>
        <v>165.528230108922</v>
      </c>
      <c r="X4" s="164">
        <f t="shared" si="0"/>
        <v>187.7964962694623</v>
      </c>
      <c r="Y4" s="164">
        <f t="shared" si="0"/>
        <v>217.31707719471234</v>
      </c>
      <c r="Z4" s="164">
        <f t="shared" si="0"/>
        <v>250.37725192176597</v>
      </c>
      <c r="AA4" s="164">
        <f t="shared" si="0"/>
        <v>280.092349314079</v>
      </c>
      <c r="AB4" s="164">
        <f t="shared" si="0"/>
        <v>329.43706942174094</v>
      </c>
      <c r="AC4" s="164">
        <f t="shared" ref="AC4" si="1">AC5+AC11+AC12</f>
        <v>366.78728888310366</v>
      </c>
    </row>
    <row r="5" spans="1:31">
      <c r="A5" s="213"/>
      <c r="B5" s="12"/>
      <c r="C5" s="12" t="s">
        <v>33</v>
      </c>
      <c r="D5" s="12"/>
      <c r="E5" s="13"/>
      <c r="F5" s="13"/>
      <c r="G5" s="13"/>
      <c r="H5" s="13"/>
      <c r="I5" s="13"/>
      <c r="J5" s="13"/>
      <c r="K5" s="13"/>
      <c r="L5" s="13"/>
      <c r="M5" s="13"/>
      <c r="N5" s="165">
        <f>SUM(N6:N9)</f>
        <v>40.213384000000005</v>
      </c>
      <c r="O5" s="165">
        <f t="shared" ref="O5:AB5" si="2">SUM(O6:O9)</f>
        <v>40.433468999999995</v>
      </c>
      <c r="P5" s="165">
        <f t="shared" si="2"/>
        <v>42.543282000000005</v>
      </c>
      <c r="Q5" s="165">
        <f t="shared" si="2"/>
        <v>45.634140000000002</v>
      </c>
      <c r="R5" s="165">
        <f t="shared" si="2"/>
        <v>58.464940999999989</v>
      </c>
      <c r="S5" s="165">
        <f t="shared" si="2"/>
        <v>70.108757457744005</v>
      </c>
      <c r="T5" s="165">
        <f t="shared" si="2"/>
        <v>76.06470554995299</v>
      </c>
      <c r="U5" s="165">
        <f t="shared" si="2"/>
        <v>89.499084076671892</v>
      </c>
      <c r="V5" s="165">
        <f t="shared" si="2"/>
        <v>101.16014161732097</v>
      </c>
      <c r="W5" s="165">
        <f t="shared" si="2"/>
        <v>115.833733981406</v>
      </c>
      <c r="X5" s="165">
        <f t="shared" si="2"/>
        <v>127.97524324159733</v>
      </c>
      <c r="Y5" s="165">
        <f t="shared" si="2"/>
        <v>145.78429095120003</v>
      </c>
      <c r="Z5" s="165">
        <f t="shared" si="2"/>
        <v>168.97295845503999</v>
      </c>
      <c r="AA5" s="165">
        <f t="shared" si="2"/>
        <v>186.98896499999998</v>
      </c>
      <c r="AB5" s="165">
        <f t="shared" si="2"/>
        <v>214.28987599999999</v>
      </c>
      <c r="AC5" s="165">
        <f t="shared" ref="AC5" si="3">SUM(AC6:AC9)</f>
        <v>235.61880599999998</v>
      </c>
    </row>
    <row r="6" spans="1:31">
      <c r="A6" s="213"/>
      <c r="B6" s="12"/>
      <c r="C6" s="12"/>
      <c r="D6" s="21" t="s">
        <v>34</v>
      </c>
      <c r="E6" s="20"/>
      <c r="F6" s="20"/>
      <c r="G6" s="20"/>
      <c r="H6" s="20"/>
      <c r="I6" s="20"/>
      <c r="J6" s="20"/>
      <c r="K6" s="20"/>
      <c r="L6" s="20"/>
      <c r="M6" s="20"/>
      <c r="N6" s="166">
        <v>5.6072451000000001</v>
      </c>
      <c r="O6" s="166">
        <v>5.6622543999999992</v>
      </c>
      <c r="P6" s="166">
        <v>5.2880141999999992</v>
      </c>
      <c r="Q6" s="166">
        <v>4.9907494999999988</v>
      </c>
      <c r="R6" s="166">
        <v>5.4119672999999997</v>
      </c>
      <c r="S6" s="166">
        <v>9.7809065390000001</v>
      </c>
      <c r="T6" s="166">
        <v>12.100288551</v>
      </c>
      <c r="U6" s="166">
        <v>14.528201243</v>
      </c>
      <c r="V6" s="166">
        <v>13.007745208999999</v>
      </c>
      <c r="W6" s="166">
        <v>17.401044652</v>
      </c>
      <c r="X6" s="166">
        <v>19.285250725999997</v>
      </c>
      <c r="Y6" s="166">
        <v>22.686883535000003</v>
      </c>
      <c r="Z6" s="166">
        <v>23.428409505999998</v>
      </c>
      <c r="AA6" s="166">
        <v>25.671353675999999</v>
      </c>
      <c r="AB6" s="166">
        <v>33.870841734999992</v>
      </c>
      <c r="AC6" s="166">
        <v>31.101853182999996</v>
      </c>
      <c r="AE6" s="150">
        <v>2.16</v>
      </c>
    </row>
    <row r="7" spans="1:31">
      <c r="A7" s="213"/>
      <c r="B7" s="12"/>
      <c r="C7" s="12"/>
      <c r="D7" s="21" t="s">
        <v>35</v>
      </c>
      <c r="E7" s="20"/>
      <c r="F7" s="20"/>
      <c r="G7" s="20"/>
      <c r="H7" s="20"/>
      <c r="I7" s="20"/>
      <c r="J7" s="20"/>
      <c r="K7" s="20"/>
      <c r="L7" s="20"/>
      <c r="M7" s="20"/>
      <c r="N7" s="166">
        <v>3.4353759999999998</v>
      </c>
      <c r="O7" s="166">
        <v>3.5968900000000001</v>
      </c>
      <c r="P7" s="166">
        <v>3.7509545249999996</v>
      </c>
      <c r="Q7" s="166">
        <v>5.1986489140000005</v>
      </c>
      <c r="R7" s="166">
        <v>7.1073577999999999</v>
      </c>
      <c r="S7" s="166">
        <v>5.5250854910000005</v>
      </c>
      <c r="T7" s="166">
        <v>3.8950893049999999</v>
      </c>
      <c r="U7" s="166">
        <v>5.0486772422199993</v>
      </c>
      <c r="V7" s="166">
        <v>8.2291429597750003</v>
      </c>
      <c r="W7" s="166">
        <v>13.516722988000001</v>
      </c>
      <c r="X7" s="166">
        <v>15.889916974999998</v>
      </c>
      <c r="Y7" s="166">
        <v>18.356213021000002</v>
      </c>
      <c r="Z7" s="166">
        <v>23.277101516999998</v>
      </c>
      <c r="AA7" s="166">
        <v>27.605753236000005</v>
      </c>
      <c r="AB7" s="166">
        <v>32.327261872000001</v>
      </c>
      <c r="AC7" s="166">
        <v>38.750674896999996</v>
      </c>
      <c r="AE7" s="150">
        <v>2.66</v>
      </c>
    </row>
    <row r="8" spans="1:31">
      <c r="A8" s="213"/>
      <c r="B8" s="12"/>
      <c r="C8" s="12"/>
      <c r="D8" s="21" t="s">
        <v>36</v>
      </c>
      <c r="E8" s="20"/>
      <c r="F8" s="20"/>
      <c r="G8" s="20"/>
      <c r="H8" s="20"/>
      <c r="I8" s="20"/>
      <c r="J8" s="20"/>
      <c r="K8" s="20"/>
      <c r="L8" s="20"/>
      <c r="M8" s="20"/>
      <c r="N8" s="166">
        <v>26.984999400000003</v>
      </c>
      <c r="O8" s="166">
        <v>27.408678299999998</v>
      </c>
      <c r="P8" s="166">
        <v>29.244801652000003</v>
      </c>
      <c r="Q8" s="166">
        <v>29.060972769999996</v>
      </c>
      <c r="R8" s="166">
        <v>36.705588499999998</v>
      </c>
      <c r="S8" s="166">
        <v>46.102660355999994</v>
      </c>
      <c r="T8" s="166">
        <v>52.194307821999992</v>
      </c>
      <c r="U8" s="166">
        <v>60.959093044999996</v>
      </c>
      <c r="V8" s="166">
        <v>70.009446022999995</v>
      </c>
      <c r="W8" s="166">
        <v>76.215132358999995</v>
      </c>
      <c r="X8" s="166">
        <v>83.172542114500004</v>
      </c>
      <c r="Y8" s="166">
        <v>94.660380159000013</v>
      </c>
      <c r="Z8" s="166">
        <v>108.23581660560001</v>
      </c>
      <c r="AA8" s="166">
        <v>121.48293899000001</v>
      </c>
      <c r="AB8" s="166">
        <v>133.31083000299998</v>
      </c>
      <c r="AC8" s="166">
        <v>150.98338822700001</v>
      </c>
      <c r="AE8" s="150">
        <v>3.83</v>
      </c>
    </row>
    <row r="9" spans="1:31">
      <c r="A9" s="213"/>
      <c r="B9" s="12"/>
      <c r="C9" s="12"/>
      <c r="D9" s="21" t="s">
        <v>37</v>
      </c>
      <c r="E9" s="20"/>
      <c r="F9" s="20"/>
      <c r="G9" s="20"/>
      <c r="H9" s="20"/>
      <c r="I9" s="20"/>
      <c r="J9" s="20"/>
      <c r="K9" s="20"/>
      <c r="L9" s="20"/>
      <c r="M9" s="20"/>
      <c r="N9" s="166">
        <v>4.1857635000000037</v>
      </c>
      <c r="O9" s="166">
        <v>3.7656462999999931</v>
      </c>
      <c r="P9" s="166">
        <v>4.2595116229999981</v>
      </c>
      <c r="Q9" s="166">
        <v>6.3837688160000035</v>
      </c>
      <c r="R9" s="166">
        <v>9.2400273999999953</v>
      </c>
      <c r="S9" s="166">
        <v>8.7001050717440123</v>
      </c>
      <c r="T9" s="166">
        <v>7.8750198719530005</v>
      </c>
      <c r="U9" s="166">
        <v>8.963112546451903</v>
      </c>
      <c r="V9" s="166">
        <v>9.9138074255459827</v>
      </c>
      <c r="W9" s="166">
        <v>8.7008339824060101</v>
      </c>
      <c r="X9" s="166">
        <v>9.6275334260973295</v>
      </c>
      <c r="Y9" s="166">
        <v>10.080814236200013</v>
      </c>
      <c r="Z9" s="166">
        <v>14.031630826439994</v>
      </c>
      <c r="AA9" s="166">
        <v>12.228919097999977</v>
      </c>
      <c r="AB9" s="166">
        <v>14.780942390000007</v>
      </c>
      <c r="AC9" s="166">
        <v>14.782889692999987</v>
      </c>
      <c r="AE9" s="151"/>
    </row>
    <row r="10" spans="1:31">
      <c r="A10" s="213"/>
      <c r="B10" s="12"/>
      <c r="C10" s="12"/>
      <c r="D10" s="19" t="s">
        <v>38</v>
      </c>
      <c r="E10" s="20"/>
      <c r="F10" s="20"/>
      <c r="G10" s="20"/>
      <c r="H10" s="20"/>
      <c r="I10" s="20"/>
      <c r="J10" s="20"/>
      <c r="K10" s="20"/>
      <c r="L10" s="20"/>
      <c r="M10" s="20"/>
      <c r="N10" s="167"/>
      <c r="O10" s="167"/>
      <c r="P10" s="167"/>
      <c r="Q10" s="167"/>
      <c r="R10" s="167"/>
      <c r="S10" s="167"/>
      <c r="T10" s="167"/>
      <c r="U10" s="167"/>
      <c r="V10" s="167"/>
      <c r="W10" s="167"/>
      <c r="X10" s="167"/>
      <c r="Y10" s="167"/>
      <c r="Z10" s="167"/>
      <c r="AA10" s="167"/>
      <c r="AB10" s="167"/>
      <c r="AC10" s="167"/>
      <c r="AE10" s="151"/>
    </row>
    <row r="11" spans="1:31">
      <c r="A11" s="213"/>
      <c r="B11" s="12"/>
      <c r="C11" s="12" t="s">
        <v>39</v>
      </c>
      <c r="D11" s="12"/>
      <c r="E11" s="20"/>
      <c r="F11" s="20"/>
      <c r="G11" s="20"/>
      <c r="H11" s="20"/>
      <c r="I11" s="20"/>
      <c r="J11" s="20"/>
      <c r="K11" s="20"/>
      <c r="L11" s="20"/>
      <c r="M11" s="20"/>
      <c r="N11" s="165">
        <v>17.474632518</v>
      </c>
      <c r="O11" s="165">
        <v>17.678566537999998</v>
      </c>
      <c r="P11" s="165">
        <v>16.959988868999996</v>
      </c>
      <c r="Q11" s="165">
        <v>15.228820159</v>
      </c>
      <c r="R11" s="165">
        <v>15.090859377000001</v>
      </c>
      <c r="S11" s="165">
        <v>17.370275271810002</v>
      </c>
      <c r="T11" s="165">
        <v>21.42461236698</v>
      </c>
      <c r="U11" s="165">
        <v>25.154704259549995</v>
      </c>
      <c r="V11" s="165">
        <v>28.473361386650001</v>
      </c>
      <c r="W11" s="165">
        <v>34.7784894419</v>
      </c>
      <c r="X11" s="165">
        <v>42.921677976420007</v>
      </c>
      <c r="Y11" s="165">
        <v>49.741658446990002</v>
      </c>
      <c r="Z11" s="165">
        <v>59.93027235852</v>
      </c>
      <c r="AA11" s="165">
        <v>72.600795711620009</v>
      </c>
      <c r="AB11" s="165">
        <v>86.011821647310001</v>
      </c>
      <c r="AC11" s="165">
        <v>100.99317135559998</v>
      </c>
      <c r="AE11" s="150">
        <v>2.61</v>
      </c>
    </row>
    <row r="12" spans="1:31">
      <c r="A12" s="213"/>
      <c r="B12" s="12"/>
      <c r="C12" s="12" t="s">
        <v>40</v>
      </c>
      <c r="D12" s="12"/>
      <c r="E12" s="20"/>
      <c r="F12" s="20"/>
      <c r="G12" s="20"/>
      <c r="H12" s="20"/>
      <c r="I12" s="20"/>
      <c r="J12" s="20"/>
      <c r="K12" s="20"/>
      <c r="L12" s="20"/>
      <c r="M12" s="20"/>
      <c r="N12" s="166">
        <f t="shared" ref="N12:AC12" si="4">+SUM(N13:N14)</f>
        <v>9.2378821659999986</v>
      </c>
      <c r="O12" s="166">
        <f t="shared" si="4"/>
        <v>8.9450390000000013</v>
      </c>
      <c r="P12" s="166">
        <f t="shared" si="4"/>
        <v>8.7824520000000028</v>
      </c>
      <c r="Q12" s="166">
        <f t="shared" si="4"/>
        <v>9.7307651176580041</v>
      </c>
      <c r="R12" s="166">
        <f t="shared" si="4"/>
        <v>9.2201010603130129</v>
      </c>
      <c r="S12" s="166">
        <f t="shared" si="4"/>
        <v>11.879782748064002</v>
      </c>
      <c r="T12" s="166">
        <f t="shared" si="4"/>
        <v>12.66933686370804</v>
      </c>
      <c r="U12" s="166">
        <f t="shared" si="4"/>
        <v>12.483349415427021</v>
      </c>
      <c r="V12" s="166">
        <f t="shared" si="4"/>
        <v>14.12838428316601</v>
      </c>
      <c r="W12" s="166">
        <f t="shared" si="4"/>
        <v>14.916006685616004</v>
      </c>
      <c r="X12" s="166">
        <f t="shared" si="4"/>
        <v>16.899575051444977</v>
      </c>
      <c r="Y12" s="166">
        <f t="shared" si="4"/>
        <v>21.791127796522304</v>
      </c>
      <c r="Z12" s="166">
        <f t="shared" si="4"/>
        <v>21.474021108205989</v>
      </c>
      <c r="AA12" s="166">
        <f t="shared" si="4"/>
        <v>20.502588602459014</v>
      </c>
      <c r="AB12" s="166">
        <f t="shared" si="4"/>
        <v>29.135371774430951</v>
      </c>
      <c r="AC12" s="166">
        <f t="shared" si="4"/>
        <v>30.175311527503723</v>
      </c>
    </row>
    <row r="13" spans="1:31">
      <c r="A13" s="213"/>
      <c r="B13" s="21"/>
      <c r="C13" s="21"/>
      <c r="D13" s="21" t="s">
        <v>41</v>
      </c>
      <c r="E13" s="20"/>
      <c r="F13" s="20"/>
      <c r="G13" s="20"/>
      <c r="H13" s="20"/>
      <c r="I13" s="20"/>
      <c r="J13" s="20"/>
      <c r="K13" s="20"/>
      <c r="L13" s="165">
        <f t="shared" ref="L13:M13" si="5">L4-L5-L11</f>
        <v>0</v>
      </c>
      <c r="M13" s="165">
        <f t="shared" si="5"/>
        <v>0</v>
      </c>
      <c r="N13" s="165">
        <v>9.2378821659999986</v>
      </c>
      <c r="O13" s="165">
        <v>8.9450390000000013</v>
      </c>
      <c r="P13" s="165">
        <v>8.7824520000000028</v>
      </c>
      <c r="Q13" s="165">
        <v>9.7307651176580041</v>
      </c>
      <c r="R13" s="165">
        <v>9.2201010603130129</v>
      </c>
      <c r="S13" s="165">
        <v>11.879782748064002</v>
      </c>
      <c r="T13" s="165">
        <v>12.66933686370804</v>
      </c>
      <c r="U13" s="165">
        <v>12.483349415427021</v>
      </c>
      <c r="V13" s="165">
        <v>14.12838428316601</v>
      </c>
      <c r="W13" s="165">
        <v>14.916006685616004</v>
      </c>
      <c r="X13" s="165">
        <v>16.899575051444977</v>
      </c>
      <c r="Y13" s="165">
        <v>21.791127796522304</v>
      </c>
      <c r="Z13" s="165">
        <v>21.474021108205989</v>
      </c>
      <c r="AA13" s="165">
        <v>20.502588602459014</v>
      </c>
      <c r="AB13" s="165">
        <v>29.135371774430951</v>
      </c>
      <c r="AC13" s="165">
        <v>30.175311527503723</v>
      </c>
    </row>
    <row r="14" spans="1:31" ht="12.75" customHeight="1">
      <c r="A14" s="213"/>
      <c r="B14" s="19"/>
      <c r="C14" s="19"/>
      <c r="D14" s="19" t="s">
        <v>38</v>
      </c>
      <c r="E14" s="20"/>
      <c r="F14" s="20"/>
      <c r="G14" s="20"/>
      <c r="H14" s="20"/>
      <c r="I14" s="20"/>
      <c r="J14" s="20"/>
      <c r="K14" s="20"/>
      <c r="L14" s="20"/>
      <c r="M14" s="20"/>
      <c r="N14" s="167"/>
      <c r="O14" s="167"/>
      <c r="P14" s="167"/>
      <c r="Q14" s="167"/>
      <c r="R14" s="167"/>
      <c r="S14" s="167"/>
      <c r="T14" s="167"/>
      <c r="U14" s="167"/>
      <c r="V14" s="167"/>
      <c r="W14" s="167"/>
      <c r="X14" s="167"/>
      <c r="Y14" s="167"/>
      <c r="Z14" s="167"/>
      <c r="AA14" s="167"/>
      <c r="AB14" s="167"/>
      <c r="AC14" s="167"/>
    </row>
    <row r="15" spans="1:31" ht="15">
      <c r="A15" s="213"/>
      <c r="B15" s="17" t="s">
        <v>42</v>
      </c>
      <c r="C15" s="17"/>
      <c r="D15" s="17"/>
      <c r="E15" s="16"/>
      <c r="F15" s="16"/>
      <c r="G15" s="16"/>
      <c r="H15" s="16"/>
      <c r="I15" s="16"/>
      <c r="J15" s="16"/>
      <c r="K15" s="16"/>
      <c r="L15" s="16"/>
      <c r="M15" s="16"/>
      <c r="N15" s="164">
        <v>0</v>
      </c>
      <c r="O15" s="164"/>
      <c r="P15" s="164">
        <v>0</v>
      </c>
      <c r="Q15" s="164">
        <v>0</v>
      </c>
      <c r="R15" s="164">
        <v>0</v>
      </c>
      <c r="S15" s="164">
        <v>0</v>
      </c>
      <c r="T15" s="164">
        <v>0</v>
      </c>
      <c r="U15" s="164">
        <v>0</v>
      </c>
      <c r="V15" s="164">
        <v>0</v>
      </c>
      <c r="W15" s="164">
        <v>0</v>
      </c>
      <c r="X15" s="164">
        <v>0</v>
      </c>
      <c r="Y15" s="164">
        <v>0</v>
      </c>
      <c r="Z15" s="164">
        <v>0</v>
      </c>
      <c r="AA15" s="164">
        <v>0</v>
      </c>
      <c r="AB15" s="164"/>
      <c r="AC15" s="164"/>
    </row>
    <row r="16" spans="1:31" ht="6" customHeight="1">
      <c r="A16" s="213"/>
      <c r="B16" s="12"/>
      <c r="C16" s="12"/>
      <c r="D16" s="12"/>
      <c r="E16" s="12"/>
      <c r="F16" s="12"/>
      <c r="G16" s="12"/>
      <c r="H16" s="12"/>
      <c r="I16" s="12"/>
      <c r="J16" s="12"/>
      <c r="K16" s="12"/>
      <c r="L16" s="12"/>
      <c r="M16" s="12"/>
      <c r="N16" s="165"/>
      <c r="O16" s="165"/>
      <c r="P16" s="165"/>
      <c r="Q16" s="165"/>
      <c r="R16" s="165"/>
      <c r="S16" s="165"/>
      <c r="T16" s="165"/>
      <c r="U16" s="168"/>
      <c r="V16" s="168"/>
      <c r="W16" s="168"/>
      <c r="X16" s="168"/>
      <c r="Y16" s="168"/>
      <c r="Z16" s="165"/>
      <c r="AA16" s="168"/>
      <c r="AB16" s="168"/>
      <c r="AC16" s="168"/>
    </row>
    <row r="17" spans="1:16383" s="9" customFormat="1" ht="15">
      <c r="A17" s="213"/>
      <c r="B17" s="15" t="s">
        <v>43</v>
      </c>
      <c r="C17" s="15"/>
      <c r="D17" s="15"/>
      <c r="E17" s="169"/>
      <c r="F17" s="169"/>
      <c r="G17" s="169"/>
      <c r="H17" s="169"/>
      <c r="I17" s="169"/>
      <c r="J17" s="169"/>
      <c r="K17" s="169"/>
      <c r="L17" s="169"/>
      <c r="M17" s="169"/>
      <c r="N17" s="169">
        <v>70.001354425000002</v>
      </c>
      <c r="O17" s="169">
        <v>71.149001103999993</v>
      </c>
      <c r="P17" s="169">
        <v>74.99962644</v>
      </c>
      <c r="Q17" s="169">
        <v>79.917308238000004</v>
      </c>
      <c r="R17" s="169">
        <v>93.069762023222296</v>
      </c>
      <c r="S17" s="169">
        <v>103.27914767963701</v>
      </c>
      <c r="T17" s="169">
        <v>111.17851162892499</v>
      </c>
      <c r="U17" s="169">
        <v>124.88971184785002</v>
      </c>
      <c r="V17" s="169">
        <v>143.57163010177399</v>
      </c>
      <c r="W17" s="169">
        <v>160.90303910395599</v>
      </c>
      <c r="X17" s="169">
        <v>187.62764697911149</v>
      </c>
      <c r="Y17" s="169">
        <v>212.84424370828867</v>
      </c>
      <c r="Z17" s="169">
        <v>241.93019559391033</v>
      </c>
      <c r="AA17" s="169">
        <v>286.0416865399136</v>
      </c>
      <c r="AB17" s="169">
        <v>330.60201691876955</v>
      </c>
      <c r="AC17" s="169">
        <v>379.11228535524992</v>
      </c>
    </row>
    <row r="18" spans="1:16383" s="9" customFormat="1" ht="6" customHeight="1">
      <c r="A18" s="213"/>
      <c r="B18" s="12"/>
      <c r="C18" s="12"/>
      <c r="D18" s="12"/>
      <c r="E18" s="12"/>
      <c r="F18" s="12"/>
      <c r="G18" s="12"/>
      <c r="H18" s="12"/>
      <c r="I18" s="12"/>
      <c r="J18" s="12"/>
      <c r="K18" s="12"/>
      <c r="L18" s="12"/>
      <c r="M18" s="12"/>
      <c r="N18" s="165"/>
      <c r="O18" s="165"/>
      <c r="P18" s="165"/>
      <c r="Q18" s="165"/>
      <c r="R18" s="165"/>
      <c r="S18" s="165"/>
      <c r="T18" s="165"/>
      <c r="U18" s="165"/>
      <c r="V18" s="165"/>
      <c r="W18" s="165"/>
      <c r="X18" s="165"/>
      <c r="Y18" s="165"/>
      <c r="Z18" s="165"/>
      <c r="AA18" s="165"/>
      <c r="AB18" s="165"/>
      <c r="AC18" s="165"/>
      <c r="AD18" s="1"/>
      <c r="AE18" s="1"/>
    </row>
    <row r="19" spans="1:16383" s="52" customFormat="1" ht="15">
      <c r="A19" s="213"/>
      <c r="B19" s="51"/>
      <c r="C19" s="51" t="s">
        <v>44</v>
      </c>
      <c r="D19" s="51"/>
      <c r="E19" s="14"/>
      <c r="F19" s="14"/>
      <c r="G19" s="14"/>
      <c r="H19" s="14"/>
      <c r="I19" s="14"/>
      <c r="J19" s="14"/>
      <c r="K19" s="14"/>
      <c r="L19" s="14"/>
      <c r="M19" s="14"/>
      <c r="N19" s="169">
        <v>4.1617030000000002</v>
      </c>
      <c r="O19" s="169">
        <v>5.014411</v>
      </c>
      <c r="P19" s="169">
        <v>6.1387330000000002</v>
      </c>
      <c r="Q19" s="169">
        <v>10.59193</v>
      </c>
      <c r="R19" s="169">
        <v>17.803358711359998</v>
      </c>
      <c r="S19" s="169">
        <v>18.645961766263998</v>
      </c>
      <c r="T19" s="169">
        <v>17.94680372961</v>
      </c>
      <c r="U19" s="169">
        <v>19.880688000000003</v>
      </c>
      <c r="V19" s="169">
        <v>20.735646186532001</v>
      </c>
      <c r="W19" s="169">
        <v>18.310932999999999</v>
      </c>
      <c r="X19" s="169">
        <v>19.441101840600002</v>
      </c>
      <c r="Y19" s="169">
        <v>19.182075080246999</v>
      </c>
      <c r="Z19" s="169">
        <v>22.443605222920006</v>
      </c>
      <c r="AA19" s="169">
        <v>24.139524878421</v>
      </c>
      <c r="AB19" s="169">
        <v>27.959004000000004</v>
      </c>
      <c r="AC19" s="169">
        <v>30.260292489000001</v>
      </c>
    </row>
    <row r="20" spans="1:16383" s="52" customFormat="1" ht="6" customHeight="1">
      <c r="A20" s="213"/>
      <c r="B20" s="12"/>
      <c r="C20" s="12"/>
      <c r="D20" s="12"/>
      <c r="E20" s="12"/>
      <c r="F20" s="12"/>
      <c r="G20" s="12"/>
      <c r="H20" s="12"/>
      <c r="I20" s="12"/>
      <c r="J20" s="12"/>
      <c r="K20" s="12"/>
      <c r="L20" s="12"/>
      <c r="M20" s="12"/>
      <c r="N20" s="165"/>
      <c r="O20" s="165"/>
      <c r="P20" s="165"/>
      <c r="Q20" s="165"/>
      <c r="R20" s="165"/>
      <c r="S20" s="165"/>
      <c r="T20" s="165"/>
      <c r="U20" s="165"/>
      <c r="V20" s="165"/>
      <c r="W20" s="165"/>
      <c r="X20" s="165"/>
      <c r="Y20" s="165"/>
      <c r="Z20" s="165"/>
      <c r="AA20" s="165"/>
      <c r="AB20" s="165"/>
      <c r="AC20" s="165"/>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row>
    <row r="21" spans="1:16383" s="9" customFormat="1" ht="15">
      <c r="A21" s="213"/>
      <c r="B21" s="15" t="s">
        <v>45</v>
      </c>
      <c r="C21" s="15"/>
      <c r="D21" s="15"/>
      <c r="E21" s="14"/>
      <c r="F21" s="14"/>
      <c r="G21" s="14"/>
      <c r="H21" s="14"/>
      <c r="I21" s="14"/>
      <c r="J21" s="14"/>
      <c r="K21" s="14"/>
      <c r="L21" s="14"/>
      <c r="M21" s="14"/>
      <c r="N21" s="169">
        <v>6.1529457740000018</v>
      </c>
      <c r="O21" s="169">
        <v>4.5256480000000003</v>
      </c>
      <c r="P21" s="169">
        <v>4.4572839999999996</v>
      </c>
      <c r="Q21" s="169">
        <v>3.7008015733059998</v>
      </c>
      <c r="R21" s="169">
        <v>4.1230524458179998</v>
      </c>
      <c r="S21" s="169">
        <v>5.6523796000000006</v>
      </c>
      <c r="T21" s="169">
        <v>5.5206259999999991</v>
      </c>
      <c r="U21" s="169">
        <v>6.6256316649849998</v>
      </c>
      <c r="V21" s="169">
        <v>8.5147646118680012</v>
      </c>
      <c r="W21" s="169">
        <v>11.615656637458359</v>
      </c>
      <c r="X21" s="169">
        <v>11.19695810989935</v>
      </c>
      <c r="Y21" s="169">
        <v>13.513482194912781</v>
      </c>
      <c r="Z21" s="169">
        <v>13.589502717348084</v>
      </c>
      <c r="AA21" s="169">
        <v>15.073151772621987</v>
      </c>
      <c r="AB21" s="169">
        <v>16.571467973064998</v>
      </c>
      <c r="AC21" s="169">
        <v>18.439305365580999</v>
      </c>
    </row>
    <row r="22" spans="1:16383" ht="6" customHeight="1">
      <c r="A22" s="213"/>
      <c r="B22" s="12"/>
      <c r="C22" s="12"/>
      <c r="D22" s="12"/>
      <c r="E22" s="13"/>
      <c r="F22" s="12"/>
      <c r="G22" s="12"/>
      <c r="H22" s="12"/>
      <c r="I22" s="12"/>
      <c r="J22" s="12"/>
      <c r="K22" s="12"/>
      <c r="L22" s="12"/>
      <c r="M22" s="12"/>
      <c r="N22" s="165"/>
      <c r="O22" s="165"/>
      <c r="P22" s="165"/>
      <c r="Q22" s="165"/>
      <c r="R22" s="165"/>
      <c r="S22" s="165"/>
      <c r="T22" s="165"/>
      <c r="U22" s="168"/>
      <c r="V22" s="168"/>
      <c r="W22" s="168"/>
      <c r="X22" s="168"/>
      <c r="Y22" s="168"/>
      <c r="Z22" s="165"/>
      <c r="AA22" s="168"/>
      <c r="AB22" s="168"/>
      <c r="AC22" s="168"/>
    </row>
    <row r="23" spans="1:16383" ht="15">
      <c r="A23" s="213"/>
      <c r="B23" s="10" t="s">
        <v>46</v>
      </c>
      <c r="C23" s="10"/>
      <c r="D23" s="10"/>
      <c r="E23" s="34"/>
      <c r="F23" s="34"/>
      <c r="G23" s="34"/>
      <c r="H23" s="34"/>
      <c r="I23" s="34"/>
      <c r="J23" s="34"/>
      <c r="K23" s="34"/>
      <c r="L23" s="34"/>
      <c r="M23" s="34"/>
      <c r="N23" s="170">
        <f t="shared" ref="N23:AB23" si="6">+N4+N15-(N17-N19+N21)</f>
        <v>-5.0666985149999988</v>
      </c>
      <c r="O23" s="170">
        <f t="shared" si="6"/>
        <v>-3.6031635660000063</v>
      </c>
      <c r="P23" s="170">
        <f t="shared" si="6"/>
        <v>-5.0324545709999882</v>
      </c>
      <c r="Q23" s="170">
        <f t="shared" si="6"/>
        <v>-2.432454534647988</v>
      </c>
      <c r="R23" s="170">
        <f t="shared" si="6"/>
        <v>3.3864456796327147</v>
      </c>
      <c r="S23" s="170">
        <f t="shared" si="6"/>
        <v>9.0732499642449937</v>
      </c>
      <c r="T23" s="170">
        <f t="shared" si="6"/>
        <v>11.406320881326039</v>
      </c>
      <c r="U23" s="170">
        <f t="shared" si="6"/>
        <v>15.502482238813897</v>
      </c>
      <c r="V23" s="170">
        <f t="shared" si="6"/>
        <v>12.411138760027001</v>
      </c>
      <c r="W23" s="170">
        <f t="shared" si="6"/>
        <v>11.320467367507661</v>
      </c>
      <c r="X23" s="170">
        <f t="shared" si="6"/>
        <v>8.4129930210514487</v>
      </c>
      <c r="Y23" s="170">
        <f t="shared" si="6"/>
        <v>10.141426371757888</v>
      </c>
      <c r="Z23" s="170">
        <f t="shared" si="6"/>
        <v>17.301158833427564</v>
      </c>
      <c r="AA23" s="170">
        <f t="shared" si="6"/>
        <v>3.1170358799644191</v>
      </c>
      <c r="AB23" s="170">
        <f t="shared" si="6"/>
        <v>10.222588529906375</v>
      </c>
      <c r="AC23" s="170">
        <f t="shared" ref="AC23" si="7">+AC4+AC15-(AC17-AC19+AC21)</f>
        <v>-0.50400934872726566</v>
      </c>
    </row>
    <row r="24" spans="1:16383" ht="6" customHeight="1">
      <c r="A24" s="213"/>
      <c r="B24" s="12"/>
      <c r="C24" s="12"/>
      <c r="D24" s="12"/>
      <c r="E24" s="12"/>
      <c r="F24" s="12"/>
      <c r="G24" s="12"/>
      <c r="H24" s="12"/>
      <c r="I24" s="12"/>
      <c r="J24" s="12"/>
      <c r="K24" s="12"/>
      <c r="L24" s="12"/>
      <c r="M24" s="12"/>
      <c r="N24" s="165"/>
      <c r="O24" s="165"/>
      <c r="P24" s="165"/>
      <c r="Q24" s="165"/>
      <c r="R24" s="165"/>
      <c r="S24" s="165"/>
      <c r="T24" s="165"/>
      <c r="U24" s="168"/>
      <c r="V24" s="168"/>
      <c r="W24" s="168"/>
      <c r="X24" s="168"/>
      <c r="Y24" s="168"/>
      <c r="Z24" s="165"/>
      <c r="AA24" s="168"/>
      <c r="AB24" s="168"/>
      <c r="AC24" s="168"/>
      <c r="AF24" s="39"/>
      <c r="AG24" s="40"/>
      <c r="AH24" s="40"/>
    </row>
    <row r="25" spans="1:16383" ht="15">
      <c r="A25" s="213"/>
      <c r="B25" s="10" t="s">
        <v>47</v>
      </c>
      <c r="C25" s="11"/>
      <c r="D25" s="11"/>
      <c r="E25" s="34"/>
      <c r="F25" s="34"/>
      <c r="G25" s="34"/>
      <c r="H25" s="34"/>
      <c r="I25" s="34"/>
      <c r="J25" s="34"/>
      <c r="K25" s="34"/>
      <c r="L25" s="34"/>
      <c r="M25" s="34"/>
      <c r="N25" s="170">
        <f t="shared" ref="N25:AB25" si="8">+N23-N$19</f>
        <v>-9.2284015149999981</v>
      </c>
      <c r="O25" s="170">
        <f t="shared" si="8"/>
        <v>-8.6175745660000054</v>
      </c>
      <c r="P25" s="170">
        <f t="shared" si="8"/>
        <v>-11.171187570999988</v>
      </c>
      <c r="Q25" s="170">
        <f t="shared" si="8"/>
        <v>-13.024384534647988</v>
      </c>
      <c r="R25" s="170">
        <f t="shared" si="8"/>
        <v>-14.416913031727283</v>
      </c>
      <c r="S25" s="170">
        <f t="shared" si="8"/>
        <v>-9.5727118020190041</v>
      </c>
      <c r="T25" s="170">
        <f t="shared" si="8"/>
        <v>-6.5404828482839612</v>
      </c>
      <c r="U25" s="170">
        <f t="shared" si="8"/>
        <v>-4.3782057611861056</v>
      </c>
      <c r="V25" s="170">
        <f t="shared" si="8"/>
        <v>-8.3245074265050008</v>
      </c>
      <c r="W25" s="170">
        <f t="shared" si="8"/>
        <v>-6.990465632492338</v>
      </c>
      <c r="X25" s="170">
        <f t="shared" si="8"/>
        <v>-11.028108819548553</v>
      </c>
      <c r="Y25" s="170">
        <f t="shared" si="8"/>
        <v>-9.0406487084891118</v>
      </c>
      <c r="Z25" s="170">
        <f t="shared" si="8"/>
        <v>-5.1424463894924415</v>
      </c>
      <c r="AA25" s="170">
        <f t="shared" si="8"/>
        <v>-21.022488998456581</v>
      </c>
      <c r="AB25" s="170">
        <f t="shared" si="8"/>
        <v>-17.736415470093629</v>
      </c>
      <c r="AC25" s="170">
        <f t="shared" ref="AC25" si="9">+AC23-AC$19</f>
        <v>-30.764301837727267</v>
      </c>
      <c r="AF25" s="39"/>
      <c r="AG25" s="40"/>
      <c r="AH25" s="40"/>
    </row>
    <row r="26" spans="1:16383" ht="5.25" hidden="1" customHeight="1">
      <c r="A26" s="213"/>
      <c r="N26" s="165"/>
      <c r="O26" s="165"/>
      <c r="P26" s="165"/>
      <c r="Q26" s="165"/>
      <c r="R26" s="165"/>
      <c r="S26" s="165"/>
      <c r="T26" s="165"/>
      <c r="U26" s="165"/>
      <c r="V26" s="165"/>
      <c r="W26" s="165"/>
      <c r="X26" s="165"/>
      <c r="Y26" s="165"/>
      <c r="Z26" s="165"/>
      <c r="AA26" s="165"/>
      <c r="AB26" s="165"/>
      <c r="AC26" s="165"/>
      <c r="AF26" s="39"/>
      <c r="AG26" s="40"/>
      <c r="AH26" s="40"/>
    </row>
    <row r="27" spans="1:16383" ht="15" hidden="1">
      <c r="A27" s="213"/>
      <c r="B27" s="10"/>
      <c r="C27" s="10"/>
      <c r="D27" s="11"/>
      <c r="E27" s="44"/>
      <c r="F27" s="44"/>
      <c r="G27" s="44"/>
      <c r="H27" s="44"/>
      <c r="I27" s="44"/>
      <c r="J27" s="44"/>
      <c r="K27" s="44"/>
      <c r="L27" s="44"/>
      <c r="M27" s="44"/>
      <c r="N27" s="170"/>
      <c r="O27" s="170"/>
      <c r="P27" s="170"/>
      <c r="Q27" s="170"/>
      <c r="R27" s="170"/>
      <c r="S27" s="170"/>
      <c r="T27" s="170"/>
      <c r="U27" s="170"/>
      <c r="V27" s="170"/>
      <c r="W27" s="170"/>
      <c r="X27" s="170"/>
      <c r="Y27" s="170"/>
      <c r="Z27" s="170"/>
      <c r="AA27" s="170"/>
      <c r="AB27" s="170"/>
      <c r="AC27" s="170"/>
      <c r="AH27" s="42"/>
      <c r="AI27" s="43"/>
      <c r="AJ27" s="43"/>
      <c r="AK27" s="43"/>
      <c r="AL27" s="43"/>
      <c r="AM27" s="43"/>
    </row>
    <row r="28" spans="1:16383" ht="15" hidden="1">
      <c r="A28" s="213"/>
      <c r="B28" s="10"/>
      <c r="C28" s="10"/>
      <c r="D28" s="11"/>
      <c r="E28" s="44"/>
      <c r="F28" s="44"/>
      <c r="G28" s="44"/>
      <c r="H28" s="44"/>
      <c r="I28" s="44"/>
      <c r="J28" s="44"/>
      <c r="K28" s="44"/>
      <c r="L28" s="44"/>
      <c r="M28" s="44"/>
      <c r="N28" s="170"/>
      <c r="O28" s="170"/>
      <c r="P28" s="170"/>
      <c r="Q28" s="170"/>
      <c r="R28" s="170"/>
      <c r="S28" s="170"/>
      <c r="T28" s="170"/>
      <c r="U28" s="170"/>
      <c r="V28" s="170"/>
      <c r="W28" s="170"/>
      <c r="X28" s="170"/>
      <c r="Y28" s="170"/>
      <c r="Z28" s="170"/>
      <c r="AA28" s="170"/>
      <c r="AB28" s="170"/>
      <c r="AC28" s="170"/>
      <c r="AH28" s="42"/>
      <c r="AI28" s="43"/>
      <c r="AJ28" s="43"/>
      <c r="AK28" s="43"/>
      <c r="AL28" s="43"/>
      <c r="AM28" s="43"/>
    </row>
    <row r="29" spans="1:16383" ht="5.25" hidden="1" customHeight="1">
      <c r="A29" s="213"/>
      <c r="N29" s="165"/>
      <c r="O29" s="165"/>
      <c r="P29" s="165"/>
      <c r="Q29" s="165"/>
      <c r="R29" s="165"/>
      <c r="S29" s="165"/>
      <c r="T29" s="165"/>
      <c r="U29" s="165"/>
      <c r="V29" s="165"/>
      <c r="W29" s="165"/>
      <c r="X29" s="165"/>
      <c r="Y29" s="165"/>
      <c r="Z29" s="165"/>
      <c r="AA29" s="165"/>
      <c r="AB29" s="165"/>
      <c r="AC29" s="165"/>
      <c r="AF29" s="39"/>
      <c r="AG29" s="40"/>
      <c r="AH29" s="40"/>
    </row>
    <row r="30" spans="1:16383" ht="15" hidden="1">
      <c r="A30" s="213"/>
      <c r="B30" s="10"/>
      <c r="C30" s="10"/>
      <c r="D30" s="11"/>
      <c r="E30" s="44"/>
      <c r="F30" s="44"/>
      <c r="G30" s="44"/>
      <c r="H30" s="44"/>
      <c r="I30" s="44"/>
      <c r="J30" s="44"/>
      <c r="K30" s="44"/>
      <c r="L30" s="44"/>
      <c r="M30" s="44"/>
      <c r="N30" s="170"/>
      <c r="O30" s="170"/>
      <c r="P30" s="170"/>
      <c r="Q30" s="170"/>
      <c r="R30" s="170"/>
      <c r="S30" s="170"/>
      <c r="T30" s="170"/>
      <c r="U30" s="170"/>
      <c r="V30" s="170"/>
      <c r="W30" s="170"/>
      <c r="X30" s="170"/>
      <c r="Y30" s="170"/>
      <c r="Z30" s="170"/>
      <c r="AA30" s="170"/>
      <c r="AB30" s="170"/>
      <c r="AC30" s="170"/>
      <c r="AH30" s="42"/>
      <c r="AI30" s="43"/>
      <c r="AJ30" s="43"/>
      <c r="AK30" s="43"/>
      <c r="AL30" s="43"/>
      <c r="AM30" s="43"/>
    </row>
    <row r="31" spans="1:16383" ht="15" hidden="1">
      <c r="A31" s="213"/>
      <c r="B31" s="10"/>
      <c r="C31" s="10"/>
      <c r="D31" s="11"/>
      <c r="E31" s="34"/>
      <c r="F31" s="34"/>
      <c r="G31" s="34"/>
      <c r="H31" s="34"/>
      <c r="I31" s="34"/>
      <c r="J31" s="34"/>
      <c r="K31" s="34"/>
      <c r="L31" s="34"/>
      <c r="M31" s="34"/>
      <c r="N31" s="170"/>
      <c r="O31" s="170"/>
      <c r="P31" s="170"/>
      <c r="Q31" s="170"/>
      <c r="R31" s="170"/>
      <c r="S31" s="170"/>
      <c r="T31" s="170"/>
      <c r="U31" s="170"/>
      <c r="V31" s="170"/>
      <c r="W31" s="170"/>
      <c r="X31" s="170"/>
      <c r="Y31" s="170"/>
      <c r="Z31" s="170"/>
      <c r="AA31" s="170"/>
      <c r="AB31" s="170"/>
      <c r="AC31" s="170"/>
      <c r="AH31" s="42"/>
      <c r="AI31" s="43"/>
      <c r="AJ31" s="43"/>
      <c r="AK31" s="43"/>
      <c r="AL31" s="43"/>
      <c r="AM31" s="43"/>
    </row>
    <row r="32" spans="1:16383" ht="1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F32" s="39"/>
      <c r="AG32" s="40"/>
      <c r="AH32" s="40"/>
    </row>
    <row r="33" spans="2:43" s="22" customFormat="1" ht="15">
      <c r="B33" s="24" t="s">
        <v>48</v>
      </c>
      <c r="C33" s="24"/>
      <c r="D33" s="24"/>
      <c r="E33" s="24">
        <v>12.01</v>
      </c>
      <c r="F33" s="24">
        <v>24.971</v>
      </c>
      <c r="G33" s="24">
        <v>43.02</v>
      </c>
      <c r="H33" s="24">
        <v>65.296999999999997</v>
      </c>
      <c r="I33" s="24">
        <v>97.341999999999999</v>
      </c>
      <c r="J33" s="24">
        <v>135.31100000000001</v>
      </c>
      <c r="K33" s="24">
        <v>180.619</v>
      </c>
      <c r="L33" s="24">
        <v>226.31800000000001</v>
      </c>
      <c r="M33" s="24">
        <v>265.839</v>
      </c>
      <c r="N33" s="24">
        <v>271.96100000000001</v>
      </c>
      <c r="O33" s="24">
        <v>276.15199999999999</v>
      </c>
      <c r="P33" s="24">
        <v>278.35300000000001</v>
      </c>
      <c r="Q33" s="24">
        <v>289.233</v>
      </c>
      <c r="R33" s="24">
        <v>339.79199999999997</v>
      </c>
      <c r="S33" s="24">
        <v>392.85</v>
      </c>
      <c r="T33" s="24">
        <v>425.01799999999997</v>
      </c>
      <c r="U33" s="24">
        <v>471.34399999999999</v>
      </c>
      <c r="V33" s="24">
        <v>549.47</v>
      </c>
      <c r="W33" s="24">
        <v>636.15099999999995</v>
      </c>
      <c r="X33" s="24">
        <v>714.52300000000002</v>
      </c>
      <c r="Y33" s="24">
        <v>808.07899999999995</v>
      </c>
      <c r="Z33" s="24">
        <v>926.35599999999999</v>
      </c>
      <c r="AA33" s="24">
        <v>1043.6369999999999</v>
      </c>
      <c r="AB33" s="24">
        <v>1178.1969999999999</v>
      </c>
      <c r="AC33" s="24">
        <v>1335.9770000000001</v>
      </c>
      <c r="AF33" s="39"/>
      <c r="AG33" s="40"/>
      <c r="AH33" s="40"/>
    </row>
    <row r="34" spans="2:43" s="22" customFormat="1" ht="15">
      <c r="B34" s="24" t="s">
        <v>49</v>
      </c>
      <c r="C34" s="24"/>
      <c r="D34" s="24"/>
      <c r="E34" s="24">
        <v>309.76600000000002</v>
      </c>
      <c r="F34" s="24">
        <v>320.72800000000001</v>
      </c>
      <c r="G34" s="24">
        <v>346.16699999999997</v>
      </c>
      <c r="H34" s="24">
        <v>355.36700000000002</v>
      </c>
      <c r="I34" s="24">
        <v>381.24200000000002</v>
      </c>
      <c r="J34" s="24">
        <v>375.72300000000001</v>
      </c>
      <c r="K34" s="24">
        <v>396.68099999999998</v>
      </c>
      <c r="L34" s="24">
        <v>416.70400000000001</v>
      </c>
      <c r="M34" s="24">
        <v>434.54</v>
      </c>
      <c r="N34" s="24">
        <v>421.65600000000001</v>
      </c>
      <c r="O34" s="24">
        <v>414.16899999999998</v>
      </c>
      <c r="P34" s="24">
        <v>399.83600000000001</v>
      </c>
      <c r="Q34" s="24">
        <v>371.64299999999997</v>
      </c>
      <c r="R34" s="24">
        <v>380.29199999999997</v>
      </c>
      <c r="S34" s="24">
        <v>397.93599999999998</v>
      </c>
      <c r="T34" s="24">
        <v>425.01799999999997</v>
      </c>
      <c r="U34" s="24">
        <v>442.43799999999999</v>
      </c>
      <c r="V34" s="24">
        <v>471.38</v>
      </c>
      <c r="W34" s="24">
        <v>505.20699999999999</v>
      </c>
      <c r="X34" s="24">
        <v>526.64599999999996</v>
      </c>
      <c r="Y34" s="24">
        <v>567.74199999999996</v>
      </c>
      <c r="Z34" s="24">
        <v>597.04999999999995</v>
      </c>
      <c r="AA34" s="24">
        <v>616.89</v>
      </c>
      <c r="AB34" s="24">
        <v>648.35400000000004</v>
      </c>
      <c r="AC34" s="24">
        <v>671.03599999999994</v>
      </c>
      <c r="AF34" s="39"/>
      <c r="AG34" s="40"/>
      <c r="AH34" s="40"/>
    </row>
    <row r="35" spans="2:43" s="22" customFormat="1" ht="15">
      <c r="B35" s="24" t="s">
        <v>50</v>
      </c>
      <c r="C35" s="24"/>
      <c r="D35" s="24"/>
      <c r="E35" s="24">
        <f>+E$33*100/(E37+100)</f>
        <v>12.515550649839485</v>
      </c>
      <c r="F35" s="24">
        <f t="shared" ref="F35:AB35" si="10">+F33*100/(F37+100)</f>
        <v>25.950695860255539</v>
      </c>
      <c r="G35" s="24">
        <f t="shared" si="10"/>
        <v>42.755952066820932</v>
      </c>
      <c r="H35" s="24">
        <f t="shared" si="10"/>
        <v>65.155235239166615</v>
      </c>
      <c r="I35" s="24">
        <f t="shared" si="10"/>
        <v>93.090020235713553</v>
      </c>
      <c r="J35" s="24">
        <f t="shared" si="10"/>
        <v>134.56407518785477</v>
      </c>
      <c r="K35" s="24">
        <f t="shared" si="10"/>
        <v>173.73756767212882</v>
      </c>
      <c r="L35" s="24">
        <f t="shared" si="10"/>
        <v>210.81460930580724</v>
      </c>
      <c r="M35" s="24">
        <f t="shared" si="10"/>
        <v>240.66217472371366</v>
      </c>
      <c r="N35" s="24">
        <f t="shared" si="10"/>
        <v>256.38054893667891</v>
      </c>
      <c r="O35" s="24">
        <f t="shared" si="10"/>
        <v>267.47870864558729</v>
      </c>
      <c r="P35" s="24">
        <f t="shared" si="10"/>
        <v>282.13787965557958</v>
      </c>
      <c r="Q35" s="24">
        <f t="shared" si="10"/>
        <v>319.76014976157262</v>
      </c>
      <c r="R35" s="24">
        <f t="shared" si="10"/>
        <v>374.31136873622319</v>
      </c>
      <c r="S35" s="24">
        <f t="shared" si="10"/>
        <v>424.53573394593565</v>
      </c>
      <c r="T35" s="24">
        <f t="shared" si="10"/>
        <v>444.38682182254655</v>
      </c>
      <c r="U35" s="24">
        <f t="shared" si="10"/>
        <v>492.0449202487701</v>
      </c>
      <c r="V35" s="24">
        <f t="shared" si="10"/>
        <v>562.04180735100806</v>
      </c>
      <c r="W35" s="24">
        <f t="shared" si="10"/>
        <v>635.59453698287155</v>
      </c>
      <c r="X35" s="24">
        <f t="shared" si="10"/>
        <v>717.78800228599835</v>
      </c>
      <c r="Y35" s="24">
        <f t="shared" si="10"/>
        <v>789.11044210375405</v>
      </c>
      <c r="Z35" s="24">
        <f t="shared" si="10"/>
        <v>900.23758693769412</v>
      </c>
      <c r="AA35" s="24">
        <f t="shared" si="10"/>
        <v>1025.1342494188148</v>
      </c>
      <c r="AB35" s="24">
        <f t="shared" si="10"/>
        <v>1147.1892768784687</v>
      </c>
      <c r="AC35" s="24">
        <f t="shared" ref="AC35" si="11">+AC33*100/(AC37+100)</f>
        <v>1306.048634334498</v>
      </c>
      <c r="AE35" s="49">
        <v>1</v>
      </c>
      <c r="AF35" s="39"/>
      <c r="AG35" s="40"/>
      <c r="AH35" s="40"/>
    </row>
    <row r="36" spans="2:43" s="22" customFormat="1" ht="15">
      <c r="B36" s="24" t="s">
        <v>51</v>
      </c>
      <c r="C36" s="24"/>
      <c r="D36" s="24"/>
      <c r="E36" s="41"/>
      <c r="F36" s="41"/>
      <c r="G36" s="41"/>
      <c r="H36" s="41"/>
      <c r="I36" s="41"/>
      <c r="J36" s="41"/>
      <c r="K36" s="41"/>
      <c r="L36" s="41"/>
      <c r="M36" s="41"/>
      <c r="N36" s="41"/>
      <c r="O36" s="41"/>
      <c r="P36" s="41"/>
      <c r="Q36" s="24">
        <f>+Q33*100/(Q38+100)</f>
        <v>314.48445798079706</v>
      </c>
      <c r="R36" s="24">
        <f>+R33*100/(R38+100)</f>
        <v>378.75516164402006</v>
      </c>
      <c r="S36" s="24">
        <f t="shared" ref="S36:AB36" si="12">+S33*100/(S38+100)</f>
        <v>405.52844462065411</v>
      </c>
      <c r="T36" s="24">
        <f t="shared" si="12"/>
        <v>426.59462357585716</v>
      </c>
      <c r="U36" s="24">
        <f t="shared" si="12"/>
        <v>467.21071816366992</v>
      </c>
      <c r="V36" s="24">
        <f t="shared" si="12"/>
        <v>536.7877004482184</v>
      </c>
      <c r="W36" s="24">
        <f t="shared" si="12"/>
        <v>623.23798180521442</v>
      </c>
      <c r="X36" s="24">
        <f t="shared" si="12"/>
        <v>703.74603493421841</v>
      </c>
      <c r="Y36" s="24">
        <f t="shared" si="12"/>
        <v>787.98602420842883</v>
      </c>
      <c r="Z36" s="24">
        <f t="shared" si="12"/>
        <v>901.16986803228122</v>
      </c>
      <c r="AA36" s="24">
        <f t="shared" si="12"/>
        <v>1027.1611148372333</v>
      </c>
      <c r="AB36" s="24">
        <f t="shared" si="12"/>
        <v>1156.1466247291776</v>
      </c>
      <c r="AC36" s="24">
        <f t="shared" ref="AC36" si="13">+AC33*100/(AC38+100)</f>
        <v>1321.5908230951973</v>
      </c>
      <c r="AF36" s="39"/>
      <c r="AG36" s="40"/>
      <c r="AH36" s="40"/>
    </row>
    <row r="37" spans="2:43" s="22" customFormat="1" ht="15">
      <c r="B37" s="24" t="s">
        <v>52</v>
      </c>
      <c r="C37" s="24"/>
      <c r="D37" s="24"/>
      <c r="E37" s="50">
        <v>-4.0393800000000004</v>
      </c>
      <c r="F37" s="50">
        <v>-3.77522</v>
      </c>
      <c r="G37" s="50">
        <v>0.61757000000000006</v>
      </c>
      <c r="H37" s="50">
        <v>0.21758</v>
      </c>
      <c r="I37" s="50">
        <v>4.5676000000000005</v>
      </c>
      <c r="J37" s="50">
        <v>0.55507000000000006</v>
      </c>
      <c r="K37" s="50">
        <v>3.9608200000000005</v>
      </c>
      <c r="L37" s="50">
        <v>7.3540400000000004</v>
      </c>
      <c r="M37" s="50">
        <v>10.46148</v>
      </c>
      <c r="N37" s="50">
        <v>6.0770799999999996</v>
      </c>
      <c r="O37" s="50">
        <v>3.24261</v>
      </c>
      <c r="P37" s="50">
        <v>-1.3414999999999999</v>
      </c>
      <c r="Q37" s="50">
        <v>-9.5468899999999994</v>
      </c>
      <c r="R37" s="50">
        <v>-9.2220999999999993</v>
      </c>
      <c r="S37" s="50">
        <v>-7.4636199999999997</v>
      </c>
      <c r="T37" s="50">
        <v>-4.3585500000000001</v>
      </c>
      <c r="U37" s="50">
        <v>-4.2071200000000006</v>
      </c>
      <c r="V37" s="50">
        <v>-2.2368099999999997</v>
      </c>
      <c r="W37" s="50">
        <v>8.7550000000000003E-2</v>
      </c>
      <c r="X37" s="50">
        <v>-0.45487</v>
      </c>
      <c r="Y37" s="50">
        <v>2.4037899999999999</v>
      </c>
      <c r="Z37" s="50">
        <v>2.9012799999999999</v>
      </c>
      <c r="AA37" s="50">
        <v>1.8049099999999998</v>
      </c>
      <c r="AB37" s="50">
        <v>2.7029299999999998</v>
      </c>
      <c r="AC37" s="50">
        <v>2.2915200000000002</v>
      </c>
      <c r="AD37" s="23"/>
      <c r="AE37" s="23"/>
      <c r="AF37" s="39"/>
      <c r="AG37" s="40"/>
      <c r="AH37" s="40"/>
      <c r="AI37" s="23"/>
      <c r="AJ37" s="23"/>
      <c r="AK37" s="23"/>
      <c r="AL37" s="23"/>
      <c r="AM37" s="23"/>
      <c r="AN37" s="23"/>
      <c r="AO37" s="23"/>
      <c r="AP37" s="23"/>
      <c r="AQ37" s="23"/>
    </row>
    <row r="38" spans="2:43" s="22" customFormat="1" ht="15">
      <c r="B38" s="24" t="s">
        <v>53</v>
      </c>
      <c r="C38" s="24"/>
      <c r="D38" s="24"/>
      <c r="E38" s="50" t="s">
        <v>69</v>
      </c>
      <c r="F38" s="50" t="s">
        <v>69</v>
      </c>
      <c r="G38" s="50" t="s">
        <v>69</v>
      </c>
      <c r="H38" s="50" t="s">
        <v>69</v>
      </c>
      <c r="I38" s="50" t="s">
        <v>69</v>
      </c>
      <c r="J38" s="50" t="s">
        <v>69</v>
      </c>
      <c r="K38" s="50" t="s">
        <v>69</v>
      </c>
      <c r="L38" s="50" t="s">
        <v>69</v>
      </c>
      <c r="M38" s="50" t="s">
        <v>69</v>
      </c>
      <c r="N38" s="50"/>
      <c r="O38" s="50"/>
      <c r="P38" s="50"/>
      <c r="Q38" s="50">
        <v>-8.0294772412374602</v>
      </c>
      <c r="R38" s="50">
        <v>-10.287163209841699</v>
      </c>
      <c r="S38" s="50">
        <v>-3.1264008206659799</v>
      </c>
      <c r="T38" s="50">
        <v>-0.36958355514221403</v>
      </c>
      <c r="U38" s="50">
        <v>0.88467187837118799</v>
      </c>
      <c r="V38" s="50">
        <v>2.3626285664130999</v>
      </c>
      <c r="W38" s="50">
        <v>2.0719241400183699</v>
      </c>
      <c r="X38" s="50">
        <v>1.5313713372166999</v>
      </c>
      <c r="Y38" s="50">
        <v>2.5499152490369998</v>
      </c>
      <c r="Z38" s="50">
        <v>2.79482624321574</v>
      </c>
      <c r="AA38" s="50">
        <v>1.6040215040050001</v>
      </c>
      <c r="AB38" s="50">
        <v>1.90723</v>
      </c>
      <c r="AC38" s="50">
        <v>1.0885499999999999</v>
      </c>
      <c r="AD38" s="23"/>
      <c r="AE38" s="23"/>
      <c r="AF38" s="39"/>
      <c r="AG38" s="40"/>
      <c r="AH38" s="40"/>
      <c r="AI38" s="23"/>
      <c r="AJ38" s="23"/>
      <c r="AK38" s="23"/>
      <c r="AL38" s="23"/>
      <c r="AM38" s="23"/>
      <c r="AN38" s="23"/>
      <c r="AO38" s="23"/>
      <c r="AP38" s="23"/>
      <c r="AQ38" s="23"/>
    </row>
    <row r="39" spans="2:43" s="22" customFormat="1" ht="15" hidden="1" customHeight="1">
      <c r="B39" s="24"/>
      <c r="C39" s="24"/>
      <c r="D39" s="24"/>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23"/>
      <c r="AE39" s="23"/>
      <c r="AF39" s="39"/>
      <c r="AG39" s="40"/>
      <c r="AH39" s="40"/>
      <c r="AI39" s="23"/>
      <c r="AJ39" s="23"/>
      <c r="AK39" s="23"/>
      <c r="AL39" s="23"/>
      <c r="AM39" s="23"/>
      <c r="AN39" s="23"/>
      <c r="AO39" s="23"/>
      <c r="AP39" s="23"/>
      <c r="AQ39" s="23"/>
    </row>
    <row r="40" spans="2:43" s="22" customFormat="1" ht="15" hidden="1" customHeight="1">
      <c r="B40" s="24"/>
      <c r="C40" s="24"/>
      <c r="D40" s="24"/>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23"/>
      <c r="AE40" s="23"/>
      <c r="AF40" s="39"/>
      <c r="AG40" s="40"/>
      <c r="AH40" s="40"/>
      <c r="AI40" s="23"/>
      <c r="AJ40" s="23"/>
      <c r="AK40" s="23"/>
      <c r="AL40" s="23"/>
      <c r="AM40" s="23"/>
      <c r="AN40" s="23"/>
      <c r="AO40" s="23"/>
      <c r="AP40" s="23"/>
      <c r="AQ40" s="23"/>
    </row>
    <row r="41" spans="2:43" s="22" customFormat="1" ht="15" hidden="1" customHeight="1">
      <c r="B41" s="24"/>
      <c r="C41" s="24"/>
      <c r="D41" s="24"/>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23"/>
      <c r="AE41" s="23"/>
      <c r="AF41" s="39"/>
      <c r="AG41" s="40"/>
      <c r="AH41" s="40"/>
      <c r="AI41" s="23"/>
      <c r="AJ41" s="23"/>
      <c r="AK41" s="23"/>
      <c r="AL41" s="23"/>
      <c r="AM41" s="23"/>
      <c r="AN41" s="23"/>
      <c r="AO41" s="23"/>
      <c r="AP41" s="23"/>
      <c r="AQ41" s="23"/>
    </row>
    <row r="42" spans="2:43" s="22" customFormat="1" ht="15" hidden="1" customHeight="1">
      <c r="B42" s="24"/>
      <c r="C42" s="24"/>
      <c r="D42" s="24"/>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23"/>
      <c r="AE42" s="23"/>
      <c r="AF42" s="39"/>
      <c r="AG42" s="40"/>
      <c r="AH42" s="40"/>
      <c r="AI42" s="23"/>
      <c r="AJ42" s="23"/>
      <c r="AK42" s="23"/>
      <c r="AL42" s="23"/>
      <c r="AM42" s="23"/>
      <c r="AN42" s="23"/>
      <c r="AO42" s="23"/>
      <c r="AP42" s="23"/>
      <c r="AQ42" s="23"/>
    </row>
    <row r="43" spans="2:43" s="22" customFormat="1" ht="15" hidden="1" customHeight="1">
      <c r="B43" s="24"/>
      <c r="C43" s="24"/>
      <c r="D43" s="24"/>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23"/>
      <c r="AE43" s="23"/>
      <c r="AF43" s="39"/>
      <c r="AG43" s="40"/>
      <c r="AH43" s="40"/>
      <c r="AI43" s="23"/>
      <c r="AJ43" s="23"/>
      <c r="AK43" s="23"/>
      <c r="AL43" s="23"/>
      <c r="AM43" s="23"/>
      <c r="AN43" s="23"/>
      <c r="AO43" s="23"/>
      <c r="AP43" s="23"/>
      <c r="AQ43" s="23"/>
    </row>
    <row r="44" spans="2:43" s="22" customFormat="1" ht="15" hidden="1" customHeight="1">
      <c r="B44" s="24"/>
      <c r="C44" s="24"/>
      <c r="D44" s="24"/>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23"/>
      <c r="AE44" s="23"/>
      <c r="AF44" s="39"/>
      <c r="AG44" s="40"/>
      <c r="AH44" s="40"/>
      <c r="AI44" s="23"/>
      <c r="AJ44" s="23"/>
      <c r="AK44" s="23"/>
      <c r="AL44" s="23"/>
      <c r="AM44" s="23"/>
      <c r="AN44" s="23"/>
      <c r="AO44" s="23"/>
      <c r="AP44" s="23"/>
      <c r="AQ44" s="23"/>
    </row>
    <row r="45" spans="2:43" s="22" customFormat="1" ht="15" hidden="1" customHeight="1">
      <c r="B45" s="24"/>
      <c r="C45" s="24"/>
      <c r="D45" s="24"/>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23"/>
      <c r="AE45" s="23"/>
      <c r="AF45" s="39"/>
      <c r="AG45" s="40"/>
      <c r="AH45" s="40"/>
      <c r="AI45" s="23"/>
      <c r="AJ45" s="23"/>
      <c r="AK45" s="23"/>
      <c r="AL45" s="23"/>
      <c r="AM45" s="23"/>
      <c r="AN45" s="23"/>
      <c r="AO45" s="23"/>
      <c r="AP45" s="23"/>
      <c r="AQ45" s="23"/>
    </row>
    <row r="46" spans="2:43" s="22" customFormat="1" ht="15" hidden="1" customHeight="1">
      <c r="B46" s="24"/>
      <c r="C46" s="24"/>
      <c r="D46" s="24"/>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23"/>
      <c r="AE46" s="23"/>
      <c r="AF46" s="39"/>
      <c r="AG46" s="40"/>
      <c r="AH46" s="40"/>
      <c r="AI46" s="23"/>
      <c r="AJ46" s="23"/>
      <c r="AK46" s="23"/>
      <c r="AL46" s="23"/>
      <c r="AM46" s="23"/>
      <c r="AN46" s="23"/>
      <c r="AO46" s="23"/>
      <c r="AP46" s="23"/>
      <c r="AQ46" s="23"/>
    </row>
    <row r="47" spans="2:43" s="22" customFormat="1" ht="15" hidden="1" customHeight="1">
      <c r="B47" s="24"/>
      <c r="C47" s="24"/>
      <c r="D47" s="24"/>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23"/>
      <c r="AE47" s="23"/>
      <c r="AF47" s="39"/>
      <c r="AG47" s="40"/>
      <c r="AH47" s="40"/>
      <c r="AI47" s="23"/>
      <c r="AJ47" s="23"/>
      <c r="AK47" s="23"/>
      <c r="AL47" s="23"/>
      <c r="AM47" s="23"/>
      <c r="AN47" s="23"/>
      <c r="AO47" s="23"/>
      <c r="AP47" s="23"/>
      <c r="AQ47" s="23"/>
    </row>
    <row r="48" spans="2:43" s="22" customFormat="1" ht="15" hidden="1" customHeight="1">
      <c r="B48" s="24"/>
      <c r="C48" s="24"/>
      <c r="D48" s="24"/>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23"/>
      <c r="AE48" s="23"/>
      <c r="AF48" s="39"/>
      <c r="AG48" s="40"/>
      <c r="AH48" s="40"/>
      <c r="AI48" s="23"/>
      <c r="AJ48" s="23"/>
      <c r="AK48" s="23"/>
      <c r="AL48" s="23"/>
      <c r="AM48" s="23"/>
      <c r="AN48" s="23"/>
      <c r="AO48" s="23"/>
      <c r="AP48" s="23"/>
      <c r="AQ48" s="23"/>
    </row>
    <row r="49" spans="1:43" s="22" customFormat="1" ht="15" hidden="1" customHeight="1">
      <c r="B49" s="24"/>
      <c r="C49" s="24"/>
      <c r="D49" s="24"/>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23"/>
      <c r="AE49" s="23"/>
      <c r="AF49" s="39"/>
      <c r="AG49" s="40"/>
      <c r="AH49" s="40"/>
      <c r="AI49" s="23"/>
      <c r="AJ49" s="23"/>
      <c r="AK49" s="23"/>
      <c r="AL49" s="23"/>
      <c r="AM49" s="23"/>
      <c r="AN49" s="23"/>
      <c r="AO49" s="23"/>
      <c r="AP49" s="23"/>
      <c r="AQ49" s="23"/>
    </row>
    <row r="50" spans="1:43" s="22" customFormat="1" ht="15" hidden="1" customHeight="1">
      <c r="B50" s="24"/>
      <c r="C50" s="24"/>
      <c r="D50" s="24"/>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23"/>
      <c r="AE50" s="23"/>
      <c r="AF50" s="39"/>
      <c r="AG50" s="40"/>
      <c r="AH50" s="40"/>
      <c r="AI50" s="23"/>
      <c r="AJ50" s="23"/>
      <c r="AK50" s="23"/>
      <c r="AL50" s="23"/>
      <c r="AM50" s="23"/>
      <c r="AN50" s="23"/>
      <c r="AO50" s="23"/>
      <c r="AP50" s="23"/>
      <c r="AQ50" s="23"/>
    </row>
    <row r="51" spans="1:43" s="22" customFormat="1" ht="15" hidden="1" customHeight="1">
      <c r="B51" s="24"/>
      <c r="C51" s="24"/>
      <c r="D51" s="24"/>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23"/>
      <c r="AE51" s="23"/>
      <c r="AF51" s="39"/>
      <c r="AG51" s="40"/>
      <c r="AH51" s="40"/>
      <c r="AI51" s="23"/>
      <c r="AJ51" s="23"/>
      <c r="AK51" s="23"/>
      <c r="AL51" s="23"/>
      <c r="AM51" s="23"/>
      <c r="AN51" s="23"/>
      <c r="AO51" s="23"/>
      <c r="AP51" s="23"/>
      <c r="AQ51" s="23"/>
    </row>
    <row r="52" spans="1:43" s="22" customFormat="1" ht="15" hidden="1" customHeight="1">
      <c r="B52" s="24"/>
      <c r="C52" s="24"/>
      <c r="D52" s="24"/>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23"/>
      <c r="AE52" s="23"/>
      <c r="AF52" s="39"/>
      <c r="AG52" s="40"/>
      <c r="AH52" s="40"/>
      <c r="AI52" s="23"/>
      <c r="AJ52" s="23"/>
      <c r="AK52" s="23"/>
      <c r="AL52" s="23"/>
      <c r="AM52" s="23"/>
      <c r="AN52" s="23"/>
      <c r="AO52" s="23"/>
      <c r="AP52" s="23"/>
      <c r="AQ52" s="23"/>
    </row>
    <row r="53" spans="1:43" ht="15">
      <c r="AF53" s="39"/>
      <c r="AG53" s="40"/>
      <c r="AH53" s="40"/>
    </row>
    <row r="54" spans="1:43" ht="15" customHeight="1">
      <c r="A54" s="214" t="s">
        <v>54</v>
      </c>
      <c r="B54" s="17" t="s">
        <v>32</v>
      </c>
      <c r="C54" s="17"/>
      <c r="D54" s="17"/>
      <c r="E54" s="16"/>
      <c r="F54" s="16"/>
      <c r="G54" s="16"/>
      <c r="H54" s="16"/>
      <c r="I54" s="16"/>
      <c r="J54" s="16"/>
      <c r="K54" s="16"/>
      <c r="L54" s="16"/>
      <c r="M54" s="16"/>
      <c r="N54" s="164">
        <f t="shared" ref="N54:AB54" ca="1" si="14">+N55+N61+N62</f>
        <v>57.804686586121015</v>
      </c>
      <c r="O54" s="164">
        <f t="shared" ca="1" si="14"/>
        <v>61.821140206703355</v>
      </c>
      <c r="P54" s="164">
        <f t="shared" ca="1" si="14"/>
        <v>70.74052777370926</v>
      </c>
      <c r="Q54" s="164">
        <f t="shared" ca="1" si="14"/>
        <v>91.568422884465761</v>
      </c>
      <c r="R54" s="164">
        <f t="shared" ca="1" si="14"/>
        <v>106.91982091496867</v>
      </c>
      <c r="S54" s="164">
        <f t="shared" ca="1" si="14"/>
        <v>122.25532515552253</v>
      </c>
      <c r="T54" s="164">
        <f t="shared" ca="1" si="14"/>
        <v>124.22807091531313</v>
      </c>
      <c r="U54" s="164">
        <f t="shared" ca="1" si="14"/>
        <v>143.05670597653403</v>
      </c>
      <c r="V54" s="164">
        <f t="shared" ca="1" si="14"/>
        <v>152.99178511642532</v>
      </c>
      <c r="W54" s="164">
        <f t="shared" ca="1" si="14"/>
        <v>165.12957318701524</v>
      </c>
      <c r="X54" s="164">
        <f t="shared" ca="1" si="14"/>
        <v>190.16005579233803</v>
      </c>
      <c r="Y54" s="164">
        <f t="shared" ca="1" si="14"/>
        <v>203.83660037525493</v>
      </c>
      <c r="Z54" s="164">
        <f t="shared" ca="1" si="14"/>
        <v>231.72831747999533</v>
      </c>
      <c r="AA54" s="164">
        <f t="shared" ca="1" si="14"/>
        <v>266.4806151608941</v>
      </c>
      <c r="AB54" s="164">
        <f t="shared" ca="1" si="14"/>
        <v>306.59837564543665</v>
      </c>
      <c r="AC54" s="164">
        <f ca="1">+AC55+AC61+AC62</f>
        <v>344.68732589370296</v>
      </c>
      <c r="AF54" s="39"/>
      <c r="AG54" s="40"/>
      <c r="AH54" s="40"/>
    </row>
    <row r="55" spans="1:43" ht="15">
      <c r="A55" s="214"/>
      <c r="B55" s="12"/>
      <c r="C55" s="12" t="s">
        <v>33</v>
      </c>
      <c r="D55" s="12"/>
      <c r="E55" s="13"/>
      <c r="F55" s="13"/>
      <c r="G55" s="13"/>
      <c r="H55" s="13"/>
      <c r="I55" s="13"/>
      <c r="J55" s="13"/>
      <c r="K55" s="13"/>
      <c r="L55" s="13"/>
      <c r="M55" s="13"/>
      <c r="N55" s="165">
        <f t="shared" ref="N55:AA55" ca="1" si="15">+SUM(N56:N60)</f>
        <v>33.585977394875343</v>
      </c>
      <c r="O55" s="165">
        <f t="shared" ca="1" si="15"/>
        <v>36.610312650840079</v>
      </c>
      <c r="P55" s="165">
        <f t="shared" ca="1" si="15"/>
        <v>44.389583315727521</v>
      </c>
      <c r="Q55" s="165">
        <f t="shared" ca="1" si="15"/>
        <v>62.049702782625445</v>
      </c>
      <c r="R55" s="165">
        <f t="shared" ca="1" si="15"/>
        <v>78.2736105462713</v>
      </c>
      <c r="S55" s="165">
        <f t="shared" ca="1" si="15"/>
        <v>89.107326512220027</v>
      </c>
      <c r="T55" s="165">
        <f t="shared" ca="1" si="15"/>
        <v>87.491481406496192</v>
      </c>
      <c r="U55" s="165">
        <f t="shared" ca="1" si="15"/>
        <v>102.43235927779082</v>
      </c>
      <c r="V55" s="165">
        <f t="shared" ca="1" si="15"/>
        <v>108.65824783151095</v>
      </c>
      <c r="W55" s="165">
        <f t="shared" ca="1" si="15"/>
        <v>115.51442240358499</v>
      </c>
      <c r="X55" s="165">
        <f t="shared" ca="1" si="15"/>
        <v>129.82501879778218</v>
      </c>
      <c r="Y55" s="165">
        <f t="shared" ca="1" si="15"/>
        <v>135.29398631954268</v>
      </c>
      <c r="Z55" s="165">
        <f t="shared" ca="1" si="15"/>
        <v>154.63467560930408</v>
      </c>
      <c r="AA55" s="165">
        <f t="shared" ca="1" si="15"/>
        <v>176.68891221765332</v>
      </c>
      <c r="AB55" s="165">
        <f t="shared" ref="AB55:AC55" ca="1" si="16">+SUM(AB56:AB60)</f>
        <v>197.23482211603999</v>
      </c>
      <c r="AC55" s="165">
        <f t="shared" ca="1" si="16"/>
        <v>219.31779641954532</v>
      </c>
      <c r="AF55" s="39"/>
      <c r="AG55" s="40"/>
      <c r="AH55" s="40"/>
    </row>
    <row r="56" spans="1:43" ht="15">
      <c r="A56" s="214"/>
      <c r="B56" s="12"/>
      <c r="C56" s="12"/>
      <c r="D56" s="21" t="s">
        <v>34</v>
      </c>
      <c r="E56" s="20"/>
      <c r="F56" s="20"/>
      <c r="G56" s="20"/>
      <c r="H56" s="20"/>
      <c r="I56" s="20"/>
      <c r="J56" s="20"/>
      <c r="K56" s="20"/>
      <c r="L56" s="20"/>
      <c r="M56" s="20"/>
      <c r="N56" s="166">
        <f t="shared" ref="N56:AC56" ca="1" si="17">IF(OFFSET(N37,$AE$35-1,0)=0,ERROR.TYPE(6),N6*(OFFSET(N$34,$AE$35,0)/N$33)^($AE6))</f>
        <v>4.9363617492974097</v>
      </c>
      <c r="O56" s="166">
        <f t="shared" ca="1" si="17"/>
        <v>5.2851095247474538</v>
      </c>
      <c r="P56" s="166">
        <f t="shared" ca="1" si="17"/>
        <v>5.4445510596733175</v>
      </c>
      <c r="Q56" s="166">
        <f t="shared" ca="1" si="17"/>
        <v>6.1985627809967019</v>
      </c>
      <c r="R56" s="166">
        <f t="shared" ca="1" si="17"/>
        <v>6.6698809009982556</v>
      </c>
      <c r="S56" s="166">
        <f t="shared" ca="1" si="17"/>
        <v>11.564958963322653</v>
      </c>
      <c r="T56" s="166">
        <f t="shared" ca="1" si="17"/>
        <v>13.322938990311641</v>
      </c>
      <c r="U56" s="166">
        <f t="shared" ca="1" si="17"/>
        <v>15.941605925533731</v>
      </c>
      <c r="V56" s="166">
        <f t="shared" ca="1" si="17"/>
        <v>13.659136184920936</v>
      </c>
      <c r="W56" s="166">
        <f t="shared" ca="1" si="17"/>
        <v>17.36818334888228</v>
      </c>
      <c r="X56" s="166">
        <f t="shared" ca="1" si="17"/>
        <v>19.476102449188105</v>
      </c>
      <c r="Y56" s="166">
        <f t="shared" ca="1" si="17"/>
        <v>21.552230147502119</v>
      </c>
      <c r="Z56" s="166">
        <f t="shared" ca="1" si="17"/>
        <v>22.024899129162641</v>
      </c>
      <c r="AA56" s="166">
        <f t="shared" ca="1" si="17"/>
        <v>24.698371885042572</v>
      </c>
      <c r="AB56" s="166">
        <f t="shared" ca="1" si="17"/>
        <v>31.974743461658505</v>
      </c>
      <c r="AC56" s="166">
        <f t="shared" ca="1" si="17"/>
        <v>29.616426914082719</v>
      </c>
      <c r="AF56" s="39"/>
      <c r="AG56" s="40"/>
      <c r="AH56" s="40"/>
    </row>
    <row r="57" spans="1:43" ht="15">
      <c r="A57" s="214"/>
      <c r="B57" s="12"/>
      <c r="C57" s="12"/>
      <c r="D57" s="21" t="s">
        <v>35</v>
      </c>
      <c r="E57" s="20"/>
      <c r="F57" s="20"/>
      <c r="G57" s="20"/>
      <c r="H57" s="20"/>
      <c r="I57" s="20"/>
      <c r="J57" s="20"/>
      <c r="K57" s="20"/>
      <c r="L57" s="20"/>
      <c r="M57" s="20"/>
      <c r="N57" s="166">
        <f t="shared" ref="N57:AC57" ca="1" si="18">IF(OFFSET(N37,$AE$35-1,0)=0,ERROR.TYPE(6),N7*(OFFSET(N$34,$AE$35,0)/N$33)^($AE7))</f>
        <v>2.9364386887320189</v>
      </c>
      <c r="O57" s="166">
        <f t="shared" ca="1" si="18"/>
        <v>3.3041692313568674</v>
      </c>
      <c r="P57" s="166">
        <f t="shared" ca="1" si="18"/>
        <v>3.8881589178953231</v>
      </c>
      <c r="Q57" s="166">
        <f t="shared" ca="1" si="18"/>
        <v>6.7889712459596767</v>
      </c>
      <c r="R57" s="166">
        <f t="shared" ca="1" si="18"/>
        <v>9.1935031388307245</v>
      </c>
      <c r="S57" s="166">
        <f t="shared" ca="1" si="18"/>
        <v>6.7912190119870646</v>
      </c>
      <c r="T57" s="166">
        <f t="shared" ca="1" si="18"/>
        <v>4.3852934048091692</v>
      </c>
      <c r="U57" s="166">
        <f t="shared" ca="1" si="18"/>
        <v>5.6601926683403931</v>
      </c>
      <c r="V57" s="166">
        <f t="shared" ca="1" si="18"/>
        <v>8.7395312297467385</v>
      </c>
      <c r="W57" s="166">
        <f t="shared" ca="1" si="18"/>
        <v>13.48529520269264</v>
      </c>
      <c r="X57" s="166">
        <f t="shared" ca="1" si="18"/>
        <v>16.083789475392273</v>
      </c>
      <c r="Y57" s="166">
        <f t="shared" ca="1" si="18"/>
        <v>17.23226831946657</v>
      </c>
      <c r="Z57" s="166">
        <f t="shared" ca="1" si="18"/>
        <v>21.571961362374921</v>
      </c>
      <c r="AA57" s="166">
        <f t="shared" ca="1" si="18"/>
        <v>26.322964307821358</v>
      </c>
      <c r="AB57" s="166">
        <f t="shared" ca="1" si="18"/>
        <v>30.113316146391544</v>
      </c>
      <c r="AC57" s="166">
        <f t="shared" ca="1" si="18"/>
        <v>36.484285831579534</v>
      </c>
      <c r="AF57" s="39"/>
      <c r="AG57" s="40"/>
      <c r="AH57" s="40"/>
    </row>
    <row r="58" spans="1:43" ht="15">
      <c r="A58" s="214"/>
      <c r="B58" s="12"/>
      <c r="C58" s="12"/>
      <c r="D58" s="21" t="s">
        <v>36</v>
      </c>
      <c r="E58" s="20"/>
      <c r="F58" s="20"/>
      <c r="G58" s="20"/>
      <c r="H58" s="20"/>
      <c r="I58" s="20"/>
      <c r="J58" s="20"/>
      <c r="K58" s="20"/>
      <c r="L58" s="20"/>
      <c r="M58" s="20"/>
      <c r="N58" s="166">
        <f t="shared" ref="N58:AC58" ca="1" si="19">IF(OFFSET(N37,$AE$35-1,0)=0,ERROR.TYPE(6),N8*(OFFSET(N$34,$AE$35,0)/N$33)^($AE8))</f>
        <v>21.52741345684591</v>
      </c>
      <c r="O58" s="166">
        <f t="shared" ca="1" si="19"/>
        <v>24.255387594735765</v>
      </c>
      <c r="P58" s="166">
        <f t="shared" ca="1" si="19"/>
        <v>30.797361715158885</v>
      </c>
      <c r="Q58" s="166">
        <f t="shared" ca="1" si="19"/>
        <v>42.67839993966907</v>
      </c>
      <c r="R58" s="166">
        <f t="shared" ca="1" si="19"/>
        <v>53.170199106442325</v>
      </c>
      <c r="S58" s="166">
        <f t="shared" ca="1" si="19"/>
        <v>62.051043465166309</v>
      </c>
      <c r="T58" s="166">
        <f t="shared" ca="1" si="19"/>
        <v>61.908229139422374</v>
      </c>
      <c r="U58" s="166">
        <f t="shared" ca="1" si="19"/>
        <v>71.867448137464791</v>
      </c>
      <c r="V58" s="166">
        <f t="shared" ca="1" si="19"/>
        <v>76.345772991297295</v>
      </c>
      <c r="W58" s="166">
        <f t="shared" ca="1" si="19"/>
        <v>75.960109869604054</v>
      </c>
      <c r="X58" s="166">
        <f t="shared" ca="1" si="19"/>
        <v>84.637593447104479</v>
      </c>
      <c r="Y58" s="166">
        <f t="shared" ca="1" si="19"/>
        <v>86.42867361637397</v>
      </c>
      <c r="Z58" s="166">
        <f t="shared" ca="1" si="19"/>
        <v>97.006184291326534</v>
      </c>
      <c r="AA58" s="166">
        <f t="shared" ca="1" si="19"/>
        <v>113.43865692678943</v>
      </c>
      <c r="AB58" s="166">
        <f t="shared" ca="1" si="19"/>
        <v>120.36582011798994</v>
      </c>
      <c r="AC58" s="166">
        <f t="shared" ca="1" si="19"/>
        <v>138.43419398088309</v>
      </c>
      <c r="AF58" s="39"/>
      <c r="AG58" s="40"/>
      <c r="AH58" s="40"/>
    </row>
    <row r="59" spans="1:43" ht="15">
      <c r="A59" s="214"/>
      <c r="B59" s="12"/>
      <c r="C59" s="12"/>
      <c r="D59" s="21" t="s">
        <v>37</v>
      </c>
      <c r="E59" s="20"/>
      <c r="F59" s="20"/>
      <c r="G59" s="20"/>
      <c r="H59" s="20"/>
      <c r="I59" s="20"/>
      <c r="J59" s="20"/>
      <c r="K59" s="20"/>
      <c r="L59" s="20"/>
      <c r="M59" s="20"/>
      <c r="N59" s="166">
        <f t="shared" ref="N59:AC59" ca="1" si="20">IF(OFFSET(N37,$AE$35-1,0)=0,ERROR.TYPE(6),N9)</f>
        <v>4.1857635000000037</v>
      </c>
      <c r="O59" s="166">
        <f t="shared" ca="1" si="20"/>
        <v>3.7656462999999931</v>
      </c>
      <c r="P59" s="166">
        <f t="shared" ca="1" si="20"/>
        <v>4.2595116229999981</v>
      </c>
      <c r="Q59" s="166">
        <f t="shared" ca="1" si="20"/>
        <v>6.3837688160000035</v>
      </c>
      <c r="R59" s="166">
        <f t="shared" ca="1" si="20"/>
        <v>9.2400273999999953</v>
      </c>
      <c r="S59" s="166">
        <f t="shared" ca="1" si="20"/>
        <v>8.7001050717440123</v>
      </c>
      <c r="T59" s="166">
        <f t="shared" ca="1" si="20"/>
        <v>7.8750198719530005</v>
      </c>
      <c r="U59" s="166">
        <f t="shared" ca="1" si="20"/>
        <v>8.963112546451903</v>
      </c>
      <c r="V59" s="166">
        <f t="shared" ca="1" si="20"/>
        <v>9.9138074255459827</v>
      </c>
      <c r="W59" s="166">
        <f t="shared" ca="1" si="20"/>
        <v>8.7008339824060101</v>
      </c>
      <c r="X59" s="166">
        <f t="shared" ca="1" si="20"/>
        <v>9.6275334260973295</v>
      </c>
      <c r="Y59" s="166">
        <f t="shared" ca="1" si="20"/>
        <v>10.080814236200013</v>
      </c>
      <c r="Z59" s="166">
        <f t="shared" ca="1" si="20"/>
        <v>14.031630826439994</v>
      </c>
      <c r="AA59" s="166">
        <f t="shared" ca="1" si="20"/>
        <v>12.228919097999977</v>
      </c>
      <c r="AB59" s="166">
        <f t="shared" ca="1" si="20"/>
        <v>14.780942390000007</v>
      </c>
      <c r="AC59" s="166">
        <f t="shared" ca="1" si="20"/>
        <v>14.782889692999987</v>
      </c>
      <c r="AF59" s="39"/>
      <c r="AG59" s="40"/>
      <c r="AH59" s="40"/>
    </row>
    <row r="60" spans="1:43" ht="15">
      <c r="A60" s="214"/>
      <c r="B60" s="12"/>
      <c r="C60" s="12"/>
      <c r="D60" s="19" t="s">
        <v>38</v>
      </c>
      <c r="E60" s="18"/>
      <c r="F60" s="18"/>
      <c r="G60" s="18"/>
      <c r="H60" s="18"/>
      <c r="I60" s="18"/>
      <c r="J60" s="18"/>
      <c r="K60" s="18"/>
      <c r="L60" s="18"/>
      <c r="M60" s="18"/>
      <c r="N60" s="167">
        <f t="shared" ref="N60:AB60" si="21">+N10</f>
        <v>0</v>
      </c>
      <c r="O60" s="167">
        <f t="shared" si="21"/>
        <v>0</v>
      </c>
      <c r="P60" s="167">
        <f t="shared" si="21"/>
        <v>0</v>
      </c>
      <c r="Q60" s="167">
        <f t="shared" si="21"/>
        <v>0</v>
      </c>
      <c r="R60" s="167">
        <f t="shared" si="21"/>
        <v>0</v>
      </c>
      <c r="S60" s="167">
        <f t="shared" si="21"/>
        <v>0</v>
      </c>
      <c r="T60" s="167">
        <f t="shared" si="21"/>
        <v>0</v>
      </c>
      <c r="U60" s="167">
        <f t="shared" si="21"/>
        <v>0</v>
      </c>
      <c r="V60" s="167">
        <f t="shared" si="21"/>
        <v>0</v>
      </c>
      <c r="W60" s="167">
        <f t="shared" si="21"/>
        <v>0</v>
      </c>
      <c r="X60" s="167">
        <f t="shared" si="21"/>
        <v>0</v>
      </c>
      <c r="Y60" s="167">
        <f t="shared" si="21"/>
        <v>0</v>
      </c>
      <c r="Z60" s="167">
        <f t="shared" si="21"/>
        <v>0</v>
      </c>
      <c r="AA60" s="167">
        <f t="shared" si="21"/>
        <v>0</v>
      </c>
      <c r="AB60" s="167">
        <f t="shared" si="21"/>
        <v>0</v>
      </c>
      <c r="AC60" s="167">
        <f t="shared" ref="AC60" si="22">+AC10</f>
        <v>0</v>
      </c>
      <c r="AF60" s="39"/>
      <c r="AG60" s="40"/>
      <c r="AH60" s="40"/>
    </row>
    <row r="61" spans="1:43" ht="15">
      <c r="A61" s="214"/>
      <c r="B61" s="12"/>
      <c r="C61" s="12" t="s">
        <v>39</v>
      </c>
      <c r="D61" s="12"/>
      <c r="E61" s="20"/>
      <c r="F61" s="20"/>
      <c r="G61" s="20"/>
      <c r="H61" s="20"/>
      <c r="I61" s="20"/>
      <c r="J61" s="20"/>
      <c r="K61" s="20"/>
      <c r="L61" s="20"/>
      <c r="M61" s="20"/>
      <c r="N61" s="166">
        <f t="shared" ref="N61:AC61" ca="1" si="23">IF(OFFSET(N37,$AE$35-1,0)=0,ERROR.TYPE(6),N11*(OFFSET(N$34,$AE$35,0)/N$33)^($AE11))</f>
        <v>14.98082702524567</v>
      </c>
      <c r="O61" s="166">
        <f t="shared" ca="1" si="23"/>
        <v>16.265788555863274</v>
      </c>
      <c r="P61" s="166">
        <f t="shared" ca="1" si="23"/>
        <v>17.568492457981733</v>
      </c>
      <c r="Q61" s="166">
        <f t="shared" ca="1" si="23"/>
        <v>19.787954984182313</v>
      </c>
      <c r="R61" s="166">
        <f t="shared" ca="1" si="23"/>
        <v>19.426109308384348</v>
      </c>
      <c r="S61" s="166">
        <f t="shared" ca="1" si="23"/>
        <v>21.268215895238498</v>
      </c>
      <c r="T61" s="166">
        <f t="shared" ca="1" si="23"/>
        <v>24.067252645108891</v>
      </c>
      <c r="U61" s="166">
        <f t="shared" ca="1" si="23"/>
        <v>28.140997283316185</v>
      </c>
      <c r="V61" s="166">
        <f t="shared" ca="1" si="23"/>
        <v>30.205153001748361</v>
      </c>
      <c r="W61" s="166">
        <f t="shared" ca="1" si="23"/>
        <v>34.699144097814255</v>
      </c>
      <c r="X61" s="166">
        <f t="shared" ca="1" si="23"/>
        <v>43.435461943110894</v>
      </c>
      <c r="Y61" s="166">
        <f t="shared" ca="1" si="23"/>
        <v>46.751486259189953</v>
      </c>
      <c r="Z61" s="166">
        <f t="shared" ca="1" si="23"/>
        <v>55.619620762485255</v>
      </c>
      <c r="AA61" s="166">
        <f t="shared" ca="1" si="23"/>
        <v>69.289114340781779</v>
      </c>
      <c r="AB61" s="166">
        <f t="shared" ca="1" si="23"/>
        <v>80.228181754965703</v>
      </c>
      <c r="AC61" s="166">
        <f t="shared" ca="1" si="23"/>
        <v>95.194217946653936</v>
      </c>
      <c r="AF61" s="39"/>
      <c r="AG61" s="40"/>
      <c r="AH61" s="40"/>
    </row>
    <row r="62" spans="1:43" ht="15">
      <c r="A62" s="214"/>
      <c r="B62" s="12"/>
      <c r="C62" s="12" t="s">
        <v>40</v>
      </c>
      <c r="D62" s="12"/>
      <c r="E62" s="13"/>
      <c r="F62" s="13"/>
      <c r="G62" s="13"/>
      <c r="H62" s="13"/>
      <c r="I62" s="13"/>
      <c r="J62" s="13"/>
      <c r="K62" s="13"/>
      <c r="L62" s="13"/>
      <c r="M62" s="13"/>
      <c r="N62" s="165">
        <f t="shared" ref="N62:AB62" ca="1" si="24">+N63+N64</f>
        <v>9.2378821659999986</v>
      </c>
      <c r="O62" s="165">
        <f t="shared" ca="1" si="24"/>
        <v>8.9450390000000013</v>
      </c>
      <c r="P62" s="165">
        <f t="shared" ca="1" si="24"/>
        <v>8.7824520000000028</v>
      </c>
      <c r="Q62" s="165">
        <f t="shared" ca="1" si="24"/>
        <v>9.7307651176580041</v>
      </c>
      <c r="R62" s="165">
        <f t="shared" ca="1" si="24"/>
        <v>9.2201010603130129</v>
      </c>
      <c r="S62" s="165">
        <f t="shared" ca="1" si="24"/>
        <v>11.879782748064002</v>
      </c>
      <c r="T62" s="165">
        <f t="shared" ca="1" si="24"/>
        <v>12.66933686370804</v>
      </c>
      <c r="U62" s="165">
        <f t="shared" ca="1" si="24"/>
        <v>12.483349415427021</v>
      </c>
      <c r="V62" s="165">
        <f t="shared" ca="1" si="24"/>
        <v>14.12838428316601</v>
      </c>
      <c r="W62" s="165">
        <f t="shared" ca="1" si="24"/>
        <v>14.916006685616004</v>
      </c>
      <c r="X62" s="165">
        <f t="shared" ca="1" si="24"/>
        <v>16.899575051444977</v>
      </c>
      <c r="Y62" s="165">
        <f t="shared" ca="1" si="24"/>
        <v>21.791127796522304</v>
      </c>
      <c r="Z62" s="165">
        <f t="shared" ca="1" si="24"/>
        <v>21.474021108205989</v>
      </c>
      <c r="AA62" s="165">
        <f t="shared" ca="1" si="24"/>
        <v>20.502588602459014</v>
      </c>
      <c r="AB62" s="165">
        <f t="shared" ca="1" si="24"/>
        <v>29.135371774430951</v>
      </c>
      <c r="AC62" s="165">
        <f t="shared" ref="AC62" ca="1" si="25">+AC63+AC64</f>
        <v>30.175311527503723</v>
      </c>
      <c r="AF62" s="39"/>
      <c r="AG62" s="40"/>
      <c r="AH62" s="40"/>
    </row>
    <row r="63" spans="1:43">
      <c r="A63" s="214"/>
      <c r="B63" s="21"/>
      <c r="C63" s="21"/>
      <c r="D63" s="21" t="s">
        <v>55</v>
      </c>
      <c r="E63" s="20"/>
      <c r="F63" s="20"/>
      <c r="G63" s="20"/>
      <c r="H63" s="20"/>
      <c r="I63" s="20"/>
      <c r="J63" s="20"/>
      <c r="K63" s="20"/>
      <c r="L63" s="20"/>
      <c r="M63" s="20"/>
      <c r="N63" s="166">
        <f t="shared" ref="N63:AB63" ca="1" si="26">IF(OFFSET(N37,$AE$35-1,0)=0,ERROR.TYPE(6),N13)</f>
        <v>9.2378821659999986</v>
      </c>
      <c r="O63" s="166">
        <f t="shared" ca="1" si="26"/>
        <v>8.9450390000000013</v>
      </c>
      <c r="P63" s="166">
        <f t="shared" ca="1" si="26"/>
        <v>8.7824520000000028</v>
      </c>
      <c r="Q63" s="166">
        <f t="shared" ca="1" si="26"/>
        <v>9.7307651176580041</v>
      </c>
      <c r="R63" s="166">
        <f t="shared" ca="1" si="26"/>
        <v>9.2201010603130129</v>
      </c>
      <c r="S63" s="166">
        <f t="shared" ca="1" si="26"/>
        <v>11.879782748064002</v>
      </c>
      <c r="T63" s="166">
        <f t="shared" ca="1" si="26"/>
        <v>12.66933686370804</v>
      </c>
      <c r="U63" s="166">
        <f t="shared" ca="1" si="26"/>
        <v>12.483349415427021</v>
      </c>
      <c r="V63" s="166">
        <f t="shared" ca="1" si="26"/>
        <v>14.12838428316601</v>
      </c>
      <c r="W63" s="166">
        <f t="shared" ca="1" si="26"/>
        <v>14.916006685616004</v>
      </c>
      <c r="X63" s="166">
        <f t="shared" ca="1" si="26"/>
        <v>16.899575051444977</v>
      </c>
      <c r="Y63" s="166">
        <f t="shared" ca="1" si="26"/>
        <v>21.791127796522304</v>
      </c>
      <c r="Z63" s="166">
        <f t="shared" ca="1" si="26"/>
        <v>21.474021108205989</v>
      </c>
      <c r="AA63" s="166">
        <f t="shared" ca="1" si="26"/>
        <v>20.502588602459014</v>
      </c>
      <c r="AB63" s="166">
        <f t="shared" ca="1" si="26"/>
        <v>29.135371774430951</v>
      </c>
      <c r="AC63" s="166">
        <f t="shared" ref="AC63" ca="1" si="27">IF(OFFSET(AC37,$AE$35-1,0)=0,ERROR.TYPE(6),AC13)</f>
        <v>30.175311527503723</v>
      </c>
    </row>
    <row r="64" spans="1:43">
      <c r="A64" s="214"/>
      <c r="B64" s="19"/>
      <c r="C64" s="19"/>
      <c r="D64" s="19" t="s">
        <v>38</v>
      </c>
      <c r="E64" s="18"/>
      <c r="F64" s="18"/>
      <c r="G64" s="18"/>
      <c r="H64" s="18"/>
      <c r="I64" s="18"/>
      <c r="J64" s="18"/>
      <c r="K64" s="18"/>
      <c r="L64" s="18"/>
      <c r="M64" s="18"/>
      <c r="N64" s="167">
        <f t="shared" ref="N64:AB64" si="28">+N14</f>
        <v>0</v>
      </c>
      <c r="O64" s="167">
        <f t="shared" si="28"/>
        <v>0</v>
      </c>
      <c r="P64" s="167">
        <f t="shared" si="28"/>
        <v>0</v>
      </c>
      <c r="Q64" s="167">
        <f t="shared" si="28"/>
        <v>0</v>
      </c>
      <c r="R64" s="167">
        <f t="shared" si="28"/>
        <v>0</v>
      </c>
      <c r="S64" s="167">
        <f t="shared" si="28"/>
        <v>0</v>
      </c>
      <c r="T64" s="167">
        <f t="shared" si="28"/>
        <v>0</v>
      </c>
      <c r="U64" s="167">
        <f t="shared" si="28"/>
        <v>0</v>
      </c>
      <c r="V64" s="167">
        <f t="shared" si="28"/>
        <v>0</v>
      </c>
      <c r="W64" s="167">
        <f t="shared" si="28"/>
        <v>0</v>
      </c>
      <c r="X64" s="167">
        <f t="shared" si="28"/>
        <v>0</v>
      </c>
      <c r="Y64" s="167">
        <f t="shared" si="28"/>
        <v>0</v>
      </c>
      <c r="Z64" s="167">
        <f t="shared" si="28"/>
        <v>0</v>
      </c>
      <c r="AA64" s="167">
        <f t="shared" si="28"/>
        <v>0</v>
      </c>
      <c r="AB64" s="167">
        <f t="shared" si="28"/>
        <v>0</v>
      </c>
      <c r="AC64" s="167">
        <f t="shared" ref="AC64" si="29">+AC14</f>
        <v>0</v>
      </c>
    </row>
    <row r="65" spans="1:39" ht="15">
      <c r="A65" s="214"/>
      <c r="B65" s="17" t="s">
        <v>42</v>
      </c>
      <c r="C65" s="17"/>
      <c r="D65" s="17"/>
      <c r="E65" s="16"/>
      <c r="F65" s="16"/>
      <c r="G65" s="16"/>
      <c r="H65" s="16"/>
      <c r="I65" s="16"/>
      <c r="J65" s="16"/>
      <c r="K65" s="16"/>
      <c r="L65" s="16"/>
      <c r="M65" s="16"/>
      <c r="N65" s="164">
        <f t="shared" ref="N65:AB65" ca="1" si="30">IF(OFFSET(N37,$AE$35-1,0)=0,ERROR.TYPE(6),N15)</f>
        <v>0</v>
      </c>
      <c r="O65" s="164">
        <f t="shared" ca="1" si="30"/>
        <v>0</v>
      </c>
      <c r="P65" s="164">
        <f t="shared" ca="1" si="30"/>
        <v>0</v>
      </c>
      <c r="Q65" s="164">
        <f t="shared" ca="1" si="30"/>
        <v>0</v>
      </c>
      <c r="R65" s="164">
        <f t="shared" ca="1" si="30"/>
        <v>0</v>
      </c>
      <c r="S65" s="164">
        <f t="shared" ca="1" si="30"/>
        <v>0</v>
      </c>
      <c r="T65" s="164">
        <f t="shared" ca="1" si="30"/>
        <v>0</v>
      </c>
      <c r="U65" s="164">
        <f t="shared" ca="1" si="30"/>
        <v>0</v>
      </c>
      <c r="V65" s="164">
        <f t="shared" ca="1" si="30"/>
        <v>0</v>
      </c>
      <c r="W65" s="164">
        <f t="shared" ca="1" si="30"/>
        <v>0</v>
      </c>
      <c r="X65" s="164">
        <f t="shared" ca="1" si="30"/>
        <v>0</v>
      </c>
      <c r="Y65" s="164">
        <f t="shared" ca="1" si="30"/>
        <v>0</v>
      </c>
      <c r="Z65" s="164">
        <f t="shared" ca="1" si="30"/>
        <v>0</v>
      </c>
      <c r="AA65" s="164">
        <f t="shared" ca="1" si="30"/>
        <v>0</v>
      </c>
      <c r="AB65" s="164">
        <f t="shared" ca="1" si="30"/>
        <v>0</v>
      </c>
      <c r="AC65" s="164">
        <f t="shared" ref="AC65" ca="1" si="31">IF(OFFSET(AC37,$AE$35-1,0)=0,ERROR.TYPE(6),AC15)</f>
        <v>0</v>
      </c>
    </row>
    <row r="66" spans="1:39" ht="6" customHeight="1">
      <c r="A66" s="214"/>
      <c r="B66" s="12"/>
      <c r="C66" s="12"/>
      <c r="D66" s="12"/>
      <c r="E66" s="12"/>
      <c r="F66" s="12"/>
      <c r="G66" s="12"/>
      <c r="H66" s="12"/>
      <c r="I66" s="12"/>
      <c r="J66" s="12"/>
      <c r="K66" s="12"/>
      <c r="L66" s="12"/>
      <c r="M66" s="12"/>
      <c r="N66" s="165"/>
      <c r="O66" s="165"/>
      <c r="P66" s="165"/>
      <c r="Q66" s="165"/>
      <c r="R66" s="165"/>
      <c r="S66" s="165"/>
      <c r="T66" s="165"/>
      <c r="U66" s="165"/>
      <c r="V66" s="165"/>
      <c r="W66" s="165"/>
      <c r="X66" s="165"/>
      <c r="Y66" s="165"/>
      <c r="Z66" s="165"/>
      <c r="AA66" s="165"/>
      <c r="AB66" s="165"/>
      <c r="AC66" s="165"/>
    </row>
    <row r="67" spans="1:39" s="9" customFormat="1" ht="15">
      <c r="A67" s="214"/>
      <c r="B67" s="15" t="s">
        <v>43</v>
      </c>
      <c r="C67" s="15"/>
      <c r="D67" s="15"/>
      <c r="E67" s="14"/>
      <c r="F67" s="14"/>
      <c r="G67" s="14"/>
      <c r="H67" s="14"/>
      <c r="I67" s="14"/>
      <c r="J67" s="14"/>
      <c r="K67" s="14"/>
      <c r="L67" s="14"/>
      <c r="M67" s="14"/>
      <c r="N67" s="169">
        <f t="shared" ref="N67:AB67" ca="1" si="32">IF(OFFSET(N37,$AE$35-1,0)=0,ERROR.TYPE(6),N17)</f>
        <v>70.001354425000002</v>
      </c>
      <c r="O67" s="169">
        <f t="shared" ca="1" si="32"/>
        <v>71.149001103999993</v>
      </c>
      <c r="P67" s="169">
        <f t="shared" ca="1" si="32"/>
        <v>74.99962644</v>
      </c>
      <c r="Q67" s="169">
        <f t="shared" ca="1" si="32"/>
        <v>79.917308238000004</v>
      </c>
      <c r="R67" s="169">
        <f t="shared" ca="1" si="32"/>
        <v>93.069762023222296</v>
      </c>
      <c r="S67" s="169">
        <f t="shared" ca="1" si="32"/>
        <v>103.27914767963701</v>
      </c>
      <c r="T67" s="169">
        <f t="shared" ca="1" si="32"/>
        <v>111.17851162892499</v>
      </c>
      <c r="U67" s="169">
        <f t="shared" ca="1" si="32"/>
        <v>124.88971184785002</v>
      </c>
      <c r="V67" s="169">
        <f t="shared" ca="1" si="32"/>
        <v>143.57163010177399</v>
      </c>
      <c r="W67" s="169">
        <f t="shared" ca="1" si="32"/>
        <v>160.90303910395599</v>
      </c>
      <c r="X67" s="169">
        <f t="shared" ca="1" si="32"/>
        <v>187.62764697911149</v>
      </c>
      <c r="Y67" s="169">
        <f t="shared" ca="1" si="32"/>
        <v>212.84424370828867</v>
      </c>
      <c r="Z67" s="169">
        <f t="shared" ca="1" si="32"/>
        <v>241.93019559391033</v>
      </c>
      <c r="AA67" s="169">
        <f t="shared" ca="1" si="32"/>
        <v>286.0416865399136</v>
      </c>
      <c r="AB67" s="169">
        <f t="shared" ca="1" si="32"/>
        <v>330.60201691876955</v>
      </c>
      <c r="AC67" s="169">
        <f t="shared" ref="AC67" ca="1" si="33">IF(OFFSET(AC37,$AE$35-1,0)=0,ERROR.TYPE(6),AC17)</f>
        <v>379.11228535524992</v>
      </c>
    </row>
    <row r="68" spans="1:39" s="9" customFormat="1" ht="6" customHeight="1">
      <c r="A68" s="214"/>
      <c r="B68" s="12"/>
      <c r="C68" s="12"/>
      <c r="D68" s="12"/>
      <c r="E68" s="12"/>
      <c r="F68" s="12"/>
      <c r="G68" s="12"/>
      <c r="H68" s="12"/>
      <c r="I68" s="12"/>
      <c r="J68" s="12"/>
      <c r="K68" s="12"/>
      <c r="L68" s="12"/>
      <c r="M68" s="12"/>
      <c r="N68" s="165"/>
      <c r="O68" s="165"/>
      <c r="P68" s="165"/>
      <c r="Q68" s="165"/>
      <c r="R68" s="165"/>
      <c r="S68" s="165"/>
      <c r="T68" s="165"/>
      <c r="U68" s="165"/>
      <c r="V68" s="165"/>
      <c r="W68" s="165"/>
      <c r="X68" s="165"/>
      <c r="Y68" s="165"/>
      <c r="Z68" s="165"/>
      <c r="AA68" s="165"/>
      <c r="AB68" s="165"/>
      <c r="AC68" s="165"/>
      <c r="AD68" s="1"/>
      <c r="AE68" s="1"/>
    </row>
    <row r="69" spans="1:39" s="9" customFormat="1" ht="15">
      <c r="A69" s="214"/>
      <c r="B69" s="51"/>
      <c r="C69" s="51" t="s">
        <v>44</v>
      </c>
      <c r="D69" s="51"/>
      <c r="E69" s="14"/>
      <c r="F69" s="14"/>
      <c r="G69" s="14"/>
      <c r="H69" s="14"/>
      <c r="I69" s="14"/>
      <c r="J69" s="14"/>
      <c r="K69" s="14"/>
      <c r="L69" s="14"/>
      <c r="M69" s="14"/>
      <c r="N69" s="169">
        <f t="shared" ref="N69:AB69" ca="1" si="34">IF(OFFSET(N37,$AE$35-1,0)=0,ERROR.TYPE(6),N19)</f>
        <v>4.1617030000000002</v>
      </c>
      <c r="O69" s="169">
        <f t="shared" ca="1" si="34"/>
        <v>5.014411</v>
      </c>
      <c r="P69" s="169">
        <f t="shared" ca="1" si="34"/>
        <v>6.1387330000000002</v>
      </c>
      <c r="Q69" s="169">
        <f t="shared" ca="1" si="34"/>
        <v>10.59193</v>
      </c>
      <c r="R69" s="169">
        <f t="shared" ca="1" si="34"/>
        <v>17.803358711359998</v>
      </c>
      <c r="S69" s="169">
        <f t="shared" ca="1" si="34"/>
        <v>18.645961766263998</v>
      </c>
      <c r="T69" s="169">
        <f t="shared" ca="1" si="34"/>
        <v>17.94680372961</v>
      </c>
      <c r="U69" s="169">
        <f t="shared" ca="1" si="34"/>
        <v>19.880688000000003</v>
      </c>
      <c r="V69" s="169">
        <f t="shared" ca="1" si="34"/>
        <v>20.735646186532001</v>
      </c>
      <c r="W69" s="169">
        <f t="shared" ca="1" si="34"/>
        <v>18.310932999999999</v>
      </c>
      <c r="X69" s="169">
        <f t="shared" ca="1" si="34"/>
        <v>19.441101840600002</v>
      </c>
      <c r="Y69" s="169">
        <f t="shared" ca="1" si="34"/>
        <v>19.182075080246999</v>
      </c>
      <c r="Z69" s="169">
        <f t="shared" ca="1" si="34"/>
        <v>22.443605222920006</v>
      </c>
      <c r="AA69" s="169">
        <f t="shared" ca="1" si="34"/>
        <v>24.139524878421</v>
      </c>
      <c r="AB69" s="169">
        <f t="shared" ca="1" si="34"/>
        <v>27.959004000000004</v>
      </c>
      <c r="AC69" s="169">
        <f t="shared" ref="AC69" ca="1" si="35">IF(OFFSET(AC37,$AE$35-1,0)=0,ERROR.TYPE(6),AC19)</f>
        <v>30.260292489000001</v>
      </c>
    </row>
    <row r="70" spans="1:39" s="9" customFormat="1" ht="6" customHeight="1">
      <c r="A70" s="214"/>
      <c r="B70" s="12"/>
      <c r="C70" s="12"/>
      <c r="D70" s="12"/>
      <c r="E70" s="12"/>
      <c r="F70" s="12"/>
      <c r="G70" s="12"/>
      <c r="H70" s="12"/>
      <c r="I70" s="12"/>
      <c r="J70" s="12"/>
      <c r="K70" s="12"/>
      <c r="L70" s="12"/>
      <c r="M70" s="12"/>
      <c r="N70" s="165"/>
      <c r="O70" s="165"/>
      <c r="P70" s="165"/>
      <c r="Q70" s="165"/>
      <c r="R70" s="165"/>
      <c r="S70" s="165"/>
      <c r="T70" s="165"/>
      <c r="U70" s="165"/>
      <c r="V70" s="165"/>
      <c r="W70" s="165"/>
      <c r="X70" s="165"/>
      <c r="Y70" s="165"/>
      <c r="Z70" s="165"/>
      <c r="AA70" s="165"/>
      <c r="AB70" s="165"/>
      <c r="AC70" s="165"/>
      <c r="AD70" s="1"/>
      <c r="AE70" s="1"/>
    </row>
    <row r="71" spans="1:39" s="9" customFormat="1" ht="15">
      <c r="A71" s="214"/>
      <c r="B71" s="15" t="s">
        <v>45</v>
      </c>
      <c r="C71" s="15"/>
      <c r="D71" s="15"/>
      <c r="E71" s="14"/>
      <c r="F71" s="14"/>
      <c r="G71" s="14"/>
      <c r="H71" s="14"/>
      <c r="I71" s="14"/>
      <c r="J71" s="14"/>
      <c r="K71" s="14"/>
      <c r="L71" s="14"/>
      <c r="M71" s="14"/>
      <c r="N71" s="169">
        <f t="shared" ref="N71:AB71" ca="1" si="36">IF(OFFSET(N37,$AE$35-1,0)=0,ERROR.TYPE(6),N21)</f>
        <v>6.1529457740000018</v>
      </c>
      <c r="O71" s="169">
        <f t="shared" ca="1" si="36"/>
        <v>4.5256480000000003</v>
      </c>
      <c r="P71" s="169">
        <f t="shared" ca="1" si="36"/>
        <v>4.4572839999999996</v>
      </c>
      <c r="Q71" s="169">
        <f t="shared" ca="1" si="36"/>
        <v>3.7008015733059998</v>
      </c>
      <c r="R71" s="169">
        <f t="shared" ca="1" si="36"/>
        <v>4.1230524458179998</v>
      </c>
      <c r="S71" s="169">
        <f t="shared" ca="1" si="36"/>
        <v>5.6523796000000006</v>
      </c>
      <c r="T71" s="169">
        <f t="shared" ca="1" si="36"/>
        <v>5.5206259999999991</v>
      </c>
      <c r="U71" s="169">
        <f t="shared" ca="1" si="36"/>
        <v>6.6256316649849998</v>
      </c>
      <c r="V71" s="169">
        <f t="shared" ca="1" si="36"/>
        <v>8.5147646118680012</v>
      </c>
      <c r="W71" s="169">
        <f t="shared" ca="1" si="36"/>
        <v>11.615656637458359</v>
      </c>
      <c r="X71" s="169">
        <f t="shared" ca="1" si="36"/>
        <v>11.19695810989935</v>
      </c>
      <c r="Y71" s="169">
        <f t="shared" ca="1" si="36"/>
        <v>13.513482194912781</v>
      </c>
      <c r="Z71" s="169">
        <f t="shared" ca="1" si="36"/>
        <v>13.589502717348084</v>
      </c>
      <c r="AA71" s="169">
        <f t="shared" ca="1" si="36"/>
        <v>15.073151772621987</v>
      </c>
      <c r="AB71" s="169">
        <f t="shared" ca="1" si="36"/>
        <v>16.571467973064998</v>
      </c>
      <c r="AC71" s="169">
        <f t="shared" ref="AC71" ca="1" si="37">IF(OFFSET(AC37,$AE$35-1,0)=0,ERROR.TYPE(6),AC21)</f>
        <v>18.439305365580999</v>
      </c>
    </row>
    <row r="72" spans="1:39" ht="6" customHeight="1">
      <c r="A72" s="214"/>
      <c r="B72" s="12"/>
      <c r="C72" s="12"/>
      <c r="D72" s="12"/>
      <c r="E72" s="12"/>
      <c r="F72" s="12"/>
      <c r="G72" s="12"/>
      <c r="H72" s="12"/>
      <c r="I72" s="12"/>
      <c r="J72" s="12"/>
      <c r="K72" s="12"/>
      <c r="L72" s="12"/>
      <c r="M72" s="12"/>
      <c r="N72" s="165"/>
      <c r="O72" s="165"/>
      <c r="P72" s="165"/>
      <c r="Q72" s="165"/>
      <c r="R72" s="165"/>
      <c r="S72" s="165"/>
      <c r="T72" s="165"/>
      <c r="U72" s="165"/>
      <c r="V72" s="165"/>
      <c r="W72" s="165"/>
      <c r="X72" s="165"/>
      <c r="Y72" s="165"/>
      <c r="Z72" s="165"/>
      <c r="AA72" s="165"/>
      <c r="AB72" s="165"/>
      <c r="AC72" s="165"/>
    </row>
    <row r="73" spans="1:39" ht="15">
      <c r="A73" s="214"/>
      <c r="B73" s="10" t="s">
        <v>46</v>
      </c>
      <c r="C73" s="10"/>
      <c r="D73" s="10"/>
      <c r="E73" s="34"/>
      <c r="F73" s="34"/>
      <c r="G73" s="34"/>
      <c r="H73" s="34"/>
      <c r="I73" s="34"/>
      <c r="J73" s="34"/>
      <c r="K73" s="34"/>
      <c r="L73" s="34"/>
      <c r="M73" s="34"/>
      <c r="N73" s="170">
        <f t="shared" ref="N73:AB73" ca="1" si="38">+N54+N65-N67-N71+N69</f>
        <v>-14.187910612878991</v>
      </c>
      <c r="O73" s="170">
        <f t="shared" ca="1" si="38"/>
        <v>-8.8390978972966394</v>
      </c>
      <c r="P73" s="170">
        <f t="shared" ca="1" si="38"/>
        <v>-2.5776496662907391</v>
      </c>
      <c r="Q73" s="170">
        <f t="shared" ca="1" si="38"/>
        <v>18.542243073159757</v>
      </c>
      <c r="R73" s="170">
        <f t="shared" ca="1" si="38"/>
        <v>27.530365157288369</v>
      </c>
      <c r="S73" s="170">
        <f t="shared" ca="1" si="38"/>
        <v>31.969759642149519</v>
      </c>
      <c r="T73" s="170">
        <f t="shared" ca="1" si="38"/>
        <v>25.475737015998131</v>
      </c>
      <c r="U73" s="170">
        <f t="shared" ca="1" si="38"/>
        <v>31.422050463699012</v>
      </c>
      <c r="V73" s="170">
        <f t="shared" ca="1" si="38"/>
        <v>21.641036589315327</v>
      </c>
      <c r="W73" s="170">
        <f t="shared" ca="1" si="38"/>
        <v>10.921810445600888</v>
      </c>
      <c r="X73" s="170">
        <f t="shared" ca="1" si="38"/>
        <v>10.77655254392719</v>
      </c>
      <c r="Y73" s="170">
        <f t="shared" ca="1" si="38"/>
        <v>-3.339050447699524</v>
      </c>
      <c r="Z73" s="170">
        <f t="shared" ca="1" si="38"/>
        <v>-1.3477756083430776</v>
      </c>
      <c r="AA73" s="170">
        <f t="shared" ca="1" si="38"/>
        <v>-10.494698273220479</v>
      </c>
      <c r="AB73" s="170">
        <f t="shared" ca="1" si="38"/>
        <v>-12.616105246397897</v>
      </c>
      <c r="AC73" s="170">
        <f t="shared" ref="AC73" ca="1" si="39">+AC54+AC65-AC67-AC71+AC69</f>
        <v>-22.60397233812796</v>
      </c>
    </row>
    <row r="74" spans="1:39" ht="6" customHeight="1">
      <c r="A74" s="214"/>
      <c r="B74" s="12"/>
      <c r="C74" s="12"/>
      <c r="D74" s="12"/>
      <c r="E74" s="12"/>
      <c r="F74" s="12"/>
      <c r="G74" s="12"/>
      <c r="H74" s="12"/>
      <c r="I74" s="12"/>
      <c r="J74" s="12"/>
      <c r="K74" s="12"/>
      <c r="L74" s="12"/>
      <c r="M74" s="12"/>
      <c r="N74" s="165"/>
      <c r="O74" s="165"/>
      <c r="P74" s="165"/>
      <c r="Q74" s="165"/>
      <c r="R74" s="165"/>
      <c r="S74" s="165"/>
      <c r="T74" s="165"/>
      <c r="U74" s="165"/>
      <c r="V74" s="165"/>
      <c r="W74" s="165"/>
      <c r="X74" s="165"/>
      <c r="Y74" s="165"/>
      <c r="Z74" s="165"/>
      <c r="AA74" s="165"/>
      <c r="AB74" s="165"/>
      <c r="AC74" s="165"/>
    </row>
    <row r="75" spans="1:39" ht="15">
      <c r="A75" s="214"/>
      <c r="B75" s="10" t="s">
        <v>47</v>
      </c>
      <c r="C75" s="11"/>
      <c r="D75" s="11"/>
      <c r="E75" s="34"/>
      <c r="F75" s="34"/>
      <c r="G75" s="34"/>
      <c r="H75" s="34"/>
      <c r="I75" s="34"/>
      <c r="J75" s="34"/>
      <c r="K75" s="34"/>
      <c r="L75" s="34"/>
      <c r="M75" s="34"/>
      <c r="N75" s="170">
        <f t="shared" ref="N75:AB75" ca="1" si="40">+N73-N$19</f>
        <v>-18.34961361287899</v>
      </c>
      <c r="O75" s="170">
        <f t="shared" ca="1" si="40"/>
        <v>-13.853508897296638</v>
      </c>
      <c r="P75" s="170">
        <f t="shared" ca="1" si="40"/>
        <v>-8.7163826662907393</v>
      </c>
      <c r="Q75" s="170">
        <f t="shared" ca="1" si="40"/>
        <v>7.9503130731597569</v>
      </c>
      <c r="R75" s="170">
        <f t="shared" ca="1" si="40"/>
        <v>9.7270064459283709</v>
      </c>
      <c r="S75" s="170">
        <f t="shared" ca="1" si="40"/>
        <v>13.323797875885521</v>
      </c>
      <c r="T75" s="170">
        <f t="shared" ca="1" si="40"/>
        <v>7.5289332863881313</v>
      </c>
      <c r="U75" s="170">
        <f t="shared" ca="1" si="40"/>
        <v>11.541362463699009</v>
      </c>
      <c r="V75" s="170">
        <f t="shared" ca="1" si="40"/>
        <v>0.9053904027833255</v>
      </c>
      <c r="W75" s="170">
        <f t="shared" ca="1" si="40"/>
        <v>-7.3891225543991101</v>
      </c>
      <c r="X75" s="170">
        <f t="shared" ca="1" si="40"/>
        <v>-8.6645492966728117</v>
      </c>
      <c r="Y75" s="170">
        <f t="shared" ca="1" si="40"/>
        <v>-22.521125527946523</v>
      </c>
      <c r="Z75" s="170">
        <f t="shared" ca="1" si="40"/>
        <v>-23.791380831263083</v>
      </c>
      <c r="AA75" s="170">
        <f t="shared" ca="1" si="40"/>
        <v>-34.634223151641478</v>
      </c>
      <c r="AB75" s="170">
        <f t="shared" ca="1" si="40"/>
        <v>-40.575109246397901</v>
      </c>
      <c r="AC75" s="170">
        <f t="shared" ref="AC75" ca="1" si="41">+AC73-AC$19</f>
        <v>-52.864264827127961</v>
      </c>
    </row>
    <row r="76" spans="1:39" ht="6" hidden="1" customHeight="1">
      <c r="A76" s="214"/>
      <c r="B76" s="12"/>
      <c r="C76" s="12"/>
      <c r="D76" s="12"/>
      <c r="E76" s="12"/>
      <c r="F76" s="12"/>
      <c r="G76" s="12"/>
      <c r="H76" s="12"/>
      <c r="I76" s="12"/>
      <c r="J76" s="12"/>
      <c r="K76" s="12"/>
      <c r="L76" s="12"/>
      <c r="M76" s="12"/>
      <c r="N76" s="165"/>
      <c r="O76" s="165"/>
      <c r="P76" s="165"/>
      <c r="Q76" s="165"/>
      <c r="R76" s="165"/>
      <c r="S76" s="165"/>
      <c r="T76" s="165"/>
      <c r="U76" s="165"/>
      <c r="V76" s="165"/>
      <c r="W76" s="165"/>
      <c r="X76" s="165"/>
      <c r="Y76" s="165"/>
      <c r="Z76" s="165"/>
      <c r="AA76" s="165"/>
      <c r="AB76" s="165"/>
      <c r="AC76" s="165"/>
    </row>
    <row r="77" spans="1:39" ht="15" hidden="1">
      <c r="A77" s="214"/>
      <c r="B77" s="10"/>
      <c r="C77" s="10"/>
      <c r="D77" s="11"/>
      <c r="E77" s="44"/>
      <c r="F77" s="44"/>
      <c r="G77" s="44"/>
      <c r="H77" s="44"/>
      <c r="I77" s="44"/>
      <c r="J77" s="44"/>
      <c r="K77" s="44"/>
      <c r="L77" s="44"/>
      <c r="M77" s="44"/>
      <c r="N77" s="170"/>
      <c r="O77" s="170"/>
      <c r="P77" s="170"/>
      <c r="Q77" s="170"/>
      <c r="R77" s="170"/>
      <c r="S77" s="170"/>
      <c r="T77" s="170"/>
      <c r="U77" s="170"/>
      <c r="V77" s="170"/>
      <c r="W77" s="170"/>
      <c r="X77" s="170"/>
      <c r="Y77" s="170"/>
      <c r="Z77" s="170"/>
      <c r="AA77" s="170"/>
      <c r="AB77" s="170"/>
      <c r="AC77" s="170"/>
      <c r="AH77" s="42"/>
      <c r="AI77" s="43"/>
      <c r="AJ77" s="43"/>
      <c r="AK77" s="43"/>
      <c r="AL77" s="43"/>
      <c r="AM77" s="43"/>
    </row>
    <row r="78" spans="1:39" ht="15" hidden="1">
      <c r="A78" s="214"/>
      <c r="B78" s="10"/>
      <c r="C78" s="10"/>
      <c r="D78" s="11"/>
      <c r="E78" s="44"/>
      <c r="F78" s="44"/>
      <c r="G78" s="44"/>
      <c r="H78" s="44"/>
      <c r="I78" s="44"/>
      <c r="J78" s="44"/>
      <c r="K78" s="44"/>
      <c r="L78" s="44"/>
      <c r="M78" s="44"/>
      <c r="N78" s="170"/>
      <c r="O78" s="170"/>
      <c r="P78" s="170"/>
      <c r="Q78" s="170"/>
      <c r="R78" s="170"/>
      <c r="S78" s="170"/>
      <c r="T78" s="170"/>
      <c r="U78" s="170"/>
      <c r="V78" s="170"/>
      <c r="W78" s="170"/>
      <c r="X78" s="170"/>
      <c r="Y78" s="170"/>
      <c r="Z78" s="170"/>
      <c r="AA78" s="170"/>
      <c r="AB78" s="170"/>
      <c r="AC78" s="170"/>
      <c r="AH78" s="42"/>
      <c r="AI78" s="43"/>
      <c r="AJ78" s="43"/>
      <c r="AK78" s="43"/>
      <c r="AL78" s="43"/>
      <c r="AM78" s="43"/>
    </row>
    <row r="79" spans="1:39" ht="5.25" hidden="1" customHeight="1">
      <c r="A79" s="214"/>
      <c r="B79" s="12"/>
      <c r="C79" s="12"/>
      <c r="D79" s="12"/>
      <c r="E79" s="12"/>
      <c r="F79" s="12"/>
      <c r="G79" s="12"/>
      <c r="H79" s="12"/>
      <c r="I79" s="12"/>
      <c r="J79" s="12"/>
      <c r="K79" s="12"/>
      <c r="L79" s="12"/>
      <c r="M79" s="12"/>
      <c r="N79" s="165"/>
      <c r="O79" s="165"/>
      <c r="P79" s="165"/>
      <c r="Q79" s="165"/>
      <c r="R79" s="165"/>
      <c r="S79" s="165"/>
      <c r="T79" s="165"/>
      <c r="U79" s="165"/>
      <c r="V79" s="165"/>
      <c r="W79" s="165"/>
      <c r="X79" s="165"/>
      <c r="Y79" s="165"/>
      <c r="Z79" s="165"/>
      <c r="AA79" s="165"/>
      <c r="AB79" s="165"/>
      <c r="AC79" s="165"/>
      <c r="AH79" s="42"/>
      <c r="AI79" s="43"/>
      <c r="AJ79" s="43"/>
      <c r="AK79" s="43"/>
      <c r="AL79" s="43"/>
      <c r="AM79" s="43"/>
    </row>
    <row r="80" spans="1:39" ht="15" hidden="1">
      <c r="A80" s="214"/>
      <c r="B80" s="10"/>
      <c r="C80" s="10"/>
      <c r="D80" s="11"/>
      <c r="E80" s="44"/>
      <c r="F80" s="44"/>
      <c r="G80" s="44"/>
      <c r="H80" s="44"/>
      <c r="I80" s="44"/>
      <c r="J80" s="44"/>
      <c r="K80" s="44"/>
      <c r="L80" s="44"/>
      <c r="M80" s="44"/>
      <c r="N80" s="170"/>
      <c r="O80" s="170"/>
      <c r="P80" s="170"/>
      <c r="Q80" s="170"/>
      <c r="R80" s="170"/>
      <c r="S80" s="170"/>
      <c r="T80" s="170"/>
      <c r="U80" s="170"/>
      <c r="V80" s="170"/>
      <c r="W80" s="170"/>
      <c r="X80" s="170"/>
      <c r="Y80" s="170"/>
      <c r="Z80" s="170"/>
      <c r="AA80" s="170"/>
      <c r="AB80" s="170"/>
      <c r="AC80" s="170"/>
      <c r="AH80" s="42"/>
      <c r="AI80" s="43"/>
      <c r="AJ80" s="43"/>
      <c r="AK80" s="43"/>
      <c r="AL80" s="43"/>
      <c r="AM80" s="43"/>
    </row>
    <row r="81" spans="1:39" ht="15" hidden="1">
      <c r="A81" s="214"/>
      <c r="B81" s="10"/>
      <c r="C81" s="10"/>
      <c r="D81" s="11"/>
      <c r="E81" s="44"/>
      <c r="F81" s="44"/>
      <c r="G81" s="44"/>
      <c r="H81" s="44"/>
      <c r="I81" s="44"/>
      <c r="J81" s="44"/>
      <c r="K81" s="44"/>
      <c r="L81" s="44"/>
      <c r="M81" s="44"/>
      <c r="N81" s="170"/>
      <c r="O81" s="170"/>
      <c r="P81" s="170"/>
      <c r="Q81" s="170"/>
      <c r="R81" s="170"/>
      <c r="S81" s="170"/>
      <c r="T81" s="170"/>
      <c r="U81" s="170"/>
      <c r="V81" s="170"/>
      <c r="W81" s="170"/>
      <c r="X81" s="170"/>
      <c r="Y81" s="170"/>
      <c r="Z81" s="170"/>
      <c r="AA81" s="170"/>
      <c r="AB81" s="170"/>
      <c r="AC81" s="170"/>
      <c r="AH81" s="42"/>
      <c r="AI81" s="43"/>
      <c r="AJ81" s="43"/>
      <c r="AK81" s="43"/>
      <c r="AL81" s="43"/>
      <c r="AM81" s="43"/>
    </row>
    <row r="83" spans="1:39" s="3" customFormat="1" ht="15">
      <c r="A83" s="8" t="s">
        <v>56</v>
      </c>
      <c r="B83" s="8"/>
      <c r="C83" s="8"/>
      <c r="D83" s="8"/>
      <c r="E83" s="7" t="s">
        <v>5</v>
      </c>
      <c r="F83" s="7" t="s">
        <v>6</v>
      </c>
      <c r="G83" s="7" t="s">
        <v>7</v>
      </c>
      <c r="H83" s="7" t="s">
        <v>8</v>
      </c>
      <c r="I83" s="7" t="s">
        <v>9</v>
      </c>
      <c r="J83" s="6" t="s">
        <v>10</v>
      </c>
      <c r="K83" s="6" t="s">
        <v>11</v>
      </c>
      <c r="L83" s="6" t="s">
        <v>12</v>
      </c>
      <c r="M83" s="5" t="s">
        <v>13</v>
      </c>
      <c r="N83" s="5" t="s">
        <v>14</v>
      </c>
      <c r="O83" s="5" t="s">
        <v>15</v>
      </c>
      <c r="P83" s="5" t="s">
        <v>16</v>
      </c>
      <c r="Q83" s="5" t="s">
        <v>17</v>
      </c>
      <c r="R83" s="5" t="s">
        <v>18</v>
      </c>
      <c r="S83" s="5" t="s">
        <v>19</v>
      </c>
      <c r="T83" s="5" t="s">
        <v>20</v>
      </c>
      <c r="U83" s="5" t="s">
        <v>21</v>
      </c>
      <c r="V83" s="5" t="s">
        <v>22</v>
      </c>
      <c r="W83" s="5" t="s">
        <v>23</v>
      </c>
      <c r="X83" s="5" t="s">
        <v>24</v>
      </c>
      <c r="Y83" s="5" t="s">
        <v>25</v>
      </c>
      <c r="Z83" s="5" t="s">
        <v>26</v>
      </c>
      <c r="AA83" s="5" t="s">
        <v>27</v>
      </c>
      <c r="AB83" s="5" t="s">
        <v>28</v>
      </c>
      <c r="AC83" s="5" t="s">
        <v>29</v>
      </c>
      <c r="AE83" s="4">
        <v>1</v>
      </c>
    </row>
    <row r="84" spans="1:39" ht="15">
      <c r="A84" s="35"/>
      <c r="B84" s="35"/>
      <c r="C84" s="35" t="s">
        <v>57</v>
      </c>
      <c r="D84" s="35"/>
      <c r="E84" s="36"/>
      <c r="F84" s="36"/>
      <c r="G84" s="36"/>
      <c r="H84" s="36"/>
      <c r="I84" s="36"/>
      <c r="J84" s="37"/>
      <c r="K84" s="37"/>
      <c r="L84" s="37"/>
      <c r="M84" s="38"/>
      <c r="N84" s="38"/>
      <c r="O84" s="38"/>
      <c r="P84" s="38"/>
      <c r="Q84" s="38"/>
      <c r="R84" s="38"/>
      <c r="S84" s="38"/>
      <c r="T84" s="38"/>
      <c r="U84" s="38"/>
      <c r="V84" s="38"/>
      <c r="W84" s="38"/>
      <c r="X84" s="38"/>
      <c r="Y84" s="38"/>
      <c r="Z84" s="38"/>
      <c r="AA84" s="38"/>
      <c r="AB84" s="38"/>
      <c r="AC84" s="38"/>
    </row>
    <row r="85" spans="1:39" ht="15">
      <c r="A85" s="31"/>
      <c r="B85" s="31"/>
      <c r="C85" s="31"/>
      <c r="D85" s="2" t="s">
        <v>58</v>
      </c>
      <c r="E85" s="32">
        <f t="shared" ref="E85:AB86" ca="1" si="42">+OFFSET(E88,1+($AE$83-1)*3,0)</f>
        <v>0</v>
      </c>
      <c r="F85" s="32">
        <f t="shared" ca="1" si="42"/>
        <v>0</v>
      </c>
      <c r="G85" s="32">
        <f t="shared" ca="1" si="42"/>
        <v>0</v>
      </c>
      <c r="H85" s="32">
        <f t="shared" ca="1" si="42"/>
        <v>0</v>
      </c>
      <c r="I85" s="32">
        <f t="shared" ca="1" si="42"/>
        <v>0</v>
      </c>
      <c r="J85" s="32">
        <f t="shared" ca="1" si="42"/>
        <v>0</v>
      </c>
      <c r="K85" s="32">
        <f t="shared" ca="1" si="42"/>
        <v>0</v>
      </c>
      <c r="L85" s="32">
        <f t="shared" ca="1" si="42"/>
        <v>0</v>
      </c>
      <c r="M85" s="32">
        <f t="shared" ca="1" si="42"/>
        <v>0</v>
      </c>
      <c r="N85" s="32">
        <f t="shared" ca="1" si="42"/>
        <v>-1.8630239317402122</v>
      </c>
      <c r="O85" s="32">
        <f t="shared" ca="1" si="42"/>
        <v>-1.3047754736521939</v>
      </c>
      <c r="P85" s="32">
        <f t="shared" ca="1" si="42"/>
        <v>-1.8079397638969179</v>
      </c>
      <c r="Q85" s="32">
        <f t="shared" ca="1" si="42"/>
        <v>-0.84100173031707581</v>
      </c>
      <c r="R85" s="32">
        <f t="shared" ca="1" si="42"/>
        <v>0.99662313404456693</v>
      </c>
      <c r="S85" s="32">
        <f t="shared" ca="1" si="42"/>
        <v>2.3095965290174347</v>
      </c>
      <c r="T85" s="32">
        <f t="shared" ca="1" si="42"/>
        <v>2.6837265436583957</v>
      </c>
      <c r="U85" s="32">
        <f t="shared" ca="1" si="42"/>
        <v>3.2889953492171102</v>
      </c>
      <c r="V85" s="32">
        <f t="shared" ca="1" si="42"/>
        <v>2.258747294670683</v>
      </c>
      <c r="W85" s="32">
        <f t="shared" ca="1" si="42"/>
        <v>1.7795252019579724</v>
      </c>
      <c r="X85" s="32">
        <f t="shared" ca="1" si="42"/>
        <v>1.1774278814050001</v>
      </c>
      <c r="Y85" s="32">
        <f t="shared" ca="1" si="42"/>
        <v>1.2550043215772082</v>
      </c>
      <c r="Z85" s="32">
        <f t="shared" ca="1" si="42"/>
        <v>1.8676576643782263</v>
      </c>
      <c r="AA85" s="32">
        <f t="shared" ca="1" si="42"/>
        <v>0.29867050324628386</v>
      </c>
      <c r="AB85" s="32">
        <f t="shared" ca="1" si="42"/>
        <v>0.86764679675015099</v>
      </c>
      <c r="AC85" s="32">
        <f t="shared" ref="AC85" ca="1" si="43">+OFFSET(AC88,1+($AE$83-1)*3,0)</f>
        <v>-3.772590012606996E-2</v>
      </c>
      <c r="AD85" s="31"/>
      <c r="AE85" s="31"/>
    </row>
    <row r="86" spans="1:39" ht="15">
      <c r="A86" s="31"/>
      <c r="B86" s="31"/>
      <c r="C86" s="31"/>
      <c r="D86" s="2" t="s">
        <v>54</v>
      </c>
      <c r="E86" s="32">
        <f t="shared" ca="1" si="42"/>
        <v>0</v>
      </c>
      <c r="F86" s="32">
        <f t="shared" ca="1" si="42"/>
        <v>0</v>
      </c>
      <c r="G86" s="32">
        <f t="shared" ca="1" si="42"/>
        <v>0</v>
      </c>
      <c r="H86" s="32">
        <f t="shared" ca="1" si="42"/>
        <v>0</v>
      </c>
      <c r="I86" s="32">
        <f t="shared" ca="1" si="42"/>
        <v>0</v>
      </c>
      <c r="J86" s="32">
        <f t="shared" ca="1" si="42"/>
        <v>0</v>
      </c>
      <c r="K86" s="32">
        <f t="shared" ca="1" si="42"/>
        <v>0</v>
      </c>
      <c r="L86" s="32">
        <f t="shared" ca="1" si="42"/>
        <v>0</v>
      </c>
      <c r="M86" s="32">
        <f t="shared" ca="1" si="42"/>
        <v>0</v>
      </c>
      <c r="N86" s="32">
        <f t="shared" ca="1" si="42"/>
        <v>-5.2168916178713092</v>
      </c>
      <c r="O86" s="32">
        <f t="shared" ca="1" si="42"/>
        <v>-3.2008089375766389</v>
      </c>
      <c r="P86" s="32">
        <f t="shared" ca="1" si="42"/>
        <v>-0.92603624401056894</v>
      </c>
      <c r="Q86" s="32">
        <f ca="1">+OFFSET(Q89,1+($AE$83-1)*3,0)</f>
        <v>6.4108324683420479</v>
      </c>
      <c r="R86" s="32">
        <f t="shared" ca="1" si="42"/>
        <v>8.1021228155131286</v>
      </c>
      <c r="S86" s="32">
        <f t="shared" ca="1" si="42"/>
        <v>8.1379049617282728</v>
      </c>
      <c r="T86" s="32">
        <f t="shared" ca="1" si="42"/>
        <v>5.9940371974829612</v>
      </c>
      <c r="U86" s="32">
        <f t="shared" ca="1" si="42"/>
        <v>6.666479357687594</v>
      </c>
      <c r="V86" s="32">
        <f t="shared" ca="1" si="42"/>
        <v>3.9385292353204591</v>
      </c>
      <c r="W86" s="32">
        <f t="shared" ca="1" si="42"/>
        <v>1.7168581744901588</v>
      </c>
      <c r="X86" s="32">
        <f t="shared" ca="1" si="42"/>
        <v>1.5082163266860813</v>
      </c>
      <c r="Y86" s="32">
        <f t="shared" ca="1" si="42"/>
        <v>-0.41320841745665021</v>
      </c>
      <c r="Z86" s="32">
        <f t="shared" ca="1" si="42"/>
        <v>-0.14549218748980711</v>
      </c>
      <c r="AA86" s="32">
        <f t="shared" ca="1" si="42"/>
        <v>-1.0055889426323981</v>
      </c>
      <c r="AB86" s="32">
        <f t="shared" ca="1" si="42"/>
        <v>-1.0707976039998317</v>
      </c>
      <c r="AC86" s="32">
        <f t="shared" ref="AC86" ca="1" si="44">+OFFSET(AC89,1+($AE$83-1)*3,0)</f>
        <v>-1.6919432249303663</v>
      </c>
      <c r="AD86" s="31"/>
      <c r="AE86" s="31"/>
    </row>
    <row r="87" spans="1:39" ht="15">
      <c r="A87" s="31"/>
      <c r="B87" s="31"/>
      <c r="C87" s="31"/>
      <c r="D87" s="31"/>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1"/>
      <c r="AE87" s="31"/>
    </row>
    <row r="88" spans="1:39" ht="15">
      <c r="A88" s="31"/>
      <c r="B88" s="31"/>
      <c r="C88" s="2" t="s">
        <v>46</v>
      </c>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9" ht="15">
      <c r="A89" s="31"/>
      <c r="B89" s="31"/>
      <c r="C89" s="31"/>
      <c r="D89" s="2" t="s">
        <v>58</v>
      </c>
      <c r="E89" s="32">
        <f t="shared" ref="E89:AB89" ca="1" si="45">IF(OFFSET(E37,$AE$35-1,0)=0,ERROR.TYPE(6),E23/E33*100)</f>
        <v>0</v>
      </c>
      <c r="F89" s="32">
        <f t="shared" ca="1" si="45"/>
        <v>0</v>
      </c>
      <c r="G89" s="32">
        <f t="shared" ca="1" si="45"/>
        <v>0</v>
      </c>
      <c r="H89" s="32">
        <f t="shared" ca="1" si="45"/>
        <v>0</v>
      </c>
      <c r="I89" s="32">
        <f t="shared" ca="1" si="45"/>
        <v>0</v>
      </c>
      <c r="J89" s="32">
        <f t="shared" ca="1" si="45"/>
        <v>0</v>
      </c>
      <c r="K89" s="32">
        <f t="shared" ca="1" si="45"/>
        <v>0</v>
      </c>
      <c r="L89" s="32">
        <f t="shared" ca="1" si="45"/>
        <v>0</v>
      </c>
      <c r="M89" s="32">
        <f t="shared" ca="1" si="45"/>
        <v>0</v>
      </c>
      <c r="N89" s="32">
        <f t="shared" ca="1" si="45"/>
        <v>-1.8630239317402122</v>
      </c>
      <c r="O89" s="32">
        <f t="shared" ca="1" si="45"/>
        <v>-1.3047754736521939</v>
      </c>
      <c r="P89" s="32">
        <f t="shared" ca="1" si="45"/>
        <v>-1.8079397638969179</v>
      </c>
      <c r="Q89" s="32">
        <f t="shared" ca="1" si="45"/>
        <v>-0.84100173031707581</v>
      </c>
      <c r="R89" s="32">
        <f t="shared" ca="1" si="45"/>
        <v>0.99662313404456693</v>
      </c>
      <c r="S89" s="32">
        <f t="shared" ca="1" si="45"/>
        <v>2.3095965290174347</v>
      </c>
      <c r="T89" s="32">
        <f t="shared" ca="1" si="45"/>
        <v>2.6837265436583957</v>
      </c>
      <c r="U89" s="32">
        <f t="shared" ca="1" si="45"/>
        <v>3.2889953492171102</v>
      </c>
      <c r="V89" s="32">
        <f t="shared" ca="1" si="45"/>
        <v>2.258747294670683</v>
      </c>
      <c r="W89" s="32">
        <f t="shared" ca="1" si="45"/>
        <v>1.7795252019579724</v>
      </c>
      <c r="X89" s="32">
        <f t="shared" ca="1" si="45"/>
        <v>1.1774278814050001</v>
      </c>
      <c r="Y89" s="32">
        <f t="shared" ca="1" si="45"/>
        <v>1.2550043215772082</v>
      </c>
      <c r="Z89" s="32">
        <f t="shared" ca="1" si="45"/>
        <v>1.8676576643782263</v>
      </c>
      <c r="AA89" s="32">
        <f t="shared" ca="1" si="45"/>
        <v>0.29867050324628386</v>
      </c>
      <c r="AB89" s="32">
        <f t="shared" ca="1" si="45"/>
        <v>0.86764679675015099</v>
      </c>
      <c r="AC89" s="32">
        <f t="shared" ref="AC89" ca="1" si="46">IF(OFFSET(AC37,$AE$35-1,0)=0,ERROR.TYPE(6),AC23/AC33*100)</f>
        <v>-3.772590012606996E-2</v>
      </c>
      <c r="AD89" s="31"/>
      <c r="AE89" s="31"/>
    </row>
    <row r="90" spans="1:39" ht="15">
      <c r="A90" s="31"/>
      <c r="B90" s="31"/>
      <c r="C90" s="31"/>
      <c r="D90" s="2" t="s">
        <v>54</v>
      </c>
      <c r="E90" s="32">
        <f t="shared" ref="E90:AB90" ca="1" si="47">IF(OFFSET(E37,$AE$35-1,0)=0,ERROR.TYPE(6),E73/E33*100)</f>
        <v>0</v>
      </c>
      <c r="F90" s="32">
        <f t="shared" ca="1" si="47"/>
        <v>0</v>
      </c>
      <c r="G90" s="32">
        <f t="shared" ca="1" si="47"/>
        <v>0</v>
      </c>
      <c r="H90" s="32">
        <f t="shared" ca="1" si="47"/>
        <v>0</v>
      </c>
      <c r="I90" s="32">
        <f t="shared" ca="1" si="47"/>
        <v>0</v>
      </c>
      <c r="J90" s="32">
        <f t="shared" ca="1" si="47"/>
        <v>0</v>
      </c>
      <c r="K90" s="32">
        <f t="shared" ca="1" si="47"/>
        <v>0</v>
      </c>
      <c r="L90" s="32">
        <f t="shared" ca="1" si="47"/>
        <v>0</v>
      </c>
      <c r="M90" s="32">
        <f t="shared" ca="1" si="47"/>
        <v>0</v>
      </c>
      <c r="N90" s="32">
        <f t="shared" ca="1" si="47"/>
        <v>-5.2168916178713092</v>
      </c>
      <c r="O90" s="32">
        <f t="shared" ca="1" si="47"/>
        <v>-3.2008089375766389</v>
      </c>
      <c r="P90" s="32">
        <f t="shared" ca="1" si="47"/>
        <v>-0.92603624401056894</v>
      </c>
      <c r="Q90" s="32">
        <f ca="1">IF(OFFSET(Q37,$AE$35-1,0)=0,ERROR.TYPE(6),Q73/Q33*100)</f>
        <v>6.4108324683420479</v>
      </c>
      <c r="R90" s="32">
        <f t="shared" ca="1" si="47"/>
        <v>8.1021228155131286</v>
      </c>
      <c r="S90" s="32">
        <f t="shared" ca="1" si="47"/>
        <v>8.1379049617282728</v>
      </c>
      <c r="T90" s="32">
        <f t="shared" ca="1" si="47"/>
        <v>5.9940371974829612</v>
      </c>
      <c r="U90" s="32">
        <f t="shared" ca="1" si="47"/>
        <v>6.666479357687594</v>
      </c>
      <c r="V90" s="32">
        <f t="shared" ca="1" si="47"/>
        <v>3.9385292353204591</v>
      </c>
      <c r="W90" s="32">
        <f t="shared" ca="1" si="47"/>
        <v>1.7168581744901588</v>
      </c>
      <c r="X90" s="32">
        <f t="shared" ca="1" si="47"/>
        <v>1.5082163266860813</v>
      </c>
      <c r="Y90" s="32">
        <f t="shared" ca="1" si="47"/>
        <v>-0.41320841745665021</v>
      </c>
      <c r="Z90" s="32">
        <f t="shared" ca="1" si="47"/>
        <v>-0.14549218748980711</v>
      </c>
      <c r="AA90" s="32">
        <f t="shared" ca="1" si="47"/>
        <v>-1.0055889426323981</v>
      </c>
      <c r="AB90" s="32">
        <f t="shared" ca="1" si="47"/>
        <v>-1.0707976039998317</v>
      </c>
      <c r="AC90" s="32">
        <f t="shared" ref="AC90" ca="1" si="48">IF(OFFSET(AC37,$AE$35-1,0)=0,ERROR.TYPE(6),AC73/AC33*100)</f>
        <v>-1.6919432249303663</v>
      </c>
      <c r="AD90" s="31"/>
      <c r="AE90" s="31"/>
    </row>
    <row r="91" spans="1:39" ht="15">
      <c r="A91" s="31"/>
      <c r="B91" s="31"/>
      <c r="C91" s="2" t="s">
        <v>47</v>
      </c>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9" ht="15">
      <c r="A92" s="31"/>
      <c r="B92" s="31"/>
      <c r="C92" s="31"/>
      <c r="D92" s="2" t="s">
        <v>58</v>
      </c>
      <c r="E92" s="32">
        <f t="shared" ref="E92:AB92" ca="1" si="49">IF(OFFSET(E37,$AE$35-1,0)=0,ERROR.TYPE(6),E25/E33*100)</f>
        <v>0</v>
      </c>
      <c r="F92" s="32">
        <f t="shared" ca="1" si="49"/>
        <v>0</v>
      </c>
      <c r="G92" s="32">
        <f t="shared" ca="1" si="49"/>
        <v>0</v>
      </c>
      <c r="H92" s="32">
        <f t="shared" ca="1" si="49"/>
        <v>0</v>
      </c>
      <c r="I92" s="32">
        <f t="shared" ca="1" si="49"/>
        <v>0</v>
      </c>
      <c r="J92" s="32">
        <f t="shared" ca="1" si="49"/>
        <v>0</v>
      </c>
      <c r="K92" s="32">
        <f t="shared" ca="1" si="49"/>
        <v>0</v>
      </c>
      <c r="L92" s="32">
        <f t="shared" ca="1" si="49"/>
        <v>0</v>
      </c>
      <c r="M92" s="32">
        <f t="shared" ca="1" si="49"/>
        <v>0</v>
      </c>
      <c r="N92" s="32">
        <f t="shared" ca="1" si="49"/>
        <v>-3.3932812112766157</v>
      </c>
      <c r="O92" s="32">
        <f t="shared" ca="1" si="49"/>
        <v>-3.1205910389930205</v>
      </c>
      <c r="P92" s="32">
        <f t="shared" ca="1" si="49"/>
        <v>-4.0133167492356785</v>
      </c>
      <c r="Q92" s="32">
        <f t="shared" ca="1" si="49"/>
        <v>-4.5030769430348494</v>
      </c>
      <c r="R92" s="32">
        <f t="shared" ca="1" si="49"/>
        <v>-4.2428641732963941</v>
      </c>
      <c r="S92" s="32">
        <f t="shared" ca="1" si="49"/>
        <v>-2.4367345811426762</v>
      </c>
      <c r="T92" s="32">
        <f t="shared" ca="1" si="49"/>
        <v>-1.5388719650188842</v>
      </c>
      <c r="U92" s="32">
        <f t="shared" ca="1" si="49"/>
        <v>-0.92887694787376218</v>
      </c>
      <c r="V92" s="32">
        <f t="shared" ca="1" si="49"/>
        <v>-1.5150067203860085</v>
      </c>
      <c r="W92" s="32">
        <f t="shared" ca="1" si="49"/>
        <v>-1.0988689214498348</v>
      </c>
      <c r="X92" s="32">
        <f t="shared" ca="1" si="49"/>
        <v>-1.5434225097790488</v>
      </c>
      <c r="Y92" s="32">
        <f t="shared" ca="1" si="49"/>
        <v>-1.1187827809520001</v>
      </c>
      <c r="Z92" s="32">
        <f t="shared" ca="1" si="49"/>
        <v>-0.55512636497118184</v>
      </c>
      <c r="AA92" s="32">
        <f t="shared" ca="1" si="49"/>
        <v>-2.0143487628798691</v>
      </c>
      <c r="AB92" s="32">
        <f t="shared" ca="1" si="49"/>
        <v>-1.5053862359260488</v>
      </c>
      <c r="AC92" s="32">
        <f t="shared" ref="AC92" ca="1" si="50">IF(OFFSET(AC37,$AE$35-1,0)=0,ERROR.TYPE(6),AC25/AC33*100)</f>
        <v>-2.3027568466917665</v>
      </c>
      <c r="AD92" s="31"/>
      <c r="AE92" s="31"/>
    </row>
    <row r="93" spans="1:39" ht="15">
      <c r="A93" s="31"/>
      <c r="B93" s="31"/>
      <c r="C93" s="31"/>
      <c r="D93" s="2" t="s">
        <v>54</v>
      </c>
      <c r="E93" s="32">
        <f t="shared" ref="E93:AB93" ca="1" si="51">IF(OFFSET(E37,$AE$35-1,0)=0,ERROR.TYPE(6),E75/E33*100)</f>
        <v>0</v>
      </c>
      <c r="F93" s="32">
        <f t="shared" ca="1" si="51"/>
        <v>0</v>
      </c>
      <c r="G93" s="32">
        <f t="shared" ca="1" si="51"/>
        <v>0</v>
      </c>
      <c r="H93" s="32">
        <f t="shared" ca="1" si="51"/>
        <v>0</v>
      </c>
      <c r="I93" s="32">
        <f t="shared" ca="1" si="51"/>
        <v>0</v>
      </c>
      <c r="J93" s="32">
        <f t="shared" ca="1" si="51"/>
        <v>0</v>
      </c>
      <c r="K93" s="32">
        <f t="shared" ca="1" si="51"/>
        <v>0</v>
      </c>
      <c r="L93" s="32">
        <f t="shared" ca="1" si="51"/>
        <v>0</v>
      </c>
      <c r="M93" s="32">
        <f t="shared" ca="1" si="51"/>
        <v>0</v>
      </c>
      <c r="N93" s="32">
        <f t="shared" ca="1" si="51"/>
        <v>-6.7471488974077118</v>
      </c>
      <c r="O93" s="32">
        <f t="shared" ca="1" si="51"/>
        <v>-5.0166245029174652</v>
      </c>
      <c r="P93" s="32">
        <f t="shared" ca="1" si="51"/>
        <v>-3.1314132293493295</v>
      </c>
      <c r="Q93" s="32">
        <f t="shared" ca="1" si="51"/>
        <v>2.7487572556242741</v>
      </c>
      <c r="R93" s="32">
        <f t="shared" ca="1" si="51"/>
        <v>2.8626355081721675</v>
      </c>
      <c r="S93" s="32">
        <f t="shared" ca="1" si="51"/>
        <v>3.391573851568161</v>
      </c>
      <c r="T93" s="32">
        <f t="shared" ca="1" si="51"/>
        <v>1.7714386888056814</v>
      </c>
      <c r="U93" s="32">
        <f t="shared" ca="1" si="51"/>
        <v>2.4486070605967214</v>
      </c>
      <c r="V93" s="32">
        <f t="shared" ca="1" si="51"/>
        <v>0.1647752202637679</v>
      </c>
      <c r="W93" s="32">
        <f t="shared" ca="1" si="51"/>
        <v>-1.1615359489176487</v>
      </c>
      <c r="X93" s="32">
        <f t="shared" ca="1" si="51"/>
        <v>-1.2126340644979674</v>
      </c>
      <c r="Y93" s="32">
        <f t="shared" ca="1" si="51"/>
        <v>-2.7869955199858585</v>
      </c>
      <c r="Z93" s="32">
        <f t="shared" ca="1" si="51"/>
        <v>-2.5682762168392155</v>
      </c>
      <c r="AA93" s="32">
        <f t="shared" ca="1" si="51"/>
        <v>-3.3186082087585516</v>
      </c>
      <c r="AB93" s="32">
        <f t="shared" ca="1" si="51"/>
        <v>-3.4438306366760321</v>
      </c>
      <c r="AC93" s="32">
        <f t="shared" ref="AC93" ca="1" si="52">IF(OFFSET(AC37,$AE$35-1,0)=0,ERROR.TYPE(6),AC75/AC33*100)</f>
        <v>-3.9569741714960629</v>
      </c>
      <c r="AD93" s="31"/>
      <c r="AE93" s="31"/>
    </row>
    <row r="94" spans="1:39" ht="15">
      <c r="A94" s="31"/>
      <c r="B94" s="31"/>
      <c r="C94" s="31"/>
      <c r="D94" s="31"/>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1"/>
      <c r="AE94" s="31"/>
    </row>
    <row r="95" spans="1:39" ht="15">
      <c r="A95" s="35"/>
      <c r="B95" s="35"/>
      <c r="C95" s="35" t="s">
        <v>59</v>
      </c>
      <c r="D95" s="35"/>
      <c r="E95" s="37"/>
      <c r="F95" s="37"/>
      <c r="G95" s="37"/>
      <c r="H95" s="37"/>
      <c r="I95" s="37"/>
      <c r="J95" s="37"/>
      <c r="K95" s="37"/>
      <c r="L95" s="37"/>
      <c r="M95" s="38"/>
      <c r="N95" s="38"/>
      <c r="O95" s="38"/>
      <c r="P95" s="38"/>
      <c r="Q95" s="38"/>
      <c r="R95" s="38"/>
      <c r="S95" s="38"/>
      <c r="T95" s="38"/>
      <c r="U95" s="38"/>
      <c r="V95" s="38"/>
      <c r="W95" s="38"/>
      <c r="X95" s="38"/>
      <c r="Y95" s="38"/>
      <c r="Z95" s="38"/>
      <c r="AA95" s="38"/>
      <c r="AB95" s="38"/>
      <c r="AC95" s="38"/>
    </row>
    <row r="96" spans="1:39" ht="15">
      <c r="A96" s="31"/>
      <c r="B96" s="31"/>
      <c r="C96" s="31"/>
      <c r="D96" s="2" t="s">
        <v>60</v>
      </c>
      <c r="E96" s="32" t="e">
        <f t="shared" ref="E96:AC96" ca="1" si="53">IF(OFFSET(D37,$AE$35-1,0)=0,ERROR.TYPE(6),OFFSET(E37,$AE$35-1,0)-OFFSET(D37,$AE$35-1,0))</f>
        <v>#N/A</v>
      </c>
      <c r="F96" s="32">
        <f t="shared" ca="1" si="53"/>
        <v>0.26416000000000039</v>
      </c>
      <c r="G96" s="32">
        <f t="shared" ca="1" si="53"/>
        <v>4.3927899999999998</v>
      </c>
      <c r="H96" s="32">
        <f t="shared" ca="1" si="53"/>
        <v>-0.39999000000000007</v>
      </c>
      <c r="I96" s="32">
        <f t="shared" ca="1" si="53"/>
        <v>4.3500200000000007</v>
      </c>
      <c r="J96" s="32">
        <f t="shared" ca="1" si="53"/>
        <v>-4.0125300000000008</v>
      </c>
      <c r="K96" s="32">
        <f t="shared" ca="1" si="53"/>
        <v>3.4057500000000003</v>
      </c>
      <c r="L96" s="32">
        <f t="shared" ca="1" si="53"/>
        <v>3.3932199999999999</v>
      </c>
      <c r="M96" s="32">
        <f t="shared" ca="1" si="53"/>
        <v>3.1074399999999995</v>
      </c>
      <c r="N96" s="32">
        <f t="shared" ca="1" si="53"/>
        <v>-4.3844000000000003</v>
      </c>
      <c r="O96" s="32">
        <f t="shared" ca="1" si="53"/>
        <v>-2.8344699999999996</v>
      </c>
      <c r="P96" s="32">
        <f t="shared" ca="1" si="53"/>
        <v>-4.5841099999999999</v>
      </c>
      <c r="Q96" s="32">
        <f t="shared" ca="1" si="53"/>
        <v>-8.2053899999999995</v>
      </c>
      <c r="R96" s="32">
        <f t="shared" ca="1" si="53"/>
        <v>0.32479000000000013</v>
      </c>
      <c r="S96" s="32">
        <f t="shared" ca="1" si="53"/>
        <v>1.7584799999999996</v>
      </c>
      <c r="T96" s="32">
        <f t="shared" ca="1" si="53"/>
        <v>3.1050699999999996</v>
      </c>
      <c r="U96" s="32">
        <f t="shared" ca="1" si="53"/>
        <v>0.15142999999999951</v>
      </c>
      <c r="V96" s="32">
        <f t="shared" ca="1" si="53"/>
        <v>1.9703100000000009</v>
      </c>
      <c r="W96" s="32">
        <f t="shared" ca="1" si="53"/>
        <v>2.3243599999999995</v>
      </c>
      <c r="X96" s="32">
        <f t="shared" ca="1" si="53"/>
        <v>-0.54242000000000001</v>
      </c>
      <c r="Y96" s="32">
        <f t="shared" ca="1" si="53"/>
        <v>2.85866</v>
      </c>
      <c r="Z96" s="32">
        <f t="shared" ca="1" si="53"/>
        <v>0.49748999999999999</v>
      </c>
      <c r="AA96" s="32">
        <f t="shared" ca="1" si="53"/>
        <v>-1.0963700000000001</v>
      </c>
      <c r="AB96" s="32">
        <f t="shared" ca="1" si="53"/>
        <v>0.89802000000000004</v>
      </c>
      <c r="AC96" s="32">
        <f t="shared" ca="1" si="53"/>
        <v>-0.41140999999999961</v>
      </c>
      <c r="AD96" s="31"/>
      <c r="AE96" s="31"/>
    </row>
    <row r="97" spans="1:43" ht="15">
      <c r="A97" s="31"/>
      <c r="B97" s="31"/>
      <c r="C97" s="31"/>
      <c r="D97" s="2" t="s">
        <v>61</v>
      </c>
      <c r="E97" s="32" t="e">
        <f t="shared" ref="E97:AC97" ca="1" si="54">IF(OFFSET(D37,$AE$35-1,0)=0,ERROR.TYPE(6),D86-E86)</f>
        <v>#N/A</v>
      </c>
      <c r="F97" s="32">
        <f t="shared" ca="1" si="54"/>
        <v>0</v>
      </c>
      <c r="G97" s="32">
        <f t="shared" ca="1" si="54"/>
        <v>0</v>
      </c>
      <c r="H97" s="32">
        <f t="shared" ca="1" si="54"/>
        <v>0</v>
      </c>
      <c r="I97" s="32">
        <f t="shared" ca="1" si="54"/>
        <v>0</v>
      </c>
      <c r="J97" s="32">
        <f t="shared" ca="1" si="54"/>
        <v>0</v>
      </c>
      <c r="K97" s="32">
        <f t="shared" ca="1" si="54"/>
        <v>0</v>
      </c>
      <c r="L97" s="32">
        <f t="shared" ca="1" si="54"/>
        <v>0</v>
      </c>
      <c r="M97" s="32">
        <f t="shared" ca="1" si="54"/>
        <v>0</v>
      </c>
      <c r="N97" s="32">
        <f t="shared" ca="1" si="54"/>
        <v>5.2168916178713092</v>
      </c>
      <c r="O97" s="32">
        <f t="shared" ca="1" si="54"/>
        <v>-2.0160826802946703</v>
      </c>
      <c r="P97" s="32">
        <f t="shared" ca="1" si="54"/>
        <v>-2.2747726935660699</v>
      </c>
      <c r="Q97" s="32">
        <f t="shared" ca="1" si="54"/>
        <v>-7.3368687123526168</v>
      </c>
      <c r="R97" s="32">
        <f t="shared" ca="1" si="54"/>
        <v>-1.6912903471710807</v>
      </c>
      <c r="S97" s="32">
        <f t="shared" ca="1" si="54"/>
        <v>-3.5782146215144195E-2</v>
      </c>
      <c r="T97" s="32">
        <f t="shared" ca="1" si="54"/>
        <v>2.1438677642453117</v>
      </c>
      <c r="U97" s="32">
        <f t="shared" ca="1" si="54"/>
        <v>-0.67244216020463288</v>
      </c>
      <c r="V97" s="32">
        <f t="shared" ca="1" si="54"/>
        <v>2.727950122367135</v>
      </c>
      <c r="W97" s="32">
        <f t="shared" ca="1" si="54"/>
        <v>2.2216710608303005</v>
      </c>
      <c r="X97" s="32">
        <f t="shared" ca="1" si="54"/>
        <v>0.20864184780407746</v>
      </c>
      <c r="Y97" s="32">
        <f t="shared" ca="1" si="54"/>
        <v>1.9214247441427315</v>
      </c>
      <c r="Z97" s="32">
        <f t="shared" ca="1" si="54"/>
        <v>-0.26771622996684308</v>
      </c>
      <c r="AA97" s="32">
        <f t="shared" ca="1" si="54"/>
        <v>0.86009675514259099</v>
      </c>
      <c r="AB97" s="32">
        <f t="shared" ca="1" si="54"/>
        <v>6.520866136743364E-2</v>
      </c>
      <c r="AC97" s="32">
        <f t="shared" ca="1" si="54"/>
        <v>0.6211456209305346</v>
      </c>
      <c r="AD97" s="31"/>
      <c r="AE97" s="31"/>
    </row>
    <row r="98" spans="1:43" s="45" customFormat="1">
      <c r="A98" s="47"/>
      <c r="B98" s="47"/>
      <c r="C98" s="47"/>
      <c r="D98" s="47"/>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7"/>
      <c r="AE98" s="47"/>
      <c r="AF98" s="48"/>
      <c r="AG98" s="48"/>
      <c r="AH98" s="48"/>
      <c r="AI98" s="48"/>
      <c r="AJ98" s="48"/>
      <c r="AK98" s="48"/>
      <c r="AL98" s="48"/>
      <c r="AM98" s="48"/>
      <c r="AN98" s="48"/>
      <c r="AO98" s="48"/>
      <c r="AP98" s="48"/>
      <c r="AQ98" s="48"/>
    </row>
    <row r="99" spans="1:43" s="45" customFormat="1">
      <c r="A99" s="47"/>
      <c r="B99" s="47"/>
      <c r="C99" s="47"/>
      <c r="E99" s="202"/>
      <c r="F99" s="202"/>
      <c r="G99" s="202"/>
      <c r="H99" s="202"/>
      <c r="I99" s="202"/>
      <c r="J99" s="202"/>
      <c r="K99" s="202"/>
      <c r="L99" s="202"/>
      <c r="M99" s="202"/>
      <c r="N99" s="202"/>
      <c r="O99" s="202"/>
      <c r="P99" s="202"/>
      <c r="Q99" s="202"/>
      <c r="R99" s="202"/>
      <c r="S99" s="202"/>
      <c r="T99" s="202"/>
      <c r="U99" s="202"/>
      <c r="V99" s="202"/>
      <c r="W99" s="202"/>
      <c r="X99" s="202"/>
      <c r="Y99" s="202"/>
      <c r="Z99" s="202"/>
      <c r="AA99" s="202"/>
      <c r="AB99" s="202"/>
      <c r="AC99" s="202"/>
      <c r="AD99" s="47"/>
      <c r="AE99" s="47"/>
      <c r="AF99" s="48"/>
      <c r="AG99" s="48"/>
      <c r="AH99" s="48"/>
      <c r="AI99" s="48"/>
      <c r="AJ99" s="48"/>
      <c r="AK99" s="48"/>
      <c r="AL99" s="48"/>
      <c r="AM99" s="48"/>
      <c r="AN99" s="48"/>
      <c r="AO99" s="48"/>
      <c r="AP99" s="48"/>
      <c r="AQ99" s="48"/>
    </row>
    <row r="100" spans="1:43" s="45" customFormat="1" ht="15">
      <c r="A100" s="17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c r="AA100" s="202"/>
      <c r="AB100" s="202"/>
      <c r="AC100" s="202"/>
      <c r="AD100" s="47"/>
      <c r="AE100" s="47"/>
      <c r="AF100" s="48"/>
      <c r="AG100" s="48"/>
      <c r="AH100" s="48"/>
      <c r="AI100" s="48"/>
      <c r="AJ100" s="48"/>
      <c r="AK100" s="48"/>
      <c r="AL100" s="48"/>
      <c r="AM100" s="48"/>
      <c r="AN100" s="48"/>
      <c r="AO100" s="48"/>
      <c r="AP100" s="48"/>
      <c r="AQ100" s="48"/>
    </row>
    <row r="101" spans="1:43" s="45" customFormat="1">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c r="AA101" s="202"/>
      <c r="AB101" s="202"/>
      <c r="AC101" s="202"/>
    </row>
    <row r="102" spans="1:43" s="45" customFormat="1" ht="15">
      <c r="B102" s="173"/>
      <c r="C102" s="177"/>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c r="AA102" s="202"/>
      <c r="AB102" s="202"/>
      <c r="AC102" s="202"/>
    </row>
    <row r="103" spans="1:43" s="45" customFormat="1" ht="15">
      <c r="B103" s="173"/>
      <c r="C103" s="177"/>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c r="AA103" s="202"/>
      <c r="AB103" s="202"/>
      <c r="AC103" s="202"/>
    </row>
    <row r="104" spans="1:43" s="45" customFormat="1" ht="15">
      <c r="B104" s="177"/>
      <c r="C104" s="177"/>
      <c r="D104" s="1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row>
    <row r="105" spans="1:43" s="45" customFormat="1" ht="15">
      <c r="B105" s="173"/>
      <c r="C105" s="177"/>
      <c r="D105" s="1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c r="AA105" s="202"/>
      <c r="AB105" s="202"/>
      <c r="AC105" s="202"/>
    </row>
    <row r="106" spans="1:43" s="45" customFormat="1" ht="15">
      <c r="B106" s="173"/>
      <c r="C106" s="177"/>
      <c r="D106" s="177"/>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row>
    <row r="107" spans="1:43" s="45" customFormat="1" ht="15">
      <c r="B107" s="177"/>
      <c r="C107" s="177"/>
      <c r="D107" s="177"/>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row>
    <row r="108" spans="1:43" s="45" customFormat="1" ht="15">
      <c r="B108" s="173"/>
      <c r="C108" s="177"/>
      <c r="D108" s="177"/>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row>
    <row r="109" spans="1:43" s="45" customFormat="1" ht="15">
      <c r="B109" s="173"/>
      <c r="C109" s="177"/>
      <c r="D109" s="177"/>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row>
    <row r="110" spans="1:43" s="45" customFormat="1" ht="15">
      <c r="B110" s="173"/>
      <c r="C110" s="177"/>
      <c r="D110" s="177"/>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c r="AA110" s="178"/>
      <c r="AB110" s="178"/>
      <c r="AC110" s="178"/>
    </row>
    <row r="111" spans="1:43" s="45" customFormat="1" ht="15">
      <c r="B111" s="177"/>
      <c r="C111" s="177"/>
      <c r="D111" s="177"/>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c r="AA111" s="178"/>
      <c r="AB111" s="178"/>
      <c r="AC111" s="178"/>
    </row>
    <row r="112" spans="1:43" s="45" customFormat="1" ht="15">
      <c r="B112" s="173"/>
      <c r="C112" s="177"/>
      <c r="D112" s="177"/>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row>
    <row r="113" spans="1:43" s="45" customFormat="1" ht="15">
      <c r="B113" s="173"/>
      <c r="C113" s="177"/>
      <c r="D113" s="177"/>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row>
    <row r="114" spans="1:43" s="45" customFormat="1" ht="15">
      <c r="B114" s="173"/>
      <c r="C114" s="177"/>
      <c r="D114" s="177"/>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row>
    <row r="115" spans="1:43" s="45" customFormat="1" ht="15">
      <c r="B115" s="177"/>
      <c r="C115" s="177"/>
      <c r="D115" s="177"/>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c r="AA115" s="178"/>
      <c r="AB115" s="178"/>
      <c r="AC115" s="178"/>
    </row>
    <row r="116" spans="1:43" s="45" customFormat="1" ht="15">
      <c r="B116" s="173"/>
      <c r="C116" s="177"/>
      <c r="D116" s="177"/>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c r="AA116" s="178"/>
      <c r="AB116" s="178"/>
      <c r="AC116" s="178"/>
    </row>
    <row r="117" spans="1:43" s="45" customFormat="1" ht="15">
      <c r="B117" s="173"/>
      <c r="C117" s="175"/>
      <c r="D117" s="175"/>
      <c r="E117" s="179"/>
      <c r="F117" s="179"/>
      <c r="G117" s="179"/>
      <c r="H117" s="179"/>
      <c r="I117" s="179"/>
      <c r="J117" s="179"/>
      <c r="K117" s="179"/>
      <c r="L117" s="179"/>
      <c r="M117" s="179"/>
      <c r="N117" s="179"/>
      <c r="O117" s="179"/>
      <c r="P117" s="179"/>
      <c r="Q117" s="179"/>
      <c r="R117" s="179"/>
      <c r="S117" s="179"/>
      <c r="T117" s="179"/>
      <c r="U117" s="179"/>
      <c r="V117" s="179"/>
      <c r="W117" s="179"/>
      <c r="X117" s="179"/>
      <c r="Y117" s="179"/>
      <c r="Z117" s="179"/>
      <c r="AA117" s="179"/>
      <c r="AB117" s="179"/>
      <c r="AC117" s="179"/>
    </row>
    <row r="118" spans="1:43" s="45" customFormat="1"/>
    <row r="119" spans="1:43" s="45" customFormat="1" ht="15">
      <c r="A119" s="172"/>
      <c r="AD119" s="47"/>
      <c r="AE119" s="47"/>
      <c r="AF119" s="48"/>
      <c r="AG119" s="48"/>
      <c r="AH119" s="48"/>
      <c r="AI119" s="48"/>
      <c r="AJ119" s="48"/>
      <c r="AK119" s="48"/>
      <c r="AL119" s="48"/>
      <c r="AM119" s="48"/>
      <c r="AN119" s="48"/>
      <c r="AO119" s="48"/>
      <c r="AP119" s="48"/>
      <c r="AQ119" s="48"/>
    </row>
    <row r="120" spans="1:43" s="45" customFormat="1"/>
    <row r="121" spans="1:43" s="79" customFormat="1" ht="15"/>
    <row r="122" spans="1:43" s="79" customFormat="1" ht="15"/>
    <row r="123" spans="1:43" s="79" customFormat="1" ht="15"/>
    <row r="124" spans="1:43" s="79" customFormat="1" ht="15"/>
    <row r="125" spans="1:43" s="45" customFormat="1" ht="15">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row>
    <row r="126" spans="1:43" s="45" customFormat="1" ht="15">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row>
    <row r="127" spans="1:43" ht="15">
      <c r="A127" s="45"/>
      <c r="B127" s="45"/>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row>
    <row r="128" spans="1:43" s="45" customFormat="1"/>
    <row r="129" spans="3:29" s="79" customFormat="1" ht="15"/>
    <row r="130" spans="3:29" s="79" customFormat="1" ht="15"/>
    <row r="131" spans="3:29" s="79" customFormat="1" ht="15"/>
    <row r="132" spans="3:29" s="79" customFormat="1" ht="15"/>
    <row r="133" spans="3:29" s="79" customFormat="1" ht="15"/>
    <row r="134" spans="3:29" s="45" customFormat="1"/>
    <row r="135" spans="3:29" s="45" customFormat="1" ht="15">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row>
    <row r="136" spans="3:29" s="45" customFormat="1" ht="15">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row>
    <row r="137" spans="3:29" s="45" customFormat="1" ht="15">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row>
    <row r="138" spans="3:29" s="45" customFormat="1"/>
    <row r="139" spans="3:29" s="45" customFormat="1"/>
    <row r="140" spans="3:29" s="45" customFormat="1"/>
    <row r="141" spans="3:29" s="45" customFormat="1"/>
    <row r="142" spans="3:29" s="45" customFormat="1"/>
    <row r="143" spans="3:29" s="45" customFormat="1"/>
    <row r="144" spans="3:29" s="45" customFormat="1"/>
    <row r="145" s="45" customFormat="1"/>
    <row r="146" s="45" customFormat="1"/>
    <row r="147" s="45" customFormat="1"/>
    <row r="148" s="45" customFormat="1"/>
    <row r="149" s="45" customFormat="1"/>
    <row r="150" s="45" customFormat="1"/>
    <row r="151" s="45" customFormat="1"/>
    <row r="152" s="45" customFormat="1"/>
    <row r="153" s="45" customFormat="1"/>
    <row r="154" s="45" customFormat="1"/>
    <row r="155" s="45" customFormat="1"/>
    <row r="156" s="45" customFormat="1"/>
    <row r="157" s="45" customFormat="1"/>
    <row r="158" s="45" customFormat="1"/>
    <row r="159" s="45" customFormat="1"/>
    <row r="160" s="45" customFormat="1"/>
    <row r="161" s="45" customFormat="1"/>
    <row r="162" s="45" customFormat="1"/>
    <row r="163" s="45" customFormat="1"/>
    <row r="164" s="45" customFormat="1"/>
    <row r="165" s="45" customFormat="1"/>
    <row r="166" s="45" customFormat="1"/>
    <row r="167" s="45" customFormat="1"/>
    <row r="168" s="45" customFormat="1"/>
    <row r="169" s="45" customFormat="1"/>
    <row r="170" s="45" customFormat="1"/>
    <row r="171" s="45" customFormat="1"/>
    <row r="172" s="45" customFormat="1"/>
    <row r="173" s="45" customFormat="1"/>
    <row r="174" s="45" customFormat="1"/>
    <row r="175" s="45" customFormat="1"/>
    <row r="176" s="45" customFormat="1"/>
    <row r="177" s="45" customFormat="1"/>
    <row r="178" s="45" customFormat="1"/>
    <row r="179" s="45" customFormat="1"/>
    <row r="180" s="45" customFormat="1"/>
    <row r="181" s="45" customFormat="1"/>
    <row r="182" s="45" customFormat="1"/>
    <row r="183" s="45" customFormat="1"/>
    <row r="184" s="45" customFormat="1"/>
    <row r="185" s="45" customFormat="1"/>
    <row r="186" s="45" customFormat="1"/>
    <row r="187" s="45" customFormat="1"/>
    <row r="188" s="45" customFormat="1"/>
    <row r="189" s="45" customFormat="1"/>
    <row r="190" s="45" customFormat="1"/>
    <row r="191" s="45" customFormat="1"/>
    <row r="192" s="45" customFormat="1"/>
    <row r="193" s="45" customFormat="1"/>
    <row r="194" s="45" customFormat="1"/>
    <row r="195" s="45" customFormat="1"/>
    <row r="196" s="45" customFormat="1"/>
    <row r="197" s="45" customFormat="1"/>
    <row r="198" s="45" customFormat="1"/>
    <row r="199" s="45" customFormat="1"/>
    <row r="200" s="45" customFormat="1"/>
    <row r="201" s="45" customFormat="1"/>
    <row r="202" s="45" customFormat="1"/>
    <row r="203" s="45" customFormat="1"/>
    <row r="204" s="45" customFormat="1"/>
    <row r="205" s="45" customFormat="1"/>
    <row r="206" s="45" customFormat="1"/>
    <row r="207" s="45" customFormat="1"/>
    <row r="208" s="45" customFormat="1"/>
    <row r="209" s="45" customFormat="1"/>
    <row r="210" s="45" customFormat="1"/>
    <row r="211" s="45" customFormat="1"/>
    <row r="212" s="45" customFormat="1"/>
    <row r="213" s="45" customFormat="1"/>
    <row r="214" s="45" customFormat="1"/>
    <row r="215" s="45" customFormat="1"/>
    <row r="216" s="45" customFormat="1"/>
    <row r="217" s="45" customFormat="1"/>
    <row r="218" s="45" customFormat="1"/>
    <row r="219" s="45" customFormat="1"/>
    <row r="220" s="45" customFormat="1"/>
    <row r="221" s="45" customFormat="1"/>
    <row r="222" s="45" customFormat="1"/>
    <row r="223" s="45" customFormat="1"/>
    <row r="224" s="45" customFormat="1"/>
    <row r="225" s="45" customFormat="1"/>
    <row r="226" s="45" customFormat="1"/>
    <row r="227" s="45" customFormat="1"/>
    <row r="228" s="45" customFormat="1"/>
    <row r="229" s="45" customFormat="1"/>
    <row r="230" s="45" customFormat="1"/>
    <row r="231" s="45" customFormat="1"/>
    <row r="232" s="45" customFormat="1"/>
    <row r="233" s="45" customFormat="1"/>
    <row r="234" s="45" customFormat="1"/>
    <row r="235" s="45" customFormat="1"/>
    <row r="236" s="45" customFormat="1"/>
    <row r="237" s="45" customFormat="1"/>
    <row r="238" s="45" customFormat="1"/>
    <row r="239" s="45" customFormat="1"/>
    <row r="240" s="45" customFormat="1"/>
    <row r="241" s="45" customFormat="1"/>
    <row r="242" s="45" customFormat="1"/>
    <row r="243" s="45" customFormat="1"/>
    <row r="244" s="45" customFormat="1"/>
    <row r="245" s="45" customFormat="1"/>
    <row r="246" s="45" customFormat="1"/>
    <row r="247" s="45" customFormat="1"/>
    <row r="248" s="45" customFormat="1"/>
    <row r="249" s="45" customFormat="1"/>
    <row r="250" s="45" customFormat="1"/>
    <row r="251" s="45" customFormat="1"/>
    <row r="252" s="45" customFormat="1"/>
    <row r="253" s="45" customFormat="1"/>
    <row r="254" s="45" customFormat="1"/>
    <row r="255" s="45" customFormat="1"/>
    <row r="256" s="45" customFormat="1"/>
    <row r="257" s="45" customFormat="1"/>
    <row r="258" s="45" customFormat="1"/>
    <row r="259" s="45" customFormat="1"/>
    <row r="260" s="45" customFormat="1"/>
    <row r="261" s="45" customFormat="1"/>
    <row r="262" s="45" customFormat="1"/>
    <row r="263" s="45" customFormat="1"/>
    <row r="264" s="45" customFormat="1"/>
    <row r="265" s="45" customFormat="1"/>
    <row r="266" s="45" customFormat="1"/>
    <row r="267" s="45" customFormat="1"/>
    <row r="268" s="45" customFormat="1"/>
    <row r="269" s="45" customFormat="1"/>
    <row r="270" s="45" customFormat="1"/>
    <row r="271" s="45" customFormat="1"/>
    <row r="272" s="45" customFormat="1"/>
    <row r="273" s="45" customFormat="1"/>
    <row r="274" s="45" customFormat="1"/>
    <row r="275" s="45" customFormat="1"/>
    <row r="276" s="45" customFormat="1"/>
    <row r="277" s="45" customFormat="1"/>
    <row r="278" s="45" customFormat="1"/>
    <row r="279" s="45" customFormat="1"/>
    <row r="280" s="45" customFormat="1"/>
    <row r="281" s="45" customFormat="1"/>
    <row r="282" s="45" customFormat="1"/>
    <row r="283" s="45" customFormat="1"/>
    <row r="284" s="45" customFormat="1"/>
    <row r="285" s="45" customFormat="1"/>
    <row r="286" s="45" customFormat="1"/>
    <row r="287" s="45" customFormat="1"/>
    <row r="288" s="45" customFormat="1"/>
    <row r="289" s="45" customFormat="1"/>
    <row r="290" s="45" customFormat="1"/>
    <row r="291" s="45" customFormat="1"/>
    <row r="292" s="45" customFormat="1"/>
    <row r="293" s="45" customFormat="1"/>
    <row r="294" s="45" customFormat="1"/>
    <row r="295" s="45" customFormat="1"/>
    <row r="296" s="45" customFormat="1"/>
    <row r="297" s="45" customFormat="1"/>
    <row r="298" s="45" customFormat="1"/>
    <row r="299" s="45" customFormat="1"/>
    <row r="300" s="45" customFormat="1"/>
    <row r="301" s="45" customFormat="1"/>
    <row r="302" s="45" customFormat="1"/>
    <row r="303" s="45" customFormat="1"/>
    <row r="304" s="45" customFormat="1"/>
    <row r="305" s="45" customFormat="1"/>
    <row r="306" s="45" customFormat="1"/>
    <row r="307" s="45" customFormat="1"/>
    <row r="308" s="45" customFormat="1"/>
    <row r="309" s="45" customFormat="1"/>
    <row r="310" s="45" customFormat="1"/>
    <row r="311" s="45" customFormat="1"/>
    <row r="312" s="45" customFormat="1"/>
    <row r="313" s="45" customFormat="1"/>
    <row r="314" s="45" customFormat="1"/>
    <row r="315" s="45" customFormat="1"/>
    <row r="316" s="45" customFormat="1"/>
    <row r="317" s="45" customFormat="1"/>
    <row r="318" s="45" customFormat="1"/>
    <row r="319" s="45" customFormat="1"/>
    <row r="320" s="45" customFormat="1"/>
    <row r="321" s="45" customFormat="1"/>
    <row r="322" s="45" customFormat="1"/>
    <row r="323" s="45" customFormat="1"/>
    <row r="324" s="45" customFormat="1"/>
    <row r="325" s="45" customFormat="1"/>
    <row r="326" s="45" customFormat="1"/>
    <row r="327" s="45" customFormat="1"/>
    <row r="328" s="45" customFormat="1"/>
    <row r="329" s="45" customFormat="1"/>
    <row r="330" s="45" customFormat="1"/>
    <row r="331" s="45" customFormat="1"/>
    <row r="332" s="45" customFormat="1"/>
    <row r="333" s="45" customFormat="1"/>
    <row r="334" s="45" customFormat="1"/>
    <row r="335" s="45" customFormat="1"/>
    <row r="336" s="45" customFormat="1"/>
    <row r="337" s="45" customFormat="1"/>
    <row r="338" s="45" customFormat="1"/>
    <row r="339" s="45" customFormat="1"/>
    <row r="340" s="45" customFormat="1"/>
    <row r="341" s="45" customFormat="1"/>
    <row r="342" s="45" customFormat="1"/>
    <row r="343" s="45" customFormat="1"/>
    <row r="344" s="45" customFormat="1"/>
    <row r="345" s="45" customFormat="1"/>
    <row r="346" s="45" customFormat="1"/>
    <row r="347" s="45" customFormat="1"/>
    <row r="348" s="45" customFormat="1"/>
    <row r="349" s="45" customFormat="1"/>
    <row r="350" s="45" customFormat="1"/>
    <row r="351" s="45" customFormat="1"/>
    <row r="352" s="45" customFormat="1"/>
    <row r="353" s="45" customFormat="1"/>
    <row r="354" s="45" customFormat="1"/>
    <row r="355" s="45" customFormat="1"/>
    <row r="356" s="45" customFormat="1"/>
    <row r="357" s="45" customFormat="1"/>
    <row r="358" s="45" customFormat="1"/>
    <row r="359" s="45" customFormat="1"/>
    <row r="360" s="45" customFormat="1"/>
    <row r="361" s="45" customFormat="1"/>
    <row r="362" s="45" customFormat="1"/>
    <row r="363" s="45" customFormat="1"/>
    <row r="364" s="45" customFormat="1"/>
    <row r="365" s="45" customFormat="1"/>
    <row r="366" s="45" customFormat="1"/>
    <row r="367" s="45" customFormat="1"/>
    <row r="368" s="45" customFormat="1"/>
    <row r="369" s="45" customFormat="1"/>
    <row r="370" s="45" customFormat="1"/>
    <row r="371" s="45" customFormat="1"/>
    <row r="372" s="45" customFormat="1"/>
    <row r="373" s="45" customFormat="1"/>
    <row r="374" s="45" customFormat="1"/>
    <row r="375" s="45" customFormat="1"/>
    <row r="376" s="45" customFormat="1"/>
    <row r="377" s="45" customFormat="1"/>
    <row r="378" s="45" customFormat="1"/>
    <row r="379" s="45" customFormat="1"/>
    <row r="380" s="45" customFormat="1"/>
    <row r="381" s="45" customFormat="1"/>
    <row r="382" s="45" customFormat="1"/>
    <row r="383" s="45" customFormat="1"/>
    <row r="384" s="45" customFormat="1"/>
    <row r="385" s="45" customFormat="1"/>
    <row r="386" s="45" customFormat="1"/>
    <row r="387" s="45" customFormat="1"/>
    <row r="388" s="45" customFormat="1"/>
    <row r="389" s="45" customFormat="1"/>
    <row r="390" s="45" customFormat="1"/>
    <row r="391" s="45" customFormat="1"/>
    <row r="392" s="45" customFormat="1"/>
    <row r="393" s="45" customFormat="1"/>
    <row r="394" s="45" customFormat="1"/>
    <row r="395" s="45" customFormat="1"/>
    <row r="396" s="45" customFormat="1"/>
    <row r="397" s="45" customFormat="1"/>
    <row r="398" s="45" customFormat="1"/>
    <row r="399" s="45" customFormat="1"/>
    <row r="400" s="45" customFormat="1"/>
    <row r="401" s="45" customFormat="1"/>
    <row r="402" s="45" customFormat="1"/>
    <row r="403" s="45" customFormat="1"/>
    <row r="404" s="45" customFormat="1"/>
    <row r="405" s="45" customFormat="1"/>
    <row r="406" s="45" customFormat="1"/>
    <row r="407" s="45" customFormat="1"/>
    <row r="408" s="45" customFormat="1"/>
    <row r="409" s="45" customFormat="1"/>
    <row r="410" s="45" customFormat="1"/>
    <row r="411" s="45" customFormat="1"/>
    <row r="412" s="45" customFormat="1"/>
    <row r="413" s="45" customFormat="1"/>
    <row r="414" s="45" customFormat="1"/>
    <row r="415" s="45" customFormat="1"/>
    <row r="416" s="45" customFormat="1"/>
    <row r="417" s="45" customFormat="1"/>
    <row r="418" s="45" customFormat="1"/>
    <row r="419" s="45" customFormat="1"/>
    <row r="420" s="45" customFormat="1"/>
    <row r="421" s="45" customFormat="1"/>
    <row r="422" s="45" customFormat="1"/>
    <row r="423" s="45" customFormat="1"/>
    <row r="424" s="45" customFormat="1"/>
    <row r="425" s="45" customFormat="1"/>
    <row r="426" s="45" customFormat="1"/>
    <row r="427" s="45" customFormat="1"/>
    <row r="428" s="45" customFormat="1"/>
    <row r="429" s="45" customFormat="1"/>
    <row r="430" s="45" customFormat="1"/>
    <row r="431" s="45" customFormat="1"/>
    <row r="432" s="45" customFormat="1"/>
    <row r="433" s="45" customFormat="1"/>
    <row r="434" s="45" customFormat="1"/>
    <row r="435" s="45" customFormat="1"/>
    <row r="436" s="45" customFormat="1"/>
    <row r="437" s="45" customFormat="1"/>
    <row r="438" s="45" customFormat="1"/>
    <row r="439" s="45" customFormat="1"/>
    <row r="440" s="45" customFormat="1"/>
    <row r="441" s="45" customFormat="1"/>
    <row r="442" s="45" customFormat="1"/>
    <row r="443" s="45" customFormat="1"/>
    <row r="444" s="45" customFormat="1"/>
    <row r="445" s="45" customFormat="1"/>
    <row r="446" s="45" customFormat="1"/>
    <row r="447" s="45" customFormat="1"/>
    <row r="448" s="45" customFormat="1"/>
    <row r="449" s="45" customFormat="1"/>
    <row r="450" s="45" customFormat="1"/>
    <row r="451" s="45" customFormat="1"/>
    <row r="452" s="45" customFormat="1"/>
    <row r="453" s="45" customFormat="1"/>
    <row r="454" s="45" customFormat="1"/>
    <row r="455" s="45" customFormat="1"/>
    <row r="456" s="45" customFormat="1"/>
    <row r="457" s="45" customFormat="1"/>
    <row r="458" s="45" customFormat="1"/>
    <row r="459" s="45" customFormat="1"/>
    <row r="460" s="45" customFormat="1"/>
    <row r="461" s="45" customFormat="1"/>
    <row r="462" s="45" customFormat="1"/>
    <row r="463" s="45" customFormat="1"/>
    <row r="464" s="45" customFormat="1"/>
    <row r="465" s="45" customFormat="1"/>
    <row r="466" s="45" customFormat="1"/>
    <row r="467" s="45" customFormat="1"/>
    <row r="468" s="45" customFormat="1"/>
    <row r="469" s="45" customFormat="1"/>
    <row r="470" s="45" customFormat="1"/>
    <row r="471" s="45" customFormat="1"/>
    <row r="472" s="45" customFormat="1"/>
    <row r="473" s="45" customFormat="1"/>
    <row r="474" s="45" customFormat="1"/>
    <row r="475" s="45" customFormat="1"/>
    <row r="476" s="45" customFormat="1"/>
    <row r="477" s="45" customFormat="1"/>
    <row r="478" s="45" customFormat="1"/>
    <row r="479" s="45" customFormat="1"/>
    <row r="480" s="45" customFormat="1"/>
    <row r="481" s="45" customFormat="1"/>
    <row r="482" s="45" customFormat="1"/>
    <row r="483" s="45" customFormat="1"/>
    <row r="484" s="45" customFormat="1"/>
    <row r="485" s="45" customFormat="1"/>
    <row r="486" s="45" customFormat="1"/>
    <row r="487" s="45" customFormat="1"/>
    <row r="488" s="45" customFormat="1"/>
    <row r="489" s="45" customFormat="1"/>
    <row r="490" s="45" customFormat="1"/>
    <row r="491" s="45" customFormat="1"/>
    <row r="492" s="45" customFormat="1"/>
    <row r="493" s="45" customFormat="1"/>
    <row r="494" s="45" customFormat="1"/>
    <row r="495" s="45" customFormat="1"/>
    <row r="496" s="45" customFormat="1"/>
    <row r="497" s="45" customFormat="1"/>
    <row r="498" s="45" customFormat="1"/>
    <row r="499" s="45" customFormat="1"/>
    <row r="500" s="45" customFormat="1"/>
    <row r="501" s="45" customFormat="1"/>
    <row r="502" s="45" customFormat="1"/>
    <row r="503" s="45" customFormat="1"/>
    <row r="504" s="45" customFormat="1"/>
    <row r="505" s="45" customFormat="1"/>
    <row r="506" s="45" customFormat="1"/>
    <row r="507" s="45" customFormat="1"/>
    <row r="508" s="45" customFormat="1"/>
    <row r="509" s="45" customFormat="1"/>
    <row r="510" s="45" customFormat="1"/>
    <row r="511" s="45" customFormat="1"/>
    <row r="512" s="45" customFormat="1"/>
    <row r="513" s="45" customFormat="1"/>
    <row r="514" s="45" customFormat="1"/>
    <row r="515" s="45" customFormat="1"/>
    <row r="516" s="45" customFormat="1"/>
    <row r="517" s="45" customFormat="1"/>
    <row r="518" s="45" customFormat="1"/>
    <row r="519" s="45" customFormat="1"/>
    <row r="520" s="45" customFormat="1"/>
    <row r="521" s="45" customFormat="1"/>
    <row r="522" s="45" customFormat="1"/>
    <row r="523" s="45" customFormat="1"/>
    <row r="524" s="45" customFormat="1"/>
    <row r="525" s="45" customFormat="1"/>
    <row r="526" s="45" customFormat="1"/>
    <row r="527" s="45" customFormat="1"/>
    <row r="528" s="45" customFormat="1"/>
    <row r="529" s="45" customFormat="1"/>
    <row r="530" s="45" customFormat="1"/>
    <row r="531" s="45" customFormat="1"/>
    <row r="532" s="45" customFormat="1"/>
    <row r="533" s="45" customFormat="1"/>
    <row r="534" s="45" customFormat="1"/>
    <row r="535" s="45" customFormat="1"/>
    <row r="536" s="45" customFormat="1"/>
    <row r="537" s="45" customFormat="1"/>
    <row r="538" s="45" customFormat="1"/>
    <row r="539" s="45" customFormat="1"/>
    <row r="540" s="45" customFormat="1"/>
    <row r="541" s="45" customFormat="1"/>
    <row r="542" s="45" customFormat="1"/>
    <row r="543" s="45" customFormat="1"/>
    <row r="544" s="45" customFormat="1"/>
    <row r="545" s="45" customFormat="1"/>
    <row r="546" s="45" customFormat="1"/>
    <row r="547" s="45" customFormat="1"/>
    <row r="548" s="45" customFormat="1"/>
    <row r="549" s="45" customFormat="1"/>
    <row r="550" s="45" customFormat="1"/>
    <row r="551" s="45" customFormat="1"/>
    <row r="552" s="45" customFormat="1"/>
    <row r="553" s="45" customFormat="1"/>
    <row r="554" s="45" customFormat="1"/>
    <row r="555" s="45" customFormat="1"/>
    <row r="556" s="45" customFormat="1"/>
    <row r="557" s="45" customFormat="1"/>
    <row r="558" s="45" customFormat="1"/>
    <row r="559" s="45" customFormat="1"/>
    <row r="560" s="45" customFormat="1"/>
    <row r="561" s="45" customFormat="1"/>
    <row r="562" s="45" customFormat="1"/>
    <row r="563" s="45" customFormat="1"/>
    <row r="564" s="45" customFormat="1"/>
    <row r="565" s="45" customFormat="1"/>
    <row r="566" s="45" customFormat="1"/>
    <row r="567" s="45" customFormat="1"/>
    <row r="568" s="45" customFormat="1"/>
    <row r="569" s="45" customFormat="1"/>
    <row r="570" s="45" customFormat="1"/>
    <row r="571" s="45" customFormat="1"/>
    <row r="572" s="45" customFormat="1"/>
    <row r="573" s="45" customFormat="1"/>
    <row r="574" s="45" customFormat="1"/>
    <row r="575" s="45" customFormat="1"/>
    <row r="576" s="45" customFormat="1"/>
    <row r="577" s="45" customFormat="1"/>
    <row r="578" s="45" customFormat="1"/>
    <row r="579" s="45" customFormat="1"/>
    <row r="580" s="45" customFormat="1"/>
    <row r="581" s="45" customFormat="1"/>
    <row r="582" s="45" customFormat="1"/>
    <row r="583" s="45" customFormat="1"/>
    <row r="584" s="45" customFormat="1"/>
    <row r="585" s="45" customFormat="1"/>
    <row r="586" s="45" customFormat="1"/>
    <row r="587" s="45" customFormat="1"/>
    <row r="588" s="45" customFormat="1"/>
    <row r="589" s="45" customFormat="1"/>
    <row r="590" s="45" customFormat="1"/>
    <row r="591" s="45" customFormat="1"/>
    <row r="592" s="45" customFormat="1"/>
    <row r="593" s="45" customFormat="1"/>
    <row r="594" s="45" customFormat="1"/>
    <row r="595" s="45" customFormat="1"/>
    <row r="596" s="45" customFormat="1"/>
    <row r="597" s="45" customFormat="1"/>
    <row r="598" s="45" customFormat="1"/>
    <row r="599" s="45" customFormat="1"/>
    <row r="600" s="45" customFormat="1"/>
    <row r="601" s="45" customFormat="1"/>
    <row r="602" s="45" customFormat="1"/>
    <row r="603" s="45" customFormat="1"/>
    <row r="604" s="45" customFormat="1"/>
    <row r="605" s="45" customFormat="1"/>
    <row r="606" s="45" customFormat="1"/>
    <row r="607" s="45" customFormat="1"/>
    <row r="608" s="45" customFormat="1"/>
    <row r="609" s="45" customFormat="1"/>
    <row r="610" s="45" customFormat="1"/>
    <row r="611" s="45" customFormat="1"/>
    <row r="612" s="45" customFormat="1"/>
    <row r="613" s="45" customFormat="1"/>
    <row r="614" s="45" customFormat="1"/>
    <row r="615" s="45" customFormat="1"/>
    <row r="616" s="45" customFormat="1"/>
    <row r="617" s="45" customFormat="1"/>
    <row r="618" s="45" customFormat="1"/>
    <row r="619" s="45" customFormat="1"/>
    <row r="620" s="45" customFormat="1"/>
    <row r="621" s="45" customFormat="1"/>
    <row r="622" s="45" customFormat="1"/>
    <row r="623" s="45" customFormat="1"/>
    <row r="624" s="45" customFormat="1"/>
    <row r="625" s="45" customFormat="1"/>
    <row r="626" s="45" customFormat="1"/>
    <row r="627" s="45" customFormat="1"/>
    <row r="628" s="45" customFormat="1"/>
    <row r="629" s="45" customFormat="1"/>
    <row r="630" s="45" customFormat="1"/>
    <row r="631" s="45" customFormat="1"/>
    <row r="632" s="45" customFormat="1"/>
    <row r="633" s="45" customFormat="1"/>
    <row r="634" s="45" customFormat="1"/>
    <row r="635" s="45" customFormat="1"/>
    <row r="636" s="45" customFormat="1"/>
    <row r="637" s="45" customFormat="1"/>
    <row r="638" s="45" customFormat="1"/>
    <row r="639" s="45" customFormat="1"/>
    <row r="640" s="45" customFormat="1"/>
    <row r="641" s="45" customFormat="1"/>
    <row r="642" s="45" customFormat="1"/>
    <row r="643" s="45" customFormat="1"/>
    <row r="644" s="45" customFormat="1"/>
    <row r="645" s="45" customFormat="1"/>
    <row r="646" s="45" customFormat="1"/>
    <row r="647" s="45" customFormat="1"/>
    <row r="648" s="45" customFormat="1"/>
    <row r="649" s="45" customFormat="1"/>
    <row r="650" s="45" customFormat="1"/>
    <row r="651" s="45" customFormat="1"/>
    <row r="652" s="45" customFormat="1"/>
    <row r="653" s="45" customFormat="1"/>
    <row r="654" s="45" customFormat="1"/>
    <row r="655" s="45" customFormat="1"/>
    <row r="656" s="45" customFormat="1"/>
    <row r="657" s="45" customFormat="1"/>
    <row r="658" s="45" customFormat="1"/>
    <row r="659" s="45" customFormat="1"/>
    <row r="660" s="45" customFormat="1"/>
    <row r="661" s="45" customFormat="1"/>
    <row r="662" s="45" customFormat="1"/>
    <row r="663" s="45" customFormat="1"/>
    <row r="664" s="45" customFormat="1"/>
    <row r="665" s="45" customFormat="1"/>
    <row r="666" s="45" customFormat="1"/>
    <row r="667" s="45" customFormat="1"/>
    <row r="668" s="45" customFormat="1"/>
    <row r="669" s="45" customFormat="1"/>
    <row r="670" s="45" customFormat="1"/>
    <row r="671" s="45" customFormat="1"/>
    <row r="672" s="45" customFormat="1"/>
    <row r="673" s="45" customFormat="1"/>
    <row r="674" s="45" customFormat="1"/>
    <row r="675" s="45" customFormat="1"/>
    <row r="676" s="45" customFormat="1"/>
    <row r="677" s="45" customFormat="1"/>
    <row r="678" s="45" customFormat="1"/>
    <row r="679" s="45" customFormat="1"/>
    <row r="680" s="45" customFormat="1"/>
    <row r="681" s="45" customFormat="1"/>
    <row r="682" s="45" customFormat="1"/>
    <row r="683" s="45" customFormat="1"/>
    <row r="684" s="45" customFormat="1"/>
    <row r="685" s="45" customFormat="1"/>
    <row r="686" s="45" customFormat="1"/>
    <row r="687" s="45" customFormat="1"/>
    <row r="688" s="45" customFormat="1"/>
    <row r="689" s="45" customFormat="1"/>
    <row r="690" s="45" customFormat="1"/>
    <row r="691" s="45" customFormat="1"/>
    <row r="692" s="45" customFormat="1"/>
    <row r="693" s="45" customFormat="1"/>
    <row r="694" s="45" customFormat="1"/>
    <row r="695" s="45" customFormat="1"/>
    <row r="696" s="45" customFormat="1"/>
    <row r="697" s="45" customFormat="1"/>
    <row r="698" s="45" customFormat="1"/>
    <row r="699" s="45" customFormat="1"/>
    <row r="700" s="45" customFormat="1"/>
    <row r="701" s="45" customFormat="1"/>
    <row r="702" s="45" customFormat="1"/>
    <row r="703" s="45" customFormat="1"/>
    <row r="704" s="45" customFormat="1"/>
    <row r="705" s="45" customFormat="1"/>
    <row r="706" s="45" customFormat="1"/>
    <row r="707" s="45" customFormat="1"/>
    <row r="708" s="45" customFormat="1"/>
    <row r="709" s="45" customFormat="1"/>
    <row r="710" s="45" customFormat="1"/>
    <row r="711" s="45" customFormat="1"/>
    <row r="712" s="45" customFormat="1"/>
    <row r="713" s="45" customFormat="1"/>
    <row r="714" s="45" customFormat="1"/>
    <row r="715" s="45" customFormat="1"/>
    <row r="716" s="45" customFormat="1"/>
    <row r="717" s="45" customFormat="1"/>
    <row r="718" s="45" customFormat="1"/>
    <row r="719" s="45" customFormat="1"/>
    <row r="720" s="45" customFormat="1"/>
    <row r="721" s="45" customFormat="1"/>
    <row r="722" s="45" customFormat="1"/>
    <row r="723" s="45" customFormat="1"/>
    <row r="724" s="45" customFormat="1"/>
    <row r="725" s="45" customFormat="1"/>
    <row r="726" s="45" customFormat="1"/>
    <row r="727" s="45" customFormat="1"/>
    <row r="728" s="45" customFormat="1"/>
    <row r="729" s="45" customFormat="1"/>
    <row r="730" s="45" customFormat="1"/>
    <row r="731" s="45" customFormat="1"/>
    <row r="732" s="45" customFormat="1"/>
    <row r="733" s="45" customFormat="1"/>
    <row r="734" s="45" customFormat="1"/>
    <row r="735" s="45" customFormat="1"/>
    <row r="736" s="45" customFormat="1"/>
    <row r="737" s="45" customFormat="1"/>
    <row r="738" s="45" customFormat="1"/>
    <row r="739" s="45" customFormat="1"/>
    <row r="740" s="45" customFormat="1"/>
    <row r="741" s="45" customFormat="1"/>
    <row r="742" s="45" customFormat="1"/>
    <row r="743" s="45" customFormat="1"/>
    <row r="744" s="45" customFormat="1"/>
    <row r="745" s="45" customFormat="1"/>
    <row r="746" s="45" customFormat="1"/>
    <row r="747" s="45" customFormat="1"/>
    <row r="748" s="45" customFormat="1"/>
    <row r="749" s="45" customFormat="1"/>
    <row r="750" s="45" customFormat="1"/>
    <row r="751" s="45" customFormat="1"/>
    <row r="752" s="45" customFormat="1"/>
    <row r="753" s="45" customFormat="1"/>
    <row r="754" s="45" customFormat="1"/>
    <row r="755" s="45" customFormat="1"/>
    <row r="756" s="45" customFormat="1"/>
    <row r="757" s="45" customFormat="1"/>
    <row r="758" s="45" customFormat="1"/>
    <row r="759" s="45" customFormat="1"/>
    <row r="760" s="45" customFormat="1"/>
    <row r="761" s="45" customFormat="1"/>
    <row r="762" s="45" customFormat="1"/>
    <row r="763" s="45" customFormat="1"/>
    <row r="764" s="45" customFormat="1"/>
    <row r="765" s="45" customFormat="1"/>
    <row r="766" s="45" customFormat="1"/>
    <row r="767" s="45" customFormat="1"/>
    <row r="768" s="45" customFormat="1"/>
    <row r="769" s="45" customFormat="1"/>
    <row r="770" s="45" customFormat="1"/>
    <row r="771" s="45" customFormat="1"/>
    <row r="772" s="45" customFormat="1"/>
    <row r="773" s="45" customFormat="1"/>
    <row r="774" s="45" customFormat="1"/>
    <row r="775" s="45" customFormat="1"/>
    <row r="776" s="45" customFormat="1"/>
    <row r="777" s="45" customFormat="1"/>
    <row r="778" s="45" customFormat="1"/>
    <row r="779" s="45" customFormat="1"/>
    <row r="780" s="45" customFormat="1"/>
    <row r="781" s="45" customFormat="1"/>
    <row r="782" s="45" customFormat="1"/>
    <row r="783" s="45" customFormat="1"/>
    <row r="784" s="45" customFormat="1"/>
    <row r="785" s="45" customFormat="1"/>
    <row r="786" s="45" customFormat="1"/>
    <row r="787" s="45" customFormat="1"/>
    <row r="788" s="45" customFormat="1"/>
    <row r="789" s="45" customFormat="1"/>
    <row r="790" s="45" customFormat="1"/>
    <row r="791" s="45" customFormat="1"/>
    <row r="792" s="45" customFormat="1"/>
    <row r="793" s="45" customFormat="1"/>
    <row r="794" s="45" customFormat="1"/>
    <row r="795" s="45" customFormat="1"/>
    <row r="796" s="45" customFormat="1"/>
    <row r="797" s="45" customFormat="1"/>
    <row r="798" s="45" customFormat="1"/>
    <row r="799" s="45" customFormat="1"/>
    <row r="800" s="45" customFormat="1"/>
    <row r="801" s="45" customFormat="1"/>
    <row r="802" s="45" customFormat="1"/>
    <row r="803" s="45" customFormat="1"/>
    <row r="804" s="45" customFormat="1"/>
    <row r="805" s="45" customFormat="1"/>
    <row r="806" s="45" customFormat="1"/>
    <row r="807" s="45" customFormat="1"/>
    <row r="808" s="45" customFormat="1"/>
    <row r="809" s="45" customFormat="1"/>
    <row r="810" s="45" customFormat="1"/>
    <row r="811" s="45" customFormat="1"/>
    <row r="812" s="45" customFormat="1"/>
    <row r="813" s="45" customFormat="1"/>
    <row r="814" s="45" customFormat="1"/>
    <row r="815" s="45" customFormat="1"/>
    <row r="816" s="45" customFormat="1"/>
    <row r="817" s="45" customFormat="1"/>
    <row r="818" s="45" customFormat="1"/>
    <row r="819" s="45" customFormat="1"/>
    <row r="820" s="45" customFormat="1"/>
    <row r="821" s="45" customFormat="1"/>
    <row r="822" s="45" customFormat="1"/>
    <row r="823" s="45" customFormat="1"/>
    <row r="824" s="45" customFormat="1"/>
    <row r="825" s="45" customFormat="1"/>
    <row r="826" s="45" customFormat="1"/>
    <row r="827" s="45" customFormat="1"/>
    <row r="828" s="45" customFormat="1"/>
    <row r="829" s="45" customFormat="1"/>
    <row r="830" s="45" customFormat="1"/>
    <row r="831" s="45" customFormat="1"/>
    <row r="832" s="45" customFormat="1"/>
    <row r="833" s="45" customFormat="1"/>
    <row r="834" s="45" customFormat="1"/>
    <row r="835" s="45" customFormat="1"/>
    <row r="836" s="45" customFormat="1"/>
    <row r="837" s="45" customFormat="1"/>
    <row r="838" s="45" customFormat="1"/>
    <row r="839" s="45" customFormat="1"/>
    <row r="840" s="45" customFormat="1"/>
    <row r="841" s="45" customFormat="1"/>
    <row r="842" s="45" customFormat="1"/>
    <row r="843" s="45" customFormat="1"/>
    <row r="844" s="45" customFormat="1"/>
    <row r="845" s="45" customFormat="1"/>
    <row r="846" s="45" customFormat="1"/>
    <row r="847" s="45" customFormat="1"/>
    <row r="848" s="45" customFormat="1"/>
    <row r="849" s="45" customFormat="1"/>
    <row r="850" s="45" customFormat="1"/>
    <row r="851" s="45" customFormat="1"/>
    <row r="852" s="45" customFormat="1"/>
    <row r="853" s="45" customFormat="1"/>
    <row r="854" s="45" customFormat="1"/>
    <row r="855" s="45" customFormat="1"/>
    <row r="856" s="45" customFormat="1"/>
    <row r="857" s="45" customFormat="1"/>
    <row r="858" s="45" customFormat="1"/>
    <row r="859" s="45" customFormat="1"/>
    <row r="860" s="45" customFormat="1"/>
    <row r="861" s="45" customFormat="1"/>
    <row r="862" s="45" customFormat="1"/>
    <row r="863" s="45" customFormat="1"/>
    <row r="864" s="45" customFormat="1"/>
    <row r="865" s="45" customFormat="1"/>
    <row r="866" s="45" customFormat="1"/>
    <row r="867" s="45" customFormat="1"/>
    <row r="868" s="45" customFormat="1"/>
    <row r="869" s="45" customFormat="1"/>
    <row r="870" s="45" customFormat="1"/>
    <row r="871" s="45" customFormat="1"/>
    <row r="872" s="45" customFormat="1"/>
    <row r="873" s="45" customFormat="1"/>
    <row r="874" s="45" customFormat="1"/>
    <row r="875" s="45" customFormat="1"/>
    <row r="876" s="45" customFormat="1"/>
    <row r="877" s="45" customFormat="1"/>
    <row r="878" s="45" customFormat="1"/>
    <row r="879" s="45" customFormat="1"/>
    <row r="880" s="45" customFormat="1"/>
    <row r="881" s="45" customFormat="1"/>
    <row r="882" s="45" customFormat="1"/>
    <row r="883" s="45" customFormat="1"/>
    <row r="884" s="45" customFormat="1"/>
    <row r="885" s="45" customFormat="1"/>
    <row r="886" s="45" customFormat="1"/>
    <row r="887" s="45" customFormat="1"/>
    <row r="888" s="45" customFormat="1"/>
    <row r="889" s="45" customFormat="1"/>
    <row r="890" s="45" customFormat="1"/>
    <row r="891" s="45" customFormat="1"/>
    <row r="892" s="45" customFormat="1"/>
    <row r="893" s="45" customFormat="1"/>
    <row r="894" s="45" customFormat="1"/>
    <row r="895" s="45" customFormat="1"/>
    <row r="896" s="45" customFormat="1"/>
    <row r="897" s="45" customFormat="1"/>
    <row r="898" s="45" customFormat="1"/>
    <row r="899" s="45" customFormat="1"/>
    <row r="900" s="45" customFormat="1"/>
    <row r="901" s="45" customFormat="1"/>
    <row r="902" s="45" customFormat="1"/>
    <row r="903" s="45" customFormat="1"/>
    <row r="904" s="45" customFormat="1"/>
    <row r="905" s="45" customFormat="1"/>
    <row r="906" s="45" customFormat="1"/>
    <row r="907" s="45" customFormat="1"/>
    <row r="908" s="45" customFormat="1"/>
    <row r="909" s="45" customFormat="1"/>
    <row r="910" s="45" customFormat="1"/>
    <row r="911" s="45" customFormat="1"/>
    <row r="912" s="45" customFormat="1"/>
    <row r="913" s="45" customFormat="1"/>
    <row r="914" s="45" customFormat="1"/>
    <row r="915" s="45" customFormat="1"/>
    <row r="916" s="45" customFormat="1"/>
    <row r="917" s="45" customFormat="1"/>
    <row r="918" s="45" customFormat="1"/>
    <row r="919" s="45" customFormat="1"/>
    <row r="920" s="45" customFormat="1"/>
    <row r="921" s="45" customFormat="1"/>
    <row r="922" s="45" customFormat="1"/>
    <row r="923" s="45" customFormat="1"/>
    <row r="924" s="45" customFormat="1"/>
    <row r="925" s="45" customFormat="1"/>
    <row r="926" s="45" customFormat="1"/>
    <row r="927" s="45" customFormat="1"/>
    <row r="928" s="45" customFormat="1"/>
    <row r="929" s="45" customFormat="1"/>
    <row r="930" s="45" customFormat="1"/>
    <row r="931" s="45" customFormat="1"/>
    <row r="932" s="45" customFormat="1"/>
    <row r="933" s="45" customFormat="1"/>
    <row r="934" s="45" customFormat="1"/>
    <row r="935" s="45" customFormat="1"/>
    <row r="936" s="45" customFormat="1"/>
    <row r="937" s="45" customFormat="1"/>
    <row r="938" s="45" customFormat="1"/>
    <row r="939" s="45" customFormat="1"/>
    <row r="940" s="45" customFormat="1"/>
    <row r="941" s="45" customFormat="1"/>
    <row r="942" s="45" customFormat="1"/>
    <row r="943" s="45" customFormat="1"/>
    <row r="944" s="45" customFormat="1"/>
    <row r="945" s="45" customFormat="1"/>
    <row r="946" s="45" customFormat="1"/>
    <row r="947" s="45" customFormat="1"/>
    <row r="948" s="45" customFormat="1"/>
    <row r="949" s="45" customFormat="1"/>
    <row r="950" s="45" customFormat="1"/>
    <row r="951" s="45" customFormat="1"/>
    <row r="952" s="45" customFormat="1"/>
    <row r="953" s="45" customFormat="1"/>
    <row r="954" s="45" customFormat="1"/>
    <row r="955" s="45" customFormat="1"/>
    <row r="956" s="45" customFormat="1"/>
    <row r="957" s="45" customFormat="1"/>
    <row r="958" s="45" customFormat="1"/>
    <row r="959" s="45" customFormat="1"/>
    <row r="960" s="45" customFormat="1"/>
    <row r="961" s="45" customFormat="1"/>
    <row r="962" s="45" customFormat="1"/>
    <row r="963" s="45" customFormat="1"/>
    <row r="964" s="45" customFormat="1"/>
    <row r="965" s="45" customFormat="1"/>
    <row r="966" s="45" customFormat="1"/>
    <row r="967" s="45" customFormat="1"/>
    <row r="968" s="45" customFormat="1"/>
    <row r="969" s="45" customFormat="1"/>
    <row r="970" s="45" customFormat="1"/>
    <row r="971" s="45" customFormat="1"/>
    <row r="972" s="45" customFormat="1"/>
    <row r="973" s="45" customFormat="1"/>
    <row r="974" s="45" customFormat="1"/>
    <row r="975" s="45" customFormat="1"/>
    <row r="976" s="45" customFormat="1"/>
    <row r="977" s="45" customFormat="1"/>
    <row r="978" s="45" customFormat="1"/>
    <row r="979" s="45" customFormat="1"/>
    <row r="980" s="45" customFormat="1"/>
    <row r="981" s="45" customFormat="1"/>
    <row r="982" s="45" customFormat="1"/>
    <row r="983" s="45" customFormat="1"/>
    <row r="984" s="45" customFormat="1"/>
    <row r="985" s="45" customFormat="1"/>
    <row r="986" s="45" customFormat="1"/>
    <row r="987" s="45" customFormat="1"/>
    <row r="988" s="45" customFormat="1"/>
    <row r="989" s="45" customFormat="1"/>
    <row r="990" s="45" customFormat="1"/>
    <row r="991" s="45" customFormat="1"/>
    <row r="992" s="45" customFormat="1"/>
    <row r="993" s="45" customFormat="1"/>
    <row r="994" s="45" customFormat="1"/>
    <row r="995" s="45" customFormat="1"/>
    <row r="996" s="45" customFormat="1"/>
    <row r="997" s="45" customFormat="1"/>
    <row r="998" s="45" customFormat="1"/>
    <row r="999" s="45" customFormat="1"/>
    <row r="1000" s="45" customFormat="1"/>
    <row r="1001" s="45" customFormat="1"/>
    <row r="1002" s="45" customFormat="1"/>
    <row r="1003" s="45" customFormat="1"/>
    <row r="1004" s="45" customFormat="1"/>
    <row r="1005" s="45" customFormat="1"/>
    <row r="1006" s="45" customFormat="1"/>
    <row r="1007" s="45" customFormat="1"/>
    <row r="1008" s="45" customFormat="1"/>
    <row r="1009" s="45" customFormat="1"/>
    <row r="1010" s="45" customFormat="1"/>
    <row r="1011" s="45" customFormat="1"/>
    <row r="1012" s="45" customFormat="1"/>
    <row r="1013" s="45" customFormat="1"/>
    <row r="1014" s="45" customFormat="1"/>
    <row r="1015" s="45" customFormat="1"/>
    <row r="1016" s="45" customFormat="1"/>
    <row r="1017" s="45" customFormat="1"/>
    <row r="1018" s="45" customFormat="1"/>
    <row r="1019" s="45" customFormat="1"/>
    <row r="1020" s="45" customFormat="1"/>
    <row r="1021" s="45" customFormat="1"/>
    <row r="1022" s="45" customFormat="1"/>
    <row r="1023" s="45" customFormat="1"/>
    <row r="1024" s="45" customFormat="1"/>
    <row r="1025" s="45" customFormat="1"/>
    <row r="1026" s="45" customFormat="1"/>
    <row r="1027" s="45" customFormat="1"/>
    <row r="1028" s="45" customFormat="1"/>
    <row r="1029" s="45" customFormat="1"/>
    <row r="1030" s="45" customFormat="1"/>
    <row r="1031" s="45" customFormat="1"/>
    <row r="1032" s="45" customFormat="1"/>
    <row r="1033" s="45" customFormat="1"/>
    <row r="1034" s="45" customFormat="1"/>
    <row r="1035" s="45" customFormat="1"/>
    <row r="1036" s="45" customFormat="1"/>
    <row r="1037" s="45" customFormat="1"/>
    <row r="1038" s="45" customFormat="1"/>
    <row r="1039" s="45" customFormat="1"/>
    <row r="1040" s="45" customFormat="1"/>
    <row r="1041" s="45" customFormat="1"/>
    <row r="1042" s="45" customFormat="1"/>
    <row r="1043" s="45" customFormat="1"/>
    <row r="1044" s="45" customFormat="1"/>
    <row r="1045" s="45" customFormat="1"/>
    <row r="1046" s="45" customFormat="1"/>
    <row r="1047" s="45" customFormat="1"/>
    <row r="1048" s="45" customFormat="1"/>
    <row r="1049" s="45" customFormat="1"/>
    <row r="1050" s="45" customFormat="1"/>
    <row r="1051" s="45" customFormat="1"/>
    <row r="1052" s="45" customFormat="1"/>
    <row r="1053" s="45" customFormat="1"/>
    <row r="1054" s="45" customFormat="1"/>
    <row r="1055" s="45" customFormat="1"/>
    <row r="1056" s="45" customFormat="1"/>
    <row r="1057" s="45" customFormat="1"/>
    <row r="1058" s="45" customFormat="1"/>
    <row r="1059" s="45" customFormat="1"/>
    <row r="1060" s="45" customFormat="1"/>
    <row r="1061" s="45" customFormat="1"/>
    <row r="1062" s="45" customFormat="1"/>
    <row r="1063" s="45" customFormat="1"/>
    <row r="1064" s="45" customFormat="1"/>
    <row r="1065" s="45" customFormat="1"/>
    <row r="1066" s="45" customFormat="1"/>
    <row r="1067" s="45" customFormat="1"/>
    <row r="1068" s="45" customFormat="1"/>
    <row r="1069" s="45" customFormat="1"/>
    <row r="1070" s="45" customFormat="1"/>
    <row r="1071" s="45" customFormat="1"/>
    <row r="1072" s="45" customFormat="1"/>
    <row r="1073" s="45" customFormat="1"/>
    <row r="1074" s="45" customFormat="1"/>
    <row r="1075" s="45" customFormat="1"/>
    <row r="1076" s="45" customFormat="1"/>
    <row r="1077" s="45" customFormat="1"/>
    <row r="1078" s="45" customFormat="1"/>
    <row r="1079" s="45" customFormat="1"/>
    <row r="1080" s="45" customFormat="1"/>
    <row r="1081" s="45" customFormat="1"/>
    <row r="1082" s="45" customFormat="1"/>
    <row r="1083" s="45" customFormat="1"/>
    <row r="1084" s="45" customFormat="1"/>
    <row r="1085" s="45" customFormat="1"/>
    <row r="1086" s="45" customFormat="1"/>
    <row r="1087" s="45" customFormat="1"/>
    <row r="1088" s="45" customFormat="1"/>
    <row r="1089" s="45" customFormat="1"/>
    <row r="1090" s="45" customFormat="1"/>
    <row r="1091" s="45" customFormat="1"/>
    <row r="1092" s="45" customFormat="1"/>
    <row r="1093" s="45" customFormat="1"/>
    <row r="1094" s="45" customFormat="1"/>
    <row r="1095" s="45" customFormat="1"/>
    <row r="1096" s="45" customFormat="1"/>
    <row r="1097" s="45" customFormat="1"/>
    <row r="1098" s="45" customFormat="1"/>
    <row r="1099" s="45" customFormat="1"/>
    <row r="1100" s="45" customFormat="1"/>
    <row r="1101" s="45" customFormat="1"/>
    <row r="1102" s="45" customFormat="1"/>
    <row r="1103" s="45" customFormat="1"/>
    <row r="1104" s="45" customFormat="1"/>
    <row r="1105" s="45" customFormat="1"/>
    <row r="1106" s="45" customFormat="1"/>
    <row r="1107" s="45" customFormat="1"/>
    <row r="1108" s="45" customFormat="1"/>
    <row r="1109" s="45" customFormat="1"/>
    <row r="1110" s="45" customFormat="1"/>
    <row r="1111" s="45" customFormat="1"/>
    <row r="1112" s="45" customFormat="1"/>
    <row r="1113" s="45" customFormat="1"/>
    <row r="1114" s="45" customFormat="1"/>
    <row r="1115" s="45" customFormat="1"/>
    <row r="1116" s="45" customFormat="1"/>
    <row r="1117" s="45" customFormat="1"/>
    <row r="1118" s="45" customFormat="1"/>
    <row r="1119" s="45" customFormat="1"/>
    <row r="1120" s="45" customFormat="1"/>
    <row r="1121" s="45" customFormat="1"/>
    <row r="1122" s="45" customFormat="1"/>
    <row r="1123" s="45" customFormat="1"/>
    <row r="1124" s="45" customFormat="1"/>
    <row r="1125" s="45" customFormat="1"/>
    <row r="1126" s="45" customFormat="1"/>
    <row r="1127" s="45" customFormat="1"/>
    <row r="1128" s="45" customFormat="1"/>
    <row r="1129" s="45" customFormat="1"/>
    <row r="1130" s="45" customFormat="1"/>
    <row r="1131" s="45" customFormat="1"/>
    <row r="1132" s="45" customFormat="1"/>
    <row r="1133" s="45" customFormat="1"/>
    <row r="1134" s="45" customFormat="1"/>
    <row r="1135" s="45" customFormat="1"/>
    <row r="1136" s="45" customFormat="1"/>
    <row r="1137" s="45" customFormat="1"/>
    <row r="1138" s="45" customFormat="1"/>
    <row r="1139" s="45" customFormat="1"/>
    <row r="1140" s="45" customFormat="1"/>
    <row r="1141" s="45" customFormat="1"/>
    <row r="1142" s="45" customFormat="1"/>
    <row r="1143" s="45" customFormat="1"/>
    <row r="1144" s="45" customFormat="1"/>
    <row r="1145" s="45" customFormat="1"/>
    <row r="1146" s="45" customFormat="1"/>
    <row r="1147" s="45" customFormat="1"/>
    <row r="1148" s="45" customFormat="1"/>
    <row r="1149" s="45" customFormat="1"/>
    <row r="1150" s="45" customFormat="1"/>
    <row r="1151" s="45" customFormat="1"/>
    <row r="1152" s="45" customFormat="1"/>
    <row r="1153" s="45" customFormat="1"/>
    <row r="1154" s="45" customFormat="1"/>
    <row r="1155" s="45" customFormat="1"/>
    <row r="1156" s="45" customFormat="1"/>
    <row r="1157" s="45" customFormat="1"/>
    <row r="1158" s="45" customFormat="1"/>
    <row r="1159" s="45" customFormat="1"/>
    <row r="1160" s="45" customFormat="1"/>
    <row r="1161" s="45" customFormat="1"/>
    <row r="1162" s="45" customFormat="1"/>
    <row r="1163" s="45" customFormat="1"/>
    <row r="1164" s="45" customFormat="1"/>
    <row r="1165" s="45" customFormat="1"/>
    <row r="1166" s="45" customFormat="1"/>
    <row r="1167" s="45" customFormat="1"/>
    <row r="1168" s="45" customFormat="1"/>
    <row r="1169" s="45" customFormat="1"/>
    <row r="1170" s="45" customFormat="1"/>
    <row r="1171" s="45" customFormat="1"/>
    <row r="1172" s="45" customFormat="1"/>
    <row r="1173" s="45" customFormat="1"/>
    <row r="1174" s="45" customFormat="1"/>
    <row r="1175" s="45" customFormat="1"/>
    <row r="1176" s="45" customFormat="1"/>
    <row r="1177" s="45" customFormat="1"/>
    <row r="1178" s="45" customFormat="1"/>
    <row r="1179" s="45" customFormat="1"/>
    <row r="1180" s="45" customFormat="1"/>
    <row r="1181" s="45" customFormat="1"/>
    <row r="1182" s="45" customFormat="1"/>
    <row r="1183" s="45" customFormat="1"/>
    <row r="1184" s="45" customFormat="1"/>
    <row r="1185" s="45" customFormat="1"/>
    <row r="1186" s="45" customFormat="1"/>
    <row r="1187" s="45" customFormat="1"/>
    <row r="1188" s="45" customFormat="1"/>
    <row r="1189" s="45" customFormat="1"/>
    <row r="1190" s="45" customFormat="1"/>
    <row r="1191" s="45" customFormat="1"/>
    <row r="1192" s="45" customFormat="1"/>
    <row r="1193" s="45" customFormat="1"/>
    <row r="1194" s="45" customFormat="1"/>
    <row r="1195" s="45" customFormat="1"/>
    <row r="1196" s="45" customFormat="1"/>
    <row r="1197" s="45" customFormat="1"/>
    <row r="1198" s="45" customFormat="1"/>
    <row r="1199" s="45" customFormat="1"/>
    <row r="1200" s="45" customFormat="1"/>
    <row r="1201" s="45" customFormat="1"/>
    <row r="1202" s="45" customFormat="1"/>
    <row r="1203" s="45" customFormat="1"/>
    <row r="1204" s="45" customFormat="1"/>
    <row r="1205" s="45" customFormat="1"/>
    <row r="1206" s="45" customFormat="1"/>
    <row r="1207" s="45" customFormat="1"/>
    <row r="1208" s="45" customFormat="1"/>
    <row r="1209" s="45" customFormat="1"/>
    <row r="1210" s="45" customFormat="1"/>
    <row r="1211" s="45" customFormat="1"/>
    <row r="1212" s="45" customFormat="1"/>
    <row r="1213" s="45" customFormat="1"/>
    <row r="1214" s="45" customFormat="1"/>
    <row r="1215" s="45" customFormat="1"/>
    <row r="1216" s="45" customFormat="1"/>
    <row r="1217" s="45" customFormat="1"/>
    <row r="1218" s="45" customFormat="1"/>
    <row r="1219" s="45" customFormat="1"/>
    <row r="1220" s="45" customFormat="1"/>
    <row r="1221" s="45" customFormat="1"/>
    <row r="1222" s="45" customFormat="1"/>
    <row r="1223" s="45" customFormat="1"/>
    <row r="1224" s="45" customFormat="1"/>
    <row r="1225" s="45" customFormat="1"/>
    <row r="1226" s="45" customFormat="1"/>
    <row r="1227" s="45" customFormat="1"/>
    <row r="1228" s="45" customFormat="1"/>
    <row r="1229" s="45" customFormat="1"/>
    <row r="1230" s="45" customFormat="1"/>
    <row r="1231" s="45" customFormat="1"/>
    <row r="1232" s="45" customFormat="1"/>
    <row r="1233" s="45" customFormat="1"/>
    <row r="1234" s="45" customFormat="1"/>
    <row r="1235" s="45" customFormat="1"/>
    <row r="1236" s="45" customFormat="1"/>
    <row r="1237" s="45" customFormat="1"/>
    <row r="1238" s="45" customFormat="1"/>
    <row r="1239" s="45" customFormat="1"/>
    <row r="1240" s="45" customFormat="1"/>
    <row r="1241" s="45" customFormat="1"/>
    <row r="1242" s="45" customFormat="1"/>
    <row r="1243" s="45" customFormat="1"/>
    <row r="1244" s="45" customFormat="1"/>
    <row r="1245" s="45" customFormat="1"/>
    <row r="1246" s="45" customFormat="1"/>
    <row r="1247" s="45" customFormat="1"/>
    <row r="1248" s="45" customFormat="1"/>
    <row r="1249" s="45" customFormat="1"/>
    <row r="1250" s="45" customFormat="1"/>
    <row r="1251" s="45" customFormat="1"/>
    <row r="1252" s="45" customFormat="1"/>
    <row r="1253" s="45" customFormat="1"/>
    <row r="1254" s="45" customFormat="1"/>
    <row r="1255" s="45" customFormat="1"/>
    <row r="1256" s="45" customFormat="1"/>
    <row r="1257" s="45" customFormat="1"/>
    <row r="1258" s="45" customFormat="1"/>
    <row r="1259" s="45" customFormat="1"/>
    <row r="1260" s="45" customFormat="1"/>
    <row r="1261" s="45" customFormat="1"/>
    <row r="1262" s="45" customFormat="1"/>
    <row r="1263" s="45" customFormat="1"/>
    <row r="1264" s="45" customFormat="1"/>
    <row r="1265" s="45" customFormat="1"/>
    <row r="1266" s="45" customFormat="1"/>
    <row r="1267" s="45" customFormat="1"/>
    <row r="1268" s="45" customFormat="1"/>
    <row r="1269" s="45" customFormat="1"/>
    <row r="1270" s="45" customFormat="1"/>
    <row r="1271" s="45" customFormat="1"/>
    <row r="1272" s="45" customFormat="1"/>
    <row r="1273" s="45" customFormat="1"/>
    <row r="1274" s="45" customFormat="1"/>
    <row r="1275" s="45" customFormat="1"/>
    <row r="1276" s="45" customFormat="1"/>
    <row r="1277" s="45" customFormat="1"/>
    <row r="1278" s="45" customFormat="1"/>
    <row r="1279" s="45" customFormat="1"/>
    <row r="1280" s="45" customFormat="1"/>
    <row r="1281" s="45" customFormat="1"/>
    <row r="1282" s="45" customFormat="1"/>
    <row r="1283" s="45" customFormat="1"/>
    <row r="1284" s="45" customFormat="1"/>
    <row r="1285" s="45" customFormat="1"/>
    <row r="1286" s="45" customFormat="1"/>
    <row r="1287" s="45" customFormat="1"/>
    <row r="1288" s="45" customFormat="1"/>
    <row r="1289" s="45" customFormat="1"/>
    <row r="1290" s="45" customFormat="1"/>
    <row r="1291" s="45" customFormat="1"/>
    <row r="1292" s="45" customFormat="1"/>
    <row r="1293" s="45" customFormat="1"/>
    <row r="1294" s="45" customFormat="1"/>
    <row r="1295" s="45" customFormat="1"/>
    <row r="1296" s="45" customFormat="1"/>
    <row r="1297" s="45" customFormat="1"/>
    <row r="1298" s="45" customFormat="1"/>
    <row r="1299" s="45" customFormat="1"/>
    <row r="1300" s="45" customFormat="1"/>
    <row r="1301" s="45" customFormat="1"/>
    <row r="1302" s="45" customFormat="1"/>
    <row r="1303" s="45" customFormat="1"/>
    <row r="1304" s="45" customFormat="1"/>
    <row r="1305" s="45" customFormat="1"/>
    <row r="1306" s="45" customFormat="1"/>
    <row r="1307" s="45" customFormat="1"/>
    <row r="1308" s="45" customFormat="1"/>
    <row r="1309" s="45" customFormat="1"/>
    <row r="1310" s="45" customFormat="1"/>
    <row r="1311" s="45" customFormat="1"/>
    <row r="1312" s="45" customFormat="1"/>
    <row r="1313" s="45" customFormat="1"/>
    <row r="1314" s="45" customFormat="1"/>
    <row r="1315" s="45" customFormat="1"/>
    <row r="1316" s="45" customFormat="1"/>
    <row r="1317" s="45" customFormat="1"/>
    <row r="1318" s="45" customFormat="1"/>
    <row r="1319" s="45" customFormat="1"/>
  </sheetData>
  <mergeCells count="2">
    <mergeCell ref="A4:A31"/>
    <mergeCell ref="A54:A81"/>
  </mergeCells>
  <pageMargins left="0.25" right="0.25" top="0.75" bottom="0.75" header="0.3" footer="0.3"/>
  <pageSetup scale="4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4275" r:id="rId4" name="Drop Down 3">
              <controlPr defaultSize="0" autoLine="0" autoPict="0">
                <anchor moveWithCells="1">
                  <from>
                    <xdr:col>22</xdr:col>
                    <xdr:colOff>514350</xdr:colOff>
                    <xdr:row>0</xdr:row>
                    <xdr:rowOff>9525</xdr:rowOff>
                  </from>
                  <to>
                    <xdr:col>25</xdr:col>
                    <xdr:colOff>123825</xdr:colOff>
                    <xdr:row>1</xdr:row>
                    <xdr:rowOff>9525</xdr:rowOff>
                  </to>
                </anchor>
              </controlPr>
            </control>
          </mc:Choice>
        </mc:AlternateContent>
        <mc:AlternateContent xmlns:mc="http://schemas.openxmlformats.org/markup-compatibility/2006">
          <mc:Choice Requires="x14">
            <control shapeId="54282" r:id="rId5" name="Drop Down 10">
              <controlPr defaultSize="0" autoLine="0" autoPict="0">
                <anchor moveWithCells="1">
                  <from>
                    <xdr:col>4</xdr:col>
                    <xdr:colOff>0</xdr:colOff>
                    <xdr:row>0</xdr:row>
                    <xdr:rowOff>0</xdr:rowOff>
                  </from>
                  <to>
                    <xdr:col>15</xdr:col>
                    <xdr:colOff>142875</xdr:colOff>
                    <xdr:row>1</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8">
    <tabColor theme="5" tint="-0.249977111117893"/>
  </sheetPr>
  <dimension ref="A1:J3"/>
  <sheetViews>
    <sheetView showGridLines="0" zoomScaleNormal="100" workbookViewId="0">
      <pane ySplit="1" topLeftCell="A20" activePane="bottomLeft" state="frozenSplit"/>
      <selection pane="bottomLeft" activeCell="A121" sqref="A121:XFD124"/>
      <selection activeCell="A121" sqref="A121:XFD124"/>
    </sheetView>
  </sheetViews>
  <sheetFormatPr defaultRowHeight="15"/>
  <cols>
    <col min="1" max="1" width="14.28515625" style="30" customWidth="1"/>
    <col min="2" max="3" width="9.140625" style="30"/>
    <col min="4" max="4" width="2.42578125" style="30" customWidth="1"/>
    <col min="5" max="5" width="17.7109375" style="30" bestFit="1" customWidth="1"/>
    <col min="6" max="8" width="9.140625" style="30"/>
    <col min="9" max="9" width="3.140625" style="30" customWidth="1"/>
    <col min="10" max="10" width="9.85546875" style="30" bestFit="1" customWidth="1"/>
    <col min="11" max="16384" width="9.140625" style="30"/>
  </cols>
  <sheetData>
    <row r="1" spans="1:10" s="29" customFormat="1" ht="18.75" customHeight="1">
      <c r="A1" s="28" t="s">
        <v>0</v>
      </c>
      <c r="E1" s="28" t="s">
        <v>1</v>
      </c>
      <c r="J1" s="28" t="s">
        <v>2</v>
      </c>
    </row>
    <row r="2" spans="1:10" ht="18.75" customHeight="1"/>
    <row r="3" spans="1:10" ht="18.75" customHeight="1"/>
  </sheetData>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7105" r:id="rId4" name="Drop Down 1">
              <controlPr defaultSize="0" autoLine="0" autoPict="0">
                <anchor moveWithCells="1">
                  <from>
                    <xdr:col>1</xdr:col>
                    <xdr:colOff>0</xdr:colOff>
                    <xdr:row>0</xdr:row>
                    <xdr:rowOff>0</xdr:rowOff>
                  </from>
                  <to>
                    <xdr:col>3</xdr:col>
                    <xdr:colOff>0</xdr:colOff>
                    <xdr:row>0</xdr:row>
                    <xdr:rowOff>200025</xdr:rowOff>
                  </to>
                </anchor>
              </controlPr>
            </control>
          </mc:Choice>
        </mc:AlternateContent>
        <mc:AlternateContent xmlns:mc="http://schemas.openxmlformats.org/markup-compatibility/2006">
          <mc:Choice Requires="x14">
            <control shapeId="47106" r:id="rId5" name="Drop Down 2">
              <controlPr defaultSize="0" autoLine="0" autoPict="0">
                <anchor moveWithCells="1">
                  <from>
                    <xdr:col>5</xdr:col>
                    <xdr:colOff>9525</xdr:colOff>
                    <xdr:row>0</xdr:row>
                    <xdr:rowOff>28575</xdr:rowOff>
                  </from>
                  <to>
                    <xdr:col>7</xdr:col>
                    <xdr:colOff>9525</xdr:colOff>
                    <xdr:row>0</xdr:row>
                    <xdr:rowOff>228600</xdr:rowOff>
                  </to>
                </anchor>
              </controlPr>
            </control>
          </mc:Choice>
        </mc:AlternateContent>
        <mc:AlternateContent xmlns:mc="http://schemas.openxmlformats.org/markup-compatibility/2006">
          <mc:Choice Requires="x14">
            <control shapeId="47107" r:id="rId6" name="Drop Down 3">
              <controlPr defaultSize="0" autoLine="0" autoPict="0">
                <anchor moveWithCells="1">
                  <from>
                    <xdr:col>10</xdr:col>
                    <xdr:colOff>9525</xdr:colOff>
                    <xdr:row>0</xdr:row>
                    <xdr:rowOff>28575</xdr:rowOff>
                  </from>
                  <to>
                    <xdr:col>12</xdr:col>
                    <xdr:colOff>9525</xdr:colOff>
                    <xdr:row>0</xdr:row>
                    <xdr:rowOff>228600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tabColor theme="5" tint="-0.249977111117893"/>
  </sheetPr>
  <dimension ref="A1:J3"/>
  <sheetViews>
    <sheetView showGridLines="0" zoomScaleNormal="100" workbookViewId="0">
      <pane ySplit="1" topLeftCell="A2" activePane="bottomLeft" state="frozenSplit"/>
      <selection pane="bottomLeft" activeCell="A2" sqref="A2"/>
      <selection activeCell="A134" sqref="A134:XFD137"/>
    </sheetView>
  </sheetViews>
  <sheetFormatPr defaultRowHeight="15"/>
  <cols>
    <col min="1" max="1" width="14.28515625" style="53" customWidth="1"/>
    <col min="2" max="3" width="9.140625" style="53"/>
    <col min="4" max="4" width="2.42578125" style="53" customWidth="1"/>
    <col min="5" max="5" width="17.7109375" style="53" bestFit="1" customWidth="1"/>
    <col min="6" max="8" width="9.140625" style="53"/>
    <col min="9" max="9" width="3.140625" style="53" customWidth="1"/>
    <col min="10" max="10" width="9.85546875" style="53" bestFit="1" customWidth="1"/>
    <col min="11" max="16384" width="9.140625" style="53"/>
  </cols>
  <sheetData>
    <row r="1" spans="1:10" s="54" customFormat="1" ht="18.75" customHeight="1">
      <c r="A1" s="55" t="s">
        <v>0</v>
      </c>
      <c r="E1" s="55" t="s">
        <v>1</v>
      </c>
      <c r="J1" s="55" t="s">
        <v>2</v>
      </c>
    </row>
    <row r="2" spans="1:10" ht="18.75" customHeight="1"/>
    <row r="3" spans="1:10" ht="18.75" customHeight="1"/>
  </sheetData>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Drop Down 1">
              <controlPr defaultSize="0" autoLine="0" autoPict="0">
                <anchor moveWithCells="1">
                  <from>
                    <xdr:col>1</xdr:col>
                    <xdr:colOff>0</xdr:colOff>
                    <xdr:row>0</xdr:row>
                    <xdr:rowOff>0</xdr:rowOff>
                  </from>
                  <to>
                    <xdr:col>3</xdr:col>
                    <xdr:colOff>9525</xdr:colOff>
                    <xdr:row>0</xdr:row>
                    <xdr:rowOff>200025</xdr:rowOff>
                  </to>
                </anchor>
              </controlPr>
            </control>
          </mc:Choice>
        </mc:AlternateContent>
        <mc:AlternateContent xmlns:mc="http://schemas.openxmlformats.org/markup-compatibility/2006">
          <mc:Choice Requires="x14">
            <control shapeId="57346" r:id="rId5" name="Drop Down 2">
              <controlPr defaultSize="0" autoLine="0" autoPict="0">
                <anchor moveWithCells="1">
                  <from>
                    <xdr:col>5</xdr:col>
                    <xdr:colOff>9525</xdr:colOff>
                    <xdr:row>0</xdr:row>
                    <xdr:rowOff>28575</xdr:rowOff>
                  </from>
                  <to>
                    <xdr:col>8</xdr:col>
                    <xdr:colOff>0</xdr:colOff>
                    <xdr:row>0</xdr:row>
                    <xdr:rowOff>209550</xdr:rowOff>
                  </to>
                </anchor>
              </controlPr>
            </control>
          </mc:Choice>
        </mc:AlternateContent>
        <mc:AlternateContent xmlns:mc="http://schemas.openxmlformats.org/markup-compatibility/2006">
          <mc:Choice Requires="x14">
            <control shapeId="57347" r:id="rId6" name="Drop Down 3">
              <controlPr defaultSize="0" autoLine="0" autoPict="0">
                <anchor moveWithCells="1">
                  <from>
                    <xdr:col>10</xdr:col>
                    <xdr:colOff>9525</xdr:colOff>
                    <xdr:row>0</xdr:row>
                    <xdr:rowOff>28575</xdr:rowOff>
                  </from>
                  <to>
                    <xdr:col>12</xdr:col>
                    <xdr:colOff>19050</xdr:colOff>
                    <xdr:row>0</xdr:row>
                    <xdr:rowOff>209550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tabColor theme="7" tint="-0.499984740745262"/>
    <pageSetUpPr fitToPage="1"/>
  </sheetPr>
  <dimension ref="A1:AP137"/>
  <sheetViews>
    <sheetView showGridLines="0" zoomScale="85" zoomScaleNormal="85" workbookViewId="0">
      <pane xSplit="4" ySplit="2" topLeftCell="E3" activePane="bottomRight" state="frozenSplit"/>
      <selection pane="bottomRight" activeCell="P39" sqref="P39"/>
      <selection pane="bottomLeft" activeCell="A134" sqref="A134:XFD137"/>
      <selection pane="topRight" activeCell="A134" sqref="A134:XFD137"/>
    </sheetView>
  </sheetViews>
  <sheetFormatPr defaultRowHeight="14.25"/>
  <cols>
    <col min="1" max="1" width="4" style="1" customWidth="1"/>
    <col min="2" max="3" width="3.85546875" style="2" customWidth="1"/>
    <col min="4" max="4" width="30.5703125" style="2" customWidth="1"/>
    <col min="5" max="6" width="8.42578125" style="2" hidden="1" customWidth="1"/>
    <col min="7" max="13" width="9.140625" style="2" customWidth="1"/>
    <col min="14" max="28" width="11.140625" style="2" customWidth="1"/>
    <col min="29" max="29" width="2.42578125" style="1" customWidth="1"/>
    <col min="30" max="30" width="9.42578125" style="1" bestFit="1" customWidth="1"/>
    <col min="31" max="16384" width="9.140625" style="1"/>
  </cols>
  <sheetData>
    <row r="1" spans="1:30" s="3" customFormat="1" ht="39.75" customHeight="1">
      <c r="A1" s="26" t="s">
        <v>114</v>
      </c>
      <c r="B1" s="26"/>
      <c r="C1" s="26"/>
      <c r="D1" s="26"/>
      <c r="E1" s="62"/>
      <c r="F1" s="62"/>
      <c r="G1" s="62"/>
      <c r="H1" s="62"/>
      <c r="I1" s="62"/>
      <c r="J1" s="61" t="s">
        <v>0</v>
      </c>
      <c r="K1" s="62"/>
      <c r="L1" s="62"/>
      <c r="M1" s="62"/>
      <c r="N1" s="61"/>
      <c r="O1" s="60" t="s">
        <v>1</v>
      </c>
      <c r="P1" s="59"/>
      <c r="Q1" s="59"/>
      <c r="R1" s="61"/>
      <c r="S1" s="59"/>
      <c r="T1" s="60" t="s">
        <v>2</v>
      </c>
      <c r="U1" s="60"/>
      <c r="V1" s="59"/>
      <c r="W1" s="59"/>
      <c r="X1" s="59"/>
      <c r="Y1" s="59"/>
      <c r="Z1" s="8"/>
      <c r="AA1" s="8"/>
      <c r="AB1" s="8"/>
    </row>
    <row r="2" spans="1:30" s="3" customFormat="1" ht="15">
      <c r="A2" s="27" t="s">
        <v>115</v>
      </c>
      <c r="B2" s="8"/>
      <c r="C2" s="8"/>
      <c r="D2" s="8"/>
      <c r="E2" s="7" t="s">
        <v>5</v>
      </c>
      <c r="F2" s="7" t="s">
        <v>6</v>
      </c>
      <c r="G2" s="7" t="s">
        <v>7</v>
      </c>
      <c r="H2" s="7" t="s">
        <v>8</v>
      </c>
      <c r="I2" s="7" t="s">
        <v>9</v>
      </c>
      <c r="J2" s="6" t="s">
        <v>10</v>
      </c>
      <c r="K2" s="6" t="s">
        <v>11</v>
      </c>
      <c r="L2" s="6" t="s">
        <v>12</v>
      </c>
      <c r="M2" s="5" t="s">
        <v>13</v>
      </c>
      <c r="N2" s="5" t="s">
        <v>14</v>
      </c>
      <c r="O2" s="5" t="s">
        <v>15</v>
      </c>
      <c r="P2" s="5" t="s">
        <v>16</v>
      </c>
      <c r="Q2" s="5" t="s">
        <v>17</v>
      </c>
      <c r="R2" s="5" t="s">
        <v>18</v>
      </c>
      <c r="S2" s="5" t="s">
        <v>19</v>
      </c>
      <c r="T2" s="5" t="s">
        <v>20</v>
      </c>
      <c r="U2" s="5" t="s">
        <v>21</v>
      </c>
      <c r="V2" s="5" t="s">
        <v>22</v>
      </c>
      <c r="W2" s="5" t="s">
        <v>23</v>
      </c>
      <c r="X2" s="5" t="s">
        <v>24</v>
      </c>
      <c r="Y2" s="5" t="s">
        <v>25</v>
      </c>
      <c r="Z2" s="5" t="s">
        <v>26</v>
      </c>
      <c r="AA2" s="5" t="s">
        <v>27</v>
      </c>
      <c r="AB2" s="5" t="s">
        <v>28</v>
      </c>
      <c r="AD2" s="4" t="s">
        <v>66</v>
      </c>
    </row>
    <row r="3" spans="1:30">
      <c r="B3" s="12"/>
      <c r="C3" s="12"/>
      <c r="D3" s="12"/>
      <c r="E3" s="12"/>
      <c r="F3" s="12"/>
      <c r="G3" s="12"/>
      <c r="H3" s="12"/>
      <c r="I3" s="12"/>
      <c r="J3" s="12"/>
      <c r="K3" s="12"/>
      <c r="L3" s="12"/>
      <c r="M3" s="12"/>
      <c r="N3" s="12"/>
      <c r="O3" s="12"/>
      <c r="P3" s="12"/>
      <c r="Q3" s="12"/>
      <c r="R3" s="12"/>
      <c r="S3" s="12"/>
      <c r="T3" s="12"/>
      <c r="U3" s="12"/>
      <c r="V3" s="12"/>
      <c r="W3" s="12"/>
      <c r="X3" s="12"/>
      <c r="Y3" s="12"/>
      <c r="Z3" s="12"/>
      <c r="AA3" s="12"/>
      <c r="AB3" s="12"/>
    </row>
    <row r="4" spans="1:30" ht="15" customHeight="1">
      <c r="A4" s="213" t="s">
        <v>31</v>
      </c>
      <c r="B4" s="17" t="s">
        <v>32</v>
      </c>
      <c r="C4" s="17"/>
      <c r="D4" s="17"/>
      <c r="E4" s="66"/>
      <c r="F4" s="66"/>
      <c r="G4" s="111">
        <f t="shared" ref="G4:AA4" si="0">+G5+G11+G12</f>
        <v>0.71043999999999996</v>
      </c>
      <c r="H4" s="111">
        <f t="shared" si="0"/>
        <v>0.89730900000000002</v>
      </c>
      <c r="I4" s="111">
        <f t="shared" si="0"/>
        <v>1.481533</v>
      </c>
      <c r="J4" s="111">
        <f t="shared" si="0"/>
        <v>2.1442139999999998</v>
      </c>
      <c r="K4" s="111">
        <f t="shared" si="0"/>
        <v>5.6612530000000003</v>
      </c>
      <c r="L4" s="111">
        <f t="shared" si="0"/>
        <v>9.9855059999999991</v>
      </c>
      <c r="M4" s="111">
        <f t="shared" si="0"/>
        <v>8.7245998319999991</v>
      </c>
      <c r="N4" s="111">
        <f t="shared" si="0"/>
        <v>10.703816725999999</v>
      </c>
      <c r="O4" s="111">
        <f t="shared" si="0"/>
        <v>16.072747980999999</v>
      </c>
      <c r="P4" s="111">
        <f t="shared" si="0"/>
        <v>18.487295363000001</v>
      </c>
      <c r="Q4" s="111">
        <f t="shared" si="0"/>
        <v>23.889208480000001</v>
      </c>
      <c r="R4" s="111">
        <f t="shared" si="0"/>
        <v>31.384933490000002</v>
      </c>
      <c r="S4" s="111">
        <f t="shared" si="0"/>
        <v>51.076274139999995</v>
      </c>
      <c r="T4" s="111">
        <f t="shared" si="0"/>
        <v>83.731583699999987</v>
      </c>
      <c r="U4" s="111">
        <f t="shared" si="0"/>
        <v>117.15771119999999</v>
      </c>
      <c r="V4" s="111">
        <f t="shared" si="0"/>
        <v>141.3333615</v>
      </c>
      <c r="W4" s="111">
        <f t="shared" si="0"/>
        <v>166.09828368000001</v>
      </c>
      <c r="X4" s="111">
        <f t="shared" si="0"/>
        <v>151.5254941</v>
      </c>
      <c r="Y4" s="111">
        <f t="shared" si="0"/>
        <v>196.481562</v>
      </c>
      <c r="Z4" s="111">
        <f t="shared" si="0"/>
        <v>304.80007000000001</v>
      </c>
      <c r="AA4" s="111">
        <f t="shared" si="0"/>
        <v>384.53750000000002</v>
      </c>
      <c r="AB4" s="111">
        <f t="shared" ref="AB4" si="1">+AB5+AB11+AB12</f>
        <v>530.78954199999998</v>
      </c>
    </row>
    <row r="5" spans="1:30">
      <c r="A5" s="213"/>
      <c r="B5" s="12"/>
      <c r="C5" s="12" t="s">
        <v>33</v>
      </c>
      <c r="D5" s="12"/>
      <c r="E5" s="106"/>
      <c r="F5" s="106"/>
      <c r="G5" s="68">
        <f t="shared" ref="G5:AA5" si="2">+SUM(G6:G10)</f>
        <v>0.54336600000000002</v>
      </c>
      <c r="H5" s="68">
        <f t="shared" si="2"/>
        <v>0.70492900000000003</v>
      </c>
      <c r="I5" s="68">
        <f t="shared" si="2"/>
        <v>1.1780649999999999</v>
      </c>
      <c r="J5" s="68">
        <f t="shared" si="2"/>
        <v>1.685773</v>
      </c>
      <c r="K5" s="68">
        <f t="shared" si="2"/>
        <v>3.9757030000000002</v>
      </c>
      <c r="L5" s="68">
        <f t="shared" si="2"/>
        <v>7.3278049999999997</v>
      </c>
      <c r="M5" s="68">
        <f t="shared" si="2"/>
        <v>6.1018384289999998</v>
      </c>
      <c r="N5" s="68">
        <f t="shared" si="2"/>
        <v>7.7133030109999998</v>
      </c>
      <c r="O5" s="68">
        <f t="shared" si="2"/>
        <v>10.258126990000001</v>
      </c>
      <c r="P5" s="68">
        <f t="shared" si="2"/>
        <v>10.136682070000001</v>
      </c>
      <c r="Q5" s="68">
        <f t="shared" si="2"/>
        <v>11.44768992</v>
      </c>
      <c r="R5" s="68">
        <f t="shared" si="2"/>
        <v>15.145359710000001</v>
      </c>
      <c r="S5" s="68">
        <f t="shared" si="2"/>
        <v>26.9586936</v>
      </c>
      <c r="T5" s="68">
        <f t="shared" si="2"/>
        <v>46.395049799999988</v>
      </c>
      <c r="U5" s="68">
        <f t="shared" si="2"/>
        <v>61.615536399999996</v>
      </c>
      <c r="V5" s="68">
        <f t="shared" si="2"/>
        <v>78.945822500000006</v>
      </c>
      <c r="W5" s="68">
        <f t="shared" si="2"/>
        <v>90.706516390000004</v>
      </c>
      <c r="X5" s="68">
        <f t="shared" si="2"/>
        <v>94.274748700000004</v>
      </c>
      <c r="Y5" s="68">
        <f t="shared" si="2"/>
        <v>113.191363</v>
      </c>
      <c r="Z5" s="68">
        <f t="shared" si="2"/>
        <v>169.602834</v>
      </c>
      <c r="AA5" s="68">
        <f t="shared" si="2"/>
        <v>216.51790800000001</v>
      </c>
      <c r="AB5" s="68">
        <f t="shared" ref="AB5" si="3">+SUM(AB6:AB10)</f>
        <v>286.74906299999998</v>
      </c>
    </row>
    <row r="6" spans="1:30">
      <c r="A6" s="213"/>
      <c r="B6" s="12"/>
      <c r="C6" s="12"/>
      <c r="D6" s="21" t="s">
        <v>34</v>
      </c>
      <c r="E6" s="20"/>
      <c r="F6" s="20"/>
      <c r="G6" s="108">
        <v>5.8149395204819272E-2</v>
      </c>
      <c r="H6" s="108">
        <v>0.11429173159963692</v>
      </c>
      <c r="I6" s="108">
        <v>0.16798044236893997</v>
      </c>
      <c r="J6" s="108">
        <v>0.26189169457565897</v>
      </c>
      <c r="K6" s="108">
        <v>0.47913239094596721</v>
      </c>
      <c r="L6" s="108">
        <v>0.80549737666648824</v>
      </c>
      <c r="M6" s="108">
        <v>0.94628494328199997</v>
      </c>
      <c r="N6" s="108">
        <v>1.0361756280000001</v>
      </c>
      <c r="O6" s="108">
        <v>1.1380912611390002</v>
      </c>
      <c r="P6" s="108">
        <v>1.5342834600180002</v>
      </c>
      <c r="Q6" s="108">
        <v>1.9912017722749999</v>
      </c>
      <c r="R6" s="108">
        <v>2.3239504539999998</v>
      </c>
      <c r="S6" s="108">
        <v>3.81511566</v>
      </c>
      <c r="T6" s="108">
        <v>6.8360657620000014</v>
      </c>
      <c r="U6" s="108">
        <v>11.619934719</v>
      </c>
      <c r="V6" s="108">
        <v>16.373207999999998</v>
      </c>
      <c r="W6" s="108">
        <v>20.272047000000001</v>
      </c>
      <c r="X6" s="108">
        <v>24.200645999999999</v>
      </c>
      <c r="Y6" s="108">
        <v>25.3179174198516</v>
      </c>
      <c r="Z6" s="108">
        <v>34.196421090711901</v>
      </c>
      <c r="AA6" s="108">
        <v>44.509081666223722</v>
      </c>
      <c r="AB6" s="108">
        <v>63.634112655579322</v>
      </c>
      <c r="AD6" s="150">
        <v>3.14</v>
      </c>
    </row>
    <row r="7" spans="1:30">
      <c r="A7" s="213"/>
      <c r="B7" s="12"/>
      <c r="C7" s="12"/>
      <c r="D7" s="21" t="s">
        <v>35</v>
      </c>
      <c r="E7" s="20"/>
      <c r="F7" s="20"/>
      <c r="G7" s="108">
        <v>4.1756047951807228E-3</v>
      </c>
      <c r="H7" s="108">
        <v>6.6042684003630855E-3</v>
      </c>
      <c r="I7" s="108">
        <v>1.8686557631060023E-2</v>
      </c>
      <c r="J7" s="108">
        <v>3.2885305424341024E-2</v>
      </c>
      <c r="K7" s="108">
        <v>4.9042609054032793E-2</v>
      </c>
      <c r="L7" s="108">
        <v>8.1669623333511743E-2</v>
      </c>
      <c r="M7" s="108">
        <v>0.11834205671800001</v>
      </c>
      <c r="N7" s="108">
        <v>0.12504537199999999</v>
      </c>
      <c r="O7" s="108">
        <v>0.17920373886099997</v>
      </c>
      <c r="P7" s="108">
        <v>0.241750539982</v>
      </c>
      <c r="Q7" s="108">
        <v>0.29415522772500002</v>
      </c>
      <c r="R7" s="108">
        <v>0.316396546</v>
      </c>
      <c r="S7" s="108">
        <v>0.62106534000000002</v>
      </c>
      <c r="T7" s="108">
        <v>0.50916613300000002</v>
      </c>
      <c r="U7" s="108">
        <v>0.79689639400000001</v>
      </c>
      <c r="V7" s="108">
        <v>1.2323920000000002</v>
      </c>
      <c r="W7" s="108">
        <v>1.5258530000000003</v>
      </c>
      <c r="X7" s="108">
        <v>1.8215540000000003</v>
      </c>
      <c r="Y7" s="108">
        <v>1.9056496982684001</v>
      </c>
      <c r="Z7" s="108">
        <v>2.5739241681181002</v>
      </c>
      <c r="AA7" s="108">
        <v>3.3501459318663014</v>
      </c>
      <c r="AB7" s="108">
        <v>4.7896643934307033</v>
      </c>
      <c r="AD7" s="150">
        <v>3.46</v>
      </c>
    </row>
    <row r="8" spans="1:30">
      <c r="A8" s="213"/>
      <c r="B8" s="12"/>
      <c r="C8" s="12"/>
      <c r="D8" s="21" t="s">
        <v>36</v>
      </c>
      <c r="E8" s="20"/>
      <c r="F8" s="20"/>
      <c r="G8" s="108">
        <v>5.1313999999999999E-2</v>
      </c>
      <c r="H8" s="108">
        <v>0.10768799999999999</v>
      </c>
      <c r="I8" s="108">
        <v>0.25644400000000001</v>
      </c>
      <c r="J8" s="108">
        <v>0.56887700000000008</v>
      </c>
      <c r="K8" s="108">
        <v>1.2874319999999999</v>
      </c>
      <c r="L8" s="108">
        <v>2.4982560000000005</v>
      </c>
      <c r="M8" s="108">
        <v>3.4267659038396099</v>
      </c>
      <c r="N8" s="108">
        <v>3.6727043971181699</v>
      </c>
      <c r="O8" s="108">
        <v>4.0448277939419697</v>
      </c>
      <c r="P8" s="108">
        <v>4.6171687903379643</v>
      </c>
      <c r="Q8" s="108">
        <v>5.4001783489120454</v>
      </c>
      <c r="R8" s="108">
        <v>7.4472914925844602</v>
      </c>
      <c r="S8" s="108">
        <v>14.407192823689588</v>
      </c>
      <c r="T8" s="108">
        <v>21.115716939590463</v>
      </c>
      <c r="U8" s="108">
        <v>27.659727185358577</v>
      </c>
      <c r="V8" s="108">
        <v>30.871518959382566</v>
      </c>
      <c r="W8" s="108">
        <v>37.139094497373478</v>
      </c>
      <c r="X8" s="108">
        <v>48.336105866893</v>
      </c>
      <c r="Y8" s="108">
        <v>64.150724631600653</v>
      </c>
      <c r="Z8" s="108">
        <v>93.407524863933077</v>
      </c>
      <c r="AA8" s="108">
        <v>122.72494021273194</v>
      </c>
      <c r="AB8" s="108">
        <v>181.7681656723241</v>
      </c>
      <c r="AD8" s="150">
        <v>2.57</v>
      </c>
    </row>
    <row r="9" spans="1:30">
      <c r="A9" s="213"/>
      <c r="B9" s="12"/>
      <c r="C9" s="12"/>
      <c r="D9" s="21" t="s">
        <v>37</v>
      </c>
      <c r="E9" s="20"/>
      <c r="F9" s="20"/>
      <c r="G9" s="108">
        <v>9.0341000000000005E-2</v>
      </c>
      <c r="H9" s="108">
        <v>0.11262499999999998</v>
      </c>
      <c r="I9" s="108">
        <v>0.28161299999999989</v>
      </c>
      <c r="J9" s="108">
        <v>0.24296299999999982</v>
      </c>
      <c r="K9" s="108">
        <v>0.45321500000000015</v>
      </c>
      <c r="L9" s="108">
        <v>0.77898099999999992</v>
      </c>
      <c r="M9" s="108">
        <v>0.95248654027335</v>
      </c>
      <c r="N9" s="108">
        <v>1.5705566895408296</v>
      </c>
      <c r="O9" s="108">
        <v>1.5277482406322918</v>
      </c>
      <c r="P9" s="108">
        <v>1.4839586418452058</v>
      </c>
      <c r="Q9" s="108">
        <v>2.7713528927837636</v>
      </c>
      <c r="R9" s="108">
        <v>3.0898583447948411</v>
      </c>
      <c r="S9" s="108">
        <v>4.303676992451102</v>
      </c>
      <c r="T9" s="108">
        <v>6.7501975588819576</v>
      </c>
      <c r="U9" s="108">
        <v>5.7917121468986608</v>
      </c>
      <c r="V9" s="108">
        <v>10.510166047370234</v>
      </c>
      <c r="W9" s="108">
        <v>13.935275250116533</v>
      </c>
      <c r="X9" s="108">
        <v>6.9723884646670058</v>
      </c>
      <c r="Y9" s="108">
        <v>13.112003453949342</v>
      </c>
      <c r="Z9" s="108">
        <v>22.915331396036947</v>
      </c>
      <c r="AA9" s="108">
        <v>23.054253789178063</v>
      </c>
      <c r="AB9" s="108">
        <v>15.837824512665851</v>
      </c>
      <c r="AD9" s="151"/>
    </row>
    <row r="10" spans="1:30">
      <c r="A10" s="213"/>
      <c r="B10" s="12"/>
      <c r="C10" s="12"/>
      <c r="D10" s="19" t="s">
        <v>38</v>
      </c>
      <c r="E10" s="18"/>
      <c r="F10" s="18"/>
      <c r="G10" s="113">
        <v>0.33938600000000002</v>
      </c>
      <c r="H10" s="113">
        <v>0.36372000000000004</v>
      </c>
      <c r="I10" s="113">
        <v>0.45334099999999999</v>
      </c>
      <c r="J10" s="113">
        <v>0.579156</v>
      </c>
      <c r="K10" s="113">
        <v>1.7068810000000001</v>
      </c>
      <c r="L10" s="113">
        <v>3.1634009999999999</v>
      </c>
      <c r="M10" s="113">
        <v>0.65795898488703997</v>
      </c>
      <c r="N10" s="113">
        <v>1.3088209243410001</v>
      </c>
      <c r="O10" s="113">
        <v>3.3682559554257394</v>
      </c>
      <c r="P10" s="113">
        <v>2.2595206378168302</v>
      </c>
      <c r="Q10" s="113">
        <v>0.99080167830419008</v>
      </c>
      <c r="R10" s="113">
        <v>1.9678628726207004</v>
      </c>
      <c r="S10" s="113">
        <v>3.8116427838593099</v>
      </c>
      <c r="T10" s="113">
        <v>11.183903406527572</v>
      </c>
      <c r="U10" s="113">
        <v>15.747265954742762</v>
      </c>
      <c r="V10" s="113">
        <v>19.95853749324721</v>
      </c>
      <c r="W10" s="113">
        <v>17.834246642509999</v>
      </c>
      <c r="X10" s="113">
        <v>12.94405436844</v>
      </c>
      <c r="Y10" s="113">
        <v>8.7050677963299989</v>
      </c>
      <c r="Z10" s="113">
        <v>16.509632481199997</v>
      </c>
      <c r="AA10" s="113">
        <v>22.879486399999998</v>
      </c>
      <c r="AB10" s="113">
        <v>20.719295765999998</v>
      </c>
      <c r="AD10" s="151"/>
    </row>
    <row r="11" spans="1:30">
      <c r="A11" s="213"/>
      <c r="B11" s="12"/>
      <c r="C11" s="12" t="s">
        <v>39</v>
      </c>
      <c r="D11" s="12"/>
      <c r="E11" s="82"/>
      <c r="F11" s="82"/>
      <c r="G11" s="68"/>
      <c r="H11" s="68"/>
      <c r="I11" s="68"/>
      <c r="J11" s="68"/>
      <c r="K11" s="68"/>
      <c r="L11" s="68"/>
      <c r="M11" s="68"/>
      <c r="N11" s="68"/>
      <c r="O11" s="68"/>
      <c r="P11" s="68"/>
      <c r="Q11" s="68"/>
      <c r="R11" s="68"/>
      <c r="S11" s="68"/>
      <c r="T11" s="68"/>
      <c r="U11" s="68"/>
      <c r="V11" s="68"/>
      <c r="W11" s="68"/>
      <c r="X11" s="68"/>
      <c r="Y11" s="68"/>
      <c r="Z11" s="68"/>
      <c r="AA11" s="68"/>
      <c r="AB11" s="68"/>
      <c r="AD11" s="150">
        <v>1.87</v>
      </c>
    </row>
    <row r="12" spans="1:30">
      <c r="A12" s="213"/>
      <c r="B12" s="12"/>
      <c r="C12" s="12" t="s">
        <v>40</v>
      </c>
      <c r="D12" s="12"/>
      <c r="E12" s="106"/>
      <c r="F12" s="106"/>
      <c r="G12" s="68">
        <f t="shared" ref="G12:AB12" si="4">+G14+G13</f>
        <v>0.167074</v>
      </c>
      <c r="H12" s="68">
        <f t="shared" si="4"/>
        <v>0.19238</v>
      </c>
      <c r="I12" s="68">
        <f t="shared" si="4"/>
        <v>0.30346800000000002</v>
      </c>
      <c r="J12" s="68">
        <f t="shared" si="4"/>
        <v>0.45844099999999999</v>
      </c>
      <c r="K12" s="68">
        <f t="shared" si="4"/>
        <v>1.6855500000000001</v>
      </c>
      <c r="L12" s="68">
        <f t="shared" si="4"/>
        <v>2.6577009999999999</v>
      </c>
      <c r="M12" s="68">
        <f t="shared" si="4"/>
        <v>2.6227614029999997</v>
      </c>
      <c r="N12" s="68">
        <f t="shared" si="4"/>
        <v>2.9905137150000001</v>
      </c>
      <c r="O12" s="68">
        <f t="shared" si="4"/>
        <v>5.814620991</v>
      </c>
      <c r="P12" s="68">
        <f t="shared" si="4"/>
        <v>8.3506132930000003</v>
      </c>
      <c r="Q12" s="68">
        <f t="shared" si="4"/>
        <v>12.44151856</v>
      </c>
      <c r="R12" s="68">
        <f t="shared" si="4"/>
        <v>16.239573780000001</v>
      </c>
      <c r="S12" s="68">
        <f t="shared" si="4"/>
        <v>24.117580539999999</v>
      </c>
      <c r="T12" s="68">
        <f t="shared" si="4"/>
        <v>37.336533899999999</v>
      </c>
      <c r="U12" s="68">
        <f t="shared" si="4"/>
        <v>55.542174799999998</v>
      </c>
      <c r="V12" s="68">
        <f t="shared" si="4"/>
        <v>62.387538999999997</v>
      </c>
      <c r="W12" s="68">
        <f t="shared" si="4"/>
        <v>75.391767290000004</v>
      </c>
      <c r="X12" s="68">
        <f t="shared" si="4"/>
        <v>57.2507454</v>
      </c>
      <c r="Y12" s="68">
        <f t="shared" si="4"/>
        <v>83.290199000000001</v>
      </c>
      <c r="Z12" s="68">
        <f t="shared" si="4"/>
        <v>135.197236</v>
      </c>
      <c r="AA12" s="68">
        <f t="shared" si="4"/>
        <v>168.01959199999999</v>
      </c>
      <c r="AB12" s="68">
        <f t="shared" si="4"/>
        <v>244.040479</v>
      </c>
    </row>
    <row r="13" spans="1:30">
      <c r="A13" s="213"/>
      <c r="B13" s="21"/>
      <c r="C13" s="21"/>
      <c r="D13" s="21" t="s">
        <v>55</v>
      </c>
      <c r="E13" s="20"/>
      <c r="F13" s="20"/>
      <c r="G13" s="108">
        <v>2.1180000000000032E-2</v>
      </c>
      <c r="H13" s="108">
        <v>1.643799999999998E-2</v>
      </c>
      <c r="I13" s="108">
        <v>1.4416999999999958E-2</v>
      </c>
      <c r="J13" s="108">
        <v>2.113200000000004E-2</v>
      </c>
      <c r="K13" s="108">
        <v>4.0044999999999886E-2</v>
      </c>
      <c r="L13" s="108">
        <v>6.2749999999999861E-2</v>
      </c>
      <c r="M13" s="108">
        <v>0.386282319672</v>
      </c>
      <c r="N13" s="108">
        <v>0.35190803140000027</v>
      </c>
      <c r="O13" s="108">
        <v>1.1805733392439999</v>
      </c>
      <c r="P13" s="108">
        <v>2.2048741693170006</v>
      </c>
      <c r="Q13" s="108">
        <v>2.1096281061600006</v>
      </c>
      <c r="R13" s="108">
        <v>2.6531635869080006</v>
      </c>
      <c r="S13" s="108">
        <v>4.138415938768393</v>
      </c>
      <c r="T13" s="108">
        <v>7.8131215370133802</v>
      </c>
      <c r="U13" s="108">
        <v>8.5682022879873969</v>
      </c>
      <c r="V13" s="108">
        <v>10.763026007403248</v>
      </c>
      <c r="W13" s="108">
        <v>10.7938080541565</v>
      </c>
      <c r="X13" s="108">
        <v>16.963970760811002</v>
      </c>
      <c r="Y13" s="108">
        <v>11.614825716795991</v>
      </c>
      <c r="Z13" s="108">
        <v>25.092245814839998</v>
      </c>
      <c r="AA13" s="108">
        <v>30.108939499999991</v>
      </c>
      <c r="AB13" s="108">
        <v>30.108939499999991</v>
      </c>
    </row>
    <row r="14" spans="1:30">
      <c r="A14" s="213"/>
      <c r="B14" s="19"/>
      <c r="C14" s="19"/>
      <c r="D14" s="19" t="s">
        <v>38</v>
      </c>
      <c r="E14" s="18"/>
      <c r="F14" s="18"/>
      <c r="G14" s="113">
        <v>0.14589399999999997</v>
      </c>
      <c r="H14" s="113">
        <v>0.17594200000000002</v>
      </c>
      <c r="I14" s="113">
        <v>0.28905100000000006</v>
      </c>
      <c r="J14" s="113">
        <v>0.43730899999999995</v>
      </c>
      <c r="K14" s="113">
        <v>1.6455050000000002</v>
      </c>
      <c r="L14" s="113">
        <v>2.594951</v>
      </c>
      <c r="M14" s="113">
        <v>2.2364790833279997</v>
      </c>
      <c r="N14" s="113">
        <v>2.6386056835999998</v>
      </c>
      <c r="O14" s="113">
        <v>4.6340476517560001</v>
      </c>
      <c r="P14" s="113">
        <v>6.1457391236829997</v>
      </c>
      <c r="Q14" s="113">
        <v>10.33189045384</v>
      </c>
      <c r="R14" s="113">
        <v>13.586410193092</v>
      </c>
      <c r="S14" s="113">
        <v>19.979164601231606</v>
      </c>
      <c r="T14" s="113">
        <v>29.523412362986619</v>
      </c>
      <c r="U14" s="113">
        <v>46.973972512012601</v>
      </c>
      <c r="V14" s="113">
        <v>51.624512992596749</v>
      </c>
      <c r="W14" s="113">
        <v>64.597959235843504</v>
      </c>
      <c r="X14" s="113">
        <v>40.286774639188998</v>
      </c>
      <c r="Y14" s="113">
        <v>71.67537328320401</v>
      </c>
      <c r="Z14" s="113">
        <v>110.10499018516001</v>
      </c>
      <c r="AA14" s="113">
        <v>137.9106525</v>
      </c>
      <c r="AB14" s="113">
        <v>213.93153950000001</v>
      </c>
      <c r="AD14" s="150">
        <v>1.6</v>
      </c>
    </row>
    <row r="15" spans="1:30" ht="15">
      <c r="A15" s="213"/>
      <c r="B15" s="17" t="s">
        <v>42</v>
      </c>
      <c r="C15" s="17"/>
      <c r="D15" s="17"/>
      <c r="E15" s="16"/>
      <c r="F15" s="16"/>
      <c r="G15" s="121">
        <v>0</v>
      </c>
      <c r="H15" s="121">
        <v>0</v>
      </c>
      <c r="I15" s="121">
        <v>0</v>
      </c>
      <c r="J15" s="121">
        <v>0</v>
      </c>
      <c r="K15" s="121">
        <v>0</v>
      </c>
      <c r="L15" s="121">
        <v>0</v>
      </c>
      <c r="M15" s="121">
        <v>0</v>
      </c>
      <c r="N15" s="121">
        <v>0</v>
      </c>
      <c r="O15" s="121">
        <v>0</v>
      </c>
      <c r="P15" s="121">
        <v>0</v>
      </c>
      <c r="Q15" s="121">
        <v>3.283610774</v>
      </c>
      <c r="R15" s="121">
        <v>3.307684458E-2</v>
      </c>
      <c r="S15" s="121">
        <v>2.5187748580000002E-2</v>
      </c>
      <c r="T15" s="121">
        <v>0</v>
      </c>
      <c r="U15" s="121">
        <v>3.6193951019999997E-2</v>
      </c>
      <c r="V15" s="121">
        <v>1.10619629E-2</v>
      </c>
      <c r="W15" s="121">
        <v>0</v>
      </c>
      <c r="X15" s="121">
        <v>0</v>
      </c>
      <c r="Y15" s="121">
        <v>0</v>
      </c>
      <c r="Z15" s="121">
        <v>0</v>
      </c>
      <c r="AA15" s="121">
        <v>0</v>
      </c>
      <c r="AB15" s="121"/>
    </row>
    <row r="16" spans="1:30" ht="6" customHeight="1">
      <c r="A16" s="213"/>
      <c r="B16" s="12"/>
      <c r="C16" s="12"/>
      <c r="D16" s="12"/>
      <c r="E16" s="12"/>
      <c r="F16" s="12"/>
      <c r="G16" s="68"/>
      <c r="H16" s="68"/>
      <c r="I16" s="68"/>
      <c r="J16" s="68"/>
      <c r="K16" s="68"/>
      <c r="L16" s="68"/>
      <c r="M16" s="68"/>
      <c r="N16" s="68"/>
      <c r="O16" s="68"/>
      <c r="P16" s="68"/>
      <c r="Q16" s="68"/>
      <c r="R16" s="68"/>
      <c r="S16" s="68"/>
      <c r="T16" s="68"/>
      <c r="U16" s="118"/>
      <c r="V16" s="118"/>
      <c r="W16" s="118"/>
      <c r="X16" s="118"/>
      <c r="Y16" s="118"/>
      <c r="Z16" s="68"/>
      <c r="AA16" s="118"/>
      <c r="AB16" s="118"/>
    </row>
    <row r="17" spans="1:28" s="9" customFormat="1" ht="15">
      <c r="A17" s="213"/>
      <c r="B17" s="15" t="s">
        <v>43</v>
      </c>
      <c r="C17" s="15"/>
      <c r="D17" s="15"/>
      <c r="E17" s="14"/>
      <c r="F17" s="14"/>
      <c r="G17" s="81">
        <v>0.66136099999999998</v>
      </c>
      <c r="H17" s="81">
        <v>0.80025000000000002</v>
      </c>
      <c r="I17" s="81">
        <v>1.513612</v>
      </c>
      <c r="J17" s="81">
        <v>2.1507239999999999</v>
      </c>
      <c r="K17" s="81">
        <v>4.4527900000000002</v>
      </c>
      <c r="L17" s="81">
        <v>7.468102</v>
      </c>
      <c r="M17" s="81">
        <v>8.6183501840000005</v>
      </c>
      <c r="N17" s="81">
        <v>9.8877161510000011</v>
      </c>
      <c r="O17" s="81">
        <v>14.393226650000001</v>
      </c>
      <c r="P17" s="81">
        <v>18.06437081</v>
      </c>
      <c r="Q17" s="81">
        <v>21.920039790000001</v>
      </c>
      <c r="R17" s="81">
        <v>29.606561750000001</v>
      </c>
      <c r="S17" s="81">
        <v>43.334485569999998</v>
      </c>
      <c r="T17" s="81">
        <v>59.682562600000004</v>
      </c>
      <c r="U17" s="81">
        <v>89.098550900000006</v>
      </c>
      <c r="V17" s="81">
        <v>97.313288200000002</v>
      </c>
      <c r="W17" s="81">
        <v>133.84754599999999</v>
      </c>
      <c r="X17" s="81">
        <v>145.97437099999999</v>
      </c>
      <c r="Y17" s="81">
        <v>194.86626100000001</v>
      </c>
      <c r="Z17" s="81">
        <v>294.87672099999997</v>
      </c>
      <c r="AA17" s="81">
        <v>385.75318800000002</v>
      </c>
      <c r="AB17" s="81">
        <v>502.75438500000001</v>
      </c>
    </row>
    <row r="18" spans="1:28" ht="6" customHeight="1">
      <c r="A18" s="213"/>
      <c r="B18" s="12"/>
      <c r="C18" s="12"/>
      <c r="D18" s="12"/>
      <c r="E18" s="12"/>
      <c r="F18" s="13"/>
      <c r="G18" s="68"/>
      <c r="H18" s="68"/>
      <c r="I18" s="68"/>
      <c r="J18" s="68"/>
      <c r="K18" s="68"/>
      <c r="L18" s="68"/>
      <c r="M18" s="68"/>
      <c r="N18" s="68"/>
      <c r="O18" s="68"/>
      <c r="P18" s="68"/>
      <c r="Q18" s="68"/>
      <c r="R18" s="68"/>
      <c r="S18" s="68"/>
      <c r="T18" s="68"/>
      <c r="U18" s="118"/>
      <c r="V18" s="118"/>
      <c r="W18" s="118"/>
      <c r="X18" s="118"/>
      <c r="Y18" s="118"/>
      <c r="Z18" s="68"/>
      <c r="AA18" s="118"/>
      <c r="AB18" s="118"/>
    </row>
    <row r="19" spans="1:28" ht="15">
      <c r="A19" s="213"/>
      <c r="B19" s="51"/>
      <c r="C19" s="51" t="s">
        <v>44</v>
      </c>
      <c r="D19" s="51"/>
      <c r="E19" s="14"/>
      <c r="F19" s="14"/>
      <c r="G19" s="81">
        <v>0.13433400000000001</v>
      </c>
      <c r="H19" s="81">
        <v>0.180116</v>
      </c>
      <c r="I19" s="81">
        <v>0.35563600000000001</v>
      </c>
      <c r="J19" s="81">
        <v>0.60376300000000005</v>
      </c>
      <c r="K19" s="81">
        <v>1.0989040000000001</v>
      </c>
      <c r="L19" s="81">
        <v>1.0331060000000001</v>
      </c>
      <c r="M19" s="81">
        <v>1.2838772250000001</v>
      </c>
      <c r="N19" s="81">
        <v>1.6470166529999999</v>
      </c>
      <c r="O19" s="81">
        <v>2.0255420000000002</v>
      </c>
      <c r="P19" s="81">
        <v>2.5781895989999999</v>
      </c>
      <c r="Q19" s="81">
        <v>4.9507465360000005</v>
      </c>
      <c r="R19" s="81">
        <v>6.3000800809999999</v>
      </c>
      <c r="S19" s="81">
        <v>7.7760671610000003</v>
      </c>
      <c r="T19" s="81">
        <v>8.9412853699999992</v>
      </c>
      <c r="U19" s="81">
        <v>8.1577657699999993</v>
      </c>
      <c r="V19" s="81">
        <v>7.4024409699999998</v>
      </c>
      <c r="W19" s="81">
        <v>8.7702299969999995</v>
      </c>
      <c r="X19" s="81">
        <v>9.4068020500000014</v>
      </c>
      <c r="Y19" s="81">
        <v>15.053224</v>
      </c>
      <c r="Z19" s="81">
        <v>29.040479999999999</v>
      </c>
      <c r="AA19" s="81">
        <v>43.919215000000001</v>
      </c>
      <c r="AB19" s="81">
        <v>68.350418000000005</v>
      </c>
    </row>
    <row r="20" spans="1:28" ht="6" customHeight="1">
      <c r="A20" s="213"/>
      <c r="B20" s="12"/>
      <c r="C20" s="12"/>
      <c r="D20" s="12"/>
      <c r="E20" s="12"/>
      <c r="F20" s="13"/>
      <c r="G20" s="68"/>
      <c r="H20" s="68"/>
      <c r="I20" s="68"/>
      <c r="J20" s="68"/>
      <c r="K20" s="68"/>
      <c r="L20" s="68"/>
      <c r="M20" s="68"/>
      <c r="N20" s="68"/>
      <c r="O20" s="68"/>
      <c r="P20" s="68"/>
      <c r="Q20" s="68"/>
      <c r="R20" s="68"/>
      <c r="S20" s="68"/>
      <c r="T20" s="68"/>
      <c r="U20" s="118"/>
      <c r="V20" s="118"/>
      <c r="W20" s="118"/>
      <c r="X20" s="118"/>
      <c r="Y20" s="118"/>
      <c r="Z20" s="68"/>
      <c r="AA20" s="118"/>
      <c r="AB20" s="118"/>
    </row>
    <row r="21" spans="1:28" s="9" customFormat="1" ht="15">
      <c r="A21" s="213"/>
      <c r="B21" s="15" t="s">
        <v>45</v>
      </c>
      <c r="C21" s="15"/>
      <c r="D21" s="15"/>
      <c r="E21" s="14"/>
      <c r="F21" s="14"/>
      <c r="G21" s="81">
        <v>0.208262</v>
      </c>
      <c r="H21" s="81">
        <v>0.25638499999999997</v>
      </c>
      <c r="I21" s="81">
        <v>0.60223199999999999</v>
      </c>
      <c r="J21" s="81">
        <v>0.57739200000000002</v>
      </c>
      <c r="K21" s="81">
        <v>1.0256050000000001</v>
      </c>
      <c r="L21" s="81">
        <v>1.698669</v>
      </c>
      <c r="M21" s="81">
        <v>2.0963514571999999</v>
      </c>
      <c r="N21" s="81">
        <v>1.84718664698</v>
      </c>
      <c r="O21" s="81">
        <v>3.0061525229999999</v>
      </c>
      <c r="P21" s="81">
        <v>4.2927474623999995</v>
      </c>
      <c r="Q21" s="81">
        <v>6.2426588823000007</v>
      </c>
      <c r="R21" s="81">
        <v>7.6801378253000001</v>
      </c>
      <c r="S21" s="81">
        <v>11.775865960000001</v>
      </c>
      <c r="T21" s="81">
        <v>19.11052291</v>
      </c>
      <c r="U21" s="81">
        <v>28.240767780000002</v>
      </c>
      <c r="V21" s="81">
        <v>29.14876769</v>
      </c>
      <c r="W21" s="81">
        <v>40.285210208999999</v>
      </c>
      <c r="X21" s="81">
        <v>41.160234729999999</v>
      </c>
      <c r="Y21" s="81">
        <v>38.294562999999997</v>
      </c>
      <c r="Z21" s="81">
        <v>63.999496999999998</v>
      </c>
      <c r="AA21" s="81">
        <v>78.259921500000004</v>
      </c>
      <c r="AB21" s="81">
        <v>103.46284900000001</v>
      </c>
    </row>
    <row r="22" spans="1:28" ht="6" customHeight="1">
      <c r="A22" s="213"/>
      <c r="B22" s="12"/>
      <c r="C22" s="12"/>
      <c r="D22" s="12"/>
      <c r="E22" s="106"/>
      <c r="F22" s="106"/>
      <c r="G22" s="68"/>
      <c r="H22" s="68"/>
      <c r="I22" s="68"/>
      <c r="J22" s="68"/>
      <c r="K22" s="68"/>
      <c r="L22" s="68"/>
      <c r="M22" s="68"/>
      <c r="N22" s="68"/>
      <c r="O22" s="68"/>
      <c r="P22" s="68"/>
      <c r="Q22" s="68"/>
      <c r="R22" s="68"/>
      <c r="S22" s="68"/>
      <c r="T22" s="68"/>
      <c r="U22" s="118"/>
      <c r="V22" s="118"/>
      <c r="W22" s="118"/>
      <c r="X22" s="118"/>
      <c r="Y22" s="118"/>
      <c r="Z22" s="118"/>
      <c r="AA22" s="118"/>
      <c r="AB22" s="118"/>
    </row>
    <row r="23" spans="1:28" ht="15">
      <c r="A23" s="213"/>
      <c r="B23" s="10" t="s">
        <v>46</v>
      </c>
      <c r="C23" s="10"/>
      <c r="D23" s="10"/>
      <c r="E23" s="86"/>
      <c r="F23" s="86"/>
      <c r="G23" s="103">
        <f t="shared" ref="G23:AA23" si="5">+G4+G15-G17-G21+G19</f>
        <v>-2.484900000000001E-2</v>
      </c>
      <c r="H23" s="103">
        <f t="shared" si="5"/>
        <v>2.0790000000000031E-2</v>
      </c>
      <c r="I23" s="103">
        <f t="shared" si="5"/>
        <v>-0.27867499999999995</v>
      </c>
      <c r="J23" s="103">
        <f t="shared" si="5"/>
        <v>1.9861000000000018E-2</v>
      </c>
      <c r="K23" s="103">
        <f t="shared" si="5"/>
        <v>1.2817620000000001</v>
      </c>
      <c r="L23" s="103">
        <f t="shared" si="5"/>
        <v>1.8518409999999992</v>
      </c>
      <c r="M23" s="103">
        <f t="shared" si="5"/>
        <v>-0.70622458420000123</v>
      </c>
      <c r="N23" s="103">
        <f t="shared" si="5"/>
        <v>0.6159305810199982</v>
      </c>
      <c r="O23" s="103">
        <f t="shared" si="5"/>
        <v>0.69891080799999861</v>
      </c>
      <c r="P23" s="103">
        <f t="shared" si="5"/>
        <v>-1.2916333103999982</v>
      </c>
      <c r="Q23" s="103">
        <f t="shared" si="5"/>
        <v>3.9608671176999994</v>
      </c>
      <c r="R23" s="103">
        <f t="shared" si="5"/>
        <v>0.43139084027999886</v>
      </c>
      <c r="S23" s="103">
        <f t="shared" si="5"/>
        <v>3.7671775195799988</v>
      </c>
      <c r="T23" s="103">
        <f t="shared" si="5"/>
        <v>13.879783559999982</v>
      </c>
      <c r="U23" s="103">
        <f t="shared" si="5"/>
        <v>8.0123522410199808</v>
      </c>
      <c r="V23" s="103">
        <f t="shared" si="5"/>
        <v>22.284808542899981</v>
      </c>
      <c r="W23" s="103">
        <f t="shared" si="5"/>
        <v>0.73575746800001518</v>
      </c>
      <c r="X23" s="103">
        <f t="shared" si="5"/>
        <v>-26.202309579999984</v>
      </c>
      <c r="Y23" s="103">
        <f t="shared" si="5"/>
        <v>-21.626038000000008</v>
      </c>
      <c r="Z23" s="103">
        <f t="shared" si="5"/>
        <v>-25.035667999999969</v>
      </c>
      <c r="AA23" s="103">
        <f t="shared" si="5"/>
        <v>-35.556394500000003</v>
      </c>
      <c r="AB23" s="103">
        <f t="shared" ref="AB23" si="6">+AB4+AB15-AB17-AB21+AB19</f>
        <v>-7.0772740000000312</v>
      </c>
    </row>
    <row r="24" spans="1:28" s="9" customFormat="1" ht="15">
      <c r="A24" s="213"/>
      <c r="B24" s="10" t="s">
        <v>67</v>
      </c>
      <c r="C24" s="10"/>
      <c r="D24" s="10"/>
      <c r="E24" s="86"/>
      <c r="F24" s="86"/>
      <c r="G24" s="103">
        <f t="shared" ref="G24:AA24" si="7">+G23-G10-G14</f>
        <v>-0.51012900000000005</v>
      </c>
      <c r="H24" s="103">
        <f t="shared" si="7"/>
        <v>-0.518872</v>
      </c>
      <c r="I24" s="103">
        <f t="shared" si="7"/>
        <v>-1.0210669999999999</v>
      </c>
      <c r="J24" s="103">
        <f t="shared" si="7"/>
        <v>-0.99660399999999993</v>
      </c>
      <c r="K24" s="103">
        <f t="shared" si="7"/>
        <v>-2.0706240000000005</v>
      </c>
      <c r="L24" s="103">
        <f t="shared" si="7"/>
        <v>-3.906511000000001</v>
      </c>
      <c r="M24" s="103">
        <f t="shared" si="7"/>
        <v>-3.6006626524150409</v>
      </c>
      <c r="N24" s="103">
        <f t="shared" si="7"/>
        <v>-3.3314960269210019</v>
      </c>
      <c r="O24" s="103">
        <f t="shared" si="7"/>
        <v>-7.3033927991817409</v>
      </c>
      <c r="P24" s="103">
        <f t="shared" si="7"/>
        <v>-9.6968930718998276</v>
      </c>
      <c r="Q24" s="103">
        <f t="shared" si="7"/>
        <v>-7.3618250144441904</v>
      </c>
      <c r="R24" s="103">
        <f t="shared" si="7"/>
        <v>-15.122882225432701</v>
      </c>
      <c r="S24" s="103">
        <f t="shared" si="7"/>
        <v>-20.023629865510916</v>
      </c>
      <c r="T24" s="103">
        <f t="shared" si="7"/>
        <v>-26.82753220951421</v>
      </c>
      <c r="U24" s="103">
        <f t="shared" si="7"/>
        <v>-54.708886225735384</v>
      </c>
      <c r="V24" s="103">
        <f t="shared" si="7"/>
        <v>-49.298241942943974</v>
      </c>
      <c r="W24" s="103">
        <f t="shared" si="7"/>
        <v>-81.696448410353497</v>
      </c>
      <c r="X24" s="103">
        <f t="shared" si="7"/>
        <v>-79.433138587628974</v>
      </c>
      <c r="Y24" s="103">
        <f t="shared" si="7"/>
        <v>-102.00647907953402</v>
      </c>
      <c r="Z24" s="103">
        <f t="shared" si="7"/>
        <v>-151.65029066635998</v>
      </c>
      <c r="AA24" s="103">
        <f t="shared" si="7"/>
        <v>-196.3465334</v>
      </c>
      <c r="AB24" s="103">
        <f t="shared" ref="AB24" si="8">+AB23-AB10-AB14</f>
        <v>-241.72810926600005</v>
      </c>
    </row>
    <row r="25" spans="1:28" ht="6" customHeight="1">
      <c r="A25" s="213"/>
      <c r="B25" s="12"/>
      <c r="C25" s="12"/>
      <c r="D25" s="12"/>
      <c r="E25" s="106"/>
      <c r="F25" s="106"/>
      <c r="G25" s="68"/>
      <c r="H25" s="68"/>
      <c r="I25" s="68"/>
      <c r="J25" s="68"/>
      <c r="K25" s="68"/>
      <c r="L25" s="68"/>
      <c r="M25" s="68"/>
      <c r="N25" s="68"/>
      <c r="O25" s="68"/>
      <c r="P25" s="68"/>
      <c r="Q25" s="68"/>
      <c r="R25" s="68"/>
      <c r="S25" s="68"/>
      <c r="T25" s="68"/>
      <c r="U25" s="68"/>
      <c r="V25" s="68"/>
      <c r="W25" s="68"/>
      <c r="X25" s="68"/>
      <c r="Y25" s="68"/>
      <c r="Z25" s="68"/>
      <c r="AA25" s="68"/>
      <c r="AB25" s="68"/>
    </row>
    <row r="26" spans="1:28" ht="15">
      <c r="A26" s="213"/>
      <c r="B26" s="10" t="s">
        <v>47</v>
      </c>
      <c r="C26" s="11"/>
      <c r="D26" s="11"/>
      <c r="E26" s="86"/>
      <c r="F26" s="86"/>
      <c r="G26" s="103">
        <f t="shared" ref="G26:AA26" si="9">+G23-G19</f>
        <v>-0.15918300000000002</v>
      </c>
      <c r="H26" s="103">
        <f t="shared" si="9"/>
        <v>-0.15932599999999997</v>
      </c>
      <c r="I26" s="103">
        <f t="shared" si="9"/>
        <v>-0.63431099999999996</v>
      </c>
      <c r="J26" s="103">
        <f t="shared" si="9"/>
        <v>-0.58390200000000003</v>
      </c>
      <c r="K26" s="103">
        <f t="shared" si="9"/>
        <v>0.18285799999999997</v>
      </c>
      <c r="L26" s="103">
        <f t="shared" si="9"/>
        <v>0.8187349999999991</v>
      </c>
      <c r="M26" s="103">
        <f t="shared" si="9"/>
        <v>-1.9901018092000013</v>
      </c>
      <c r="N26" s="103">
        <f t="shared" si="9"/>
        <v>-1.0310860719800017</v>
      </c>
      <c r="O26" s="103">
        <f t="shared" si="9"/>
        <v>-1.3266311920000016</v>
      </c>
      <c r="P26" s="103">
        <f t="shared" si="9"/>
        <v>-3.8698229093999981</v>
      </c>
      <c r="Q26" s="103">
        <f t="shared" si="9"/>
        <v>-0.98987941830000103</v>
      </c>
      <c r="R26" s="103">
        <f t="shared" si="9"/>
        <v>-5.8686892407200011</v>
      </c>
      <c r="S26" s="103">
        <f t="shared" si="9"/>
        <v>-4.0088896414200015</v>
      </c>
      <c r="T26" s="103">
        <f t="shared" si="9"/>
        <v>4.9384981899999829</v>
      </c>
      <c r="U26" s="103">
        <f t="shared" si="9"/>
        <v>-0.14541352898001847</v>
      </c>
      <c r="V26" s="103">
        <f t="shared" si="9"/>
        <v>14.88236757289998</v>
      </c>
      <c r="W26" s="103">
        <f t="shared" si="9"/>
        <v>-8.0344725289999843</v>
      </c>
      <c r="X26" s="103">
        <f t="shared" si="9"/>
        <v>-35.609111629999987</v>
      </c>
      <c r="Y26" s="103">
        <f t="shared" si="9"/>
        <v>-36.679262000000008</v>
      </c>
      <c r="Z26" s="103">
        <f t="shared" si="9"/>
        <v>-54.076147999999968</v>
      </c>
      <c r="AA26" s="103">
        <f t="shared" si="9"/>
        <v>-79.475609500000004</v>
      </c>
      <c r="AB26" s="103">
        <f t="shared" ref="AB26" si="10">+AB23-AB19</f>
        <v>-75.427692000000036</v>
      </c>
    </row>
    <row r="27" spans="1:28" s="9" customFormat="1" ht="15">
      <c r="A27" s="213"/>
      <c r="B27" s="10" t="s">
        <v>68</v>
      </c>
      <c r="C27" s="57"/>
      <c r="D27" s="57"/>
      <c r="E27" s="86"/>
      <c r="F27" s="86"/>
      <c r="G27" s="103">
        <f t="shared" ref="G27:AA27" si="11">+G24-G19</f>
        <v>-0.64446300000000001</v>
      </c>
      <c r="H27" s="103">
        <f t="shared" si="11"/>
        <v>-0.69898799999999994</v>
      </c>
      <c r="I27" s="103">
        <f t="shared" si="11"/>
        <v>-1.376703</v>
      </c>
      <c r="J27" s="103">
        <f t="shared" si="11"/>
        <v>-1.6003669999999999</v>
      </c>
      <c r="K27" s="103">
        <f t="shared" si="11"/>
        <v>-3.1695280000000006</v>
      </c>
      <c r="L27" s="103">
        <f t="shared" si="11"/>
        <v>-4.939617000000001</v>
      </c>
      <c r="M27" s="103">
        <f t="shared" si="11"/>
        <v>-4.8845398774150413</v>
      </c>
      <c r="N27" s="103">
        <f t="shared" si="11"/>
        <v>-4.9785126799210015</v>
      </c>
      <c r="O27" s="103">
        <f t="shared" si="11"/>
        <v>-9.3289347991817415</v>
      </c>
      <c r="P27" s="103">
        <f t="shared" si="11"/>
        <v>-12.275082670899828</v>
      </c>
      <c r="Q27" s="103">
        <f t="shared" si="11"/>
        <v>-12.31257155044419</v>
      </c>
      <c r="R27" s="103">
        <f t="shared" si="11"/>
        <v>-21.422962306432701</v>
      </c>
      <c r="S27" s="103">
        <f t="shared" si="11"/>
        <v>-27.799697026510916</v>
      </c>
      <c r="T27" s="103">
        <f t="shared" si="11"/>
        <v>-35.768817579514206</v>
      </c>
      <c r="U27" s="103">
        <f t="shared" si="11"/>
        <v>-62.866651995735381</v>
      </c>
      <c r="V27" s="103">
        <f t="shared" si="11"/>
        <v>-56.700682912943975</v>
      </c>
      <c r="W27" s="103">
        <f t="shared" si="11"/>
        <v>-90.466678407353498</v>
      </c>
      <c r="X27" s="103">
        <f t="shared" si="11"/>
        <v>-88.83994063762897</v>
      </c>
      <c r="Y27" s="103">
        <f t="shared" si="11"/>
        <v>-117.05970307953402</v>
      </c>
      <c r="Z27" s="103">
        <f t="shared" si="11"/>
        <v>-180.69077066635998</v>
      </c>
      <c r="AA27" s="103">
        <f t="shared" si="11"/>
        <v>-240.26574840000001</v>
      </c>
      <c r="AB27" s="103">
        <f t="shared" ref="AB27" si="12">+AB24-AB19</f>
        <v>-310.07852726600004</v>
      </c>
    </row>
    <row r="28" spans="1:28" ht="6" hidden="1" customHeight="1">
      <c r="A28" s="213"/>
      <c r="B28" s="12"/>
      <c r="C28" s="12"/>
      <c r="D28" s="12"/>
      <c r="E28" s="106"/>
      <c r="F28" s="106"/>
      <c r="G28" s="68"/>
      <c r="H28" s="68"/>
      <c r="I28" s="68"/>
      <c r="J28" s="68"/>
      <c r="K28" s="68"/>
      <c r="L28" s="68"/>
      <c r="M28" s="68"/>
      <c r="N28" s="68"/>
      <c r="O28" s="68"/>
      <c r="P28" s="68"/>
      <c r="Q28" s="68"/>
      <c r="R28" s="68"/>
      <c r="S28" s="68"/>
      <c r="T28" s="68"/>
      <c r="U28" s="68"/>
      <c r="V28" s="68"/>
      <c r="W28" s="68"/>
      <c r="X28" s="68"/>
      <c r="Y28" s="68"/>
      <c r="Z28" s="68"/>
      <c r="AA28" s="68"/>
      <c r="AB28" s="68"/>
    </row>
    <row r="29" spans="1:28" s="9" customFormat="1" ht="15" hidden="1">
      <c r="A29" s="213"/>
      <c r="B29" s="94"/>
      <c r="C29" s="94"/>
      <c r="D29" s="93"/>
      <c r="E29" s="86"/>
      <c r="F29" s="86"/>
      <c r="G29" s="103"/>
      <c r="H29" s="103"/>
      <c r="I29" s="103"/>
      <c r="J29" s="103"/>
      <c r="K29" s="103"/>
      <c r="L29" s="103"/>
      <c r="M29" s="103"/>
      <c r="N29" s="103"/>
      <c r="O29" s="103"/>
      <c r="P29" s="103"/>
      <c r="Q29" s="103"/>
      <c r="R29" s="103"/>
      <c r="S29" s="103"/>
      <c r="T29" s="103"/>
      <c r="U29" s="103"/>
      <c r="V29" s="103"/>
      <c r="W29" s="103"/>
      <c r="X29" s="103"/>
      <c r="Y29" s="103"/>
      <c r="Z29" s="103"/>
      <c r="AA29" s="103"/>
      <c r="AB29" s="103"/>
    </row>
    <row r="30" spans="1:28" s="9" customFormat="1" ht="15" hidden="1">
      <c r="A30" s="213"/>
      <c r="B30" s="94"/>
      <c r="C30" s="94"/>
      <c r="D30" s="93"/>
      <c r="E30" s="86"/>
      <c r="F30" s="86"/>
      <c r="G30" s="103"/>
      <c r="H30" s="103"/>
      <c r="I30" s="103"/>
      <c r="J30" s="103"/>
      <c r="K30" s="103"/>
      <c r="L30" s="103"/>
      <c r="M30" s="103"/>
      <c r="N30" s="103"/>
      <c r="O30" s="103"/>
      <c r="P30" s="103"/>
      <c r="Q30" s="103"/>
      <c r="R30" s="103"/>
      <c r="S30" s="103"/>
      <c r="T30" s="103"/>
      <c r="U30" s="103"/>
      <c r="V30" s="103"/>
      <c r="W30" s="103"/>
      <c r="X30" s="103"/>
      <c r="Y30" s="103"/>
      <c r="Z30" s="103"/>
      <c r="AA30" s="103"/>
      <c r="AB30" s="103"/>
    </row>
    <row r="31" spans="1:28" ht="6" hidden="1" customHeight="1">
      <c r="A31" s="213"/>
      <c r="B31" s="95"/>
      <c r="C31" s="95"/>
      <c r="D31" s="95"/>
      <c r="E31" s="106"/>
      <c r="F31" s="106"/>
      <c r="G31" s="68"/>
      <c r="H31" s="68"/>
      <c r="I31" s="68"/>
      <c r="J31" s="68"/>
      <c r="K31" s="68"/>
      <c r="L31" s="68"/>
      <c r="M31" s="68"/>
      <c r="N31" s="68"/>
      <c r="O31" s="68"/>
      <c r="P31" s="68"/>
      <c r="Q31" s="68"/>
      <c r="R31" s="68"/>
      <c r="S31" s="68"/>
      <c r="T31" s="68"/>
      <c r="U31" s="68"/>
      <c r="V31" s="68"/>
      <c r="W31" s="68"/>
      <c r="X31" s="68"/>
      <c r="Y31" s="68"/>
      <c r="Z31" s="68"/>
      <c r="AA31" s="68"/>
      <c r="AB31" s="68"/>
    </row>
    <row r="32" spans="1:28" s="9" customFormat="1" ht="15" hidden="1">
      <c r="A32" s="213"/>
      <c r="B32" s="94"/>
      <c r="C32" s="94"/>
      <c r="D32" s="93"/>
      <c r="E32" s="86"/>
      <c r="F32" s="86"/>
      <c r="G32" s="103"/>
      <c r="H32" s="103"/>
      <c r="I32" s="103"/>
      <c r="J32" s="103"/>
      <c r="K32" s="103"/>
      <c r="L32" s="103"/>
      <c r="M32" s="103"/>
      <c r="N32" s="103"/>
      <c r="O32" s="103"/>
      <c r="P32" s="103"/>
      <c r="Q32" s="103"/>
      <c r="R32" s="103"/>
      <c r="S32" s="103"/>
      <c r="T32" s="103"/>
      <c r="U32" s="103"/>
      <c r="V32" s="103"/>
      <c r="W32" s="103"/>
      <c r="X32" s="103"/>
      <c r="Y32" s="103"/>
      <c r="Z32" s="103"/>
      <c r="AA32" s="103"/>
      <c r="AB32" s="103"/>
    </row>
    <row r="33" spans="1:42" s="9" customFormat="1" ht="15" hidden="1">
      <c r="A33" s="213"/>
      <c r="B33" s="94"/>
      <c r="C33" s="94"/>
      <c r="D33" s="93"/>
      <c r="E33" s="86"/>
      <c r="F33" s="86"/>
      <c r="G33" s="103"/>
      <c r="H33" s="103"/>
      <c r="I33" s="103"/>
      <c r="J33" s="103"/>
      <c r="K33" s="103"/>
      <c r="L33" s="103"/>
      <c r="M33" s="103"/>
      <c r="N33" s="103"/>
      <c r="O33" s="103"/>
      <c r="P33" s="103"/>
      <c r="Q33" s="103"/>
      <c r="R33" s="103"/>
      <c r="S33" s="103"/>
      <c r="T33" s="103"/>
      <c r="U33" s="103"/>
      <c r="V33" s="103"/>
      <c r="W33" s="103"/>
      <c r="X33" s="103"/>
      <c r="Y33" s="103"/>
      <c r="Z33" s="103"/>
      <c r="AA33" s="103"/>
      <c r="AB33" s="103"/>
    </row>
    <row r="34" spans="1:42" hidden="1"/>
    <row r="35" spans="1:42">
      <c r="E35" s="25"/>
      <c r="F35" s="25"/>
      <c r="G35" s="25"/>
      <c r="H35" s="25"/>
      <c r="I35" s="25"/>
      <c r="J35" s="25"/>
      <c r="K35" s="25"/>
      <c r="L35" s="25"/>
      <c r="M35" s="25"/>
      <c r="N35" s="25"/>
      <c r="O35" s="25"/>
      <c r="P35" s="25"/>
      <c r="Q35" s="25"/>
      <c r="R35" s="25"/>
      <c r="S35" s="25"/>
      <c r="T35" s="25"/>
      <c r="U35" s="25"/>
      <c r="V35" s="25"/>
      <c r="W35" s="25"/>
      <c r="X35" s="25"/>
      <c r="Y35" s="25"/>
      <c r="Z35" s="25"/>
      <c r="AA35" s="25"/>
      <c r="AB35" s="25"/>
    </row>
    <row r="36" spans="1:42" s="22" customFormat="1" ht="15">
      <c r="B36" s="24" t="s">
        <v>48</v>
      </c>
      <c r="C36" s="24"/>
      <c r="D36" s="24"/>
      <c r="E36" s="50">
        <v>2.2792973372155667</v>
      </c>
      <c r="F36" s="50">
        <v>3.0374964514510081</v>
      </c>
      <c r="G36" s="50">
        <v>4.131495173389248</v>
      </c>
      <c r="H36" s="50">
        <v>5.4538936284999693</v>
      </c>
      <c r="I36" s="50">
        <v>8.6751898652272565</v>
      </c>
      <c r="J36" s="50">
        <v>13.685684011727762</v>
      </c>
      <c r="K36" s="50">
        <v>29.437665609507619</v>
      </c>
      <c r="L36" s="50">
        <v>41.943151</v>
      </c>
      <c r="M36" s="50">
        <v>50.012967000000003</v>
      </c>
      <c r="N36" s="50">
        <v>59.3446</v>
      </c>
      <c r="O36" s="50">
        <v>79.655692000000002</v>
      </c>
      <c r="P36" s="50">
        <v>88.945595999999995</v>
      </c>
      <c r="Q36" s="50">
        <v>107.840166</v>
      </c>
      <c r="R36" s="50">
        <v>134.227833</v>
      </c>
      <c r="S36" s="50">
        <v>212.68308200000001</v>
      </c>
      <c r="T36" s="50">
        <v>304.086815</v>
      </c>
      <c r="U36" s="50">
        <v>393.92624000000001</v>
      </c>
      <c r="V36" s="50">
        <v>494.59153500000002</v>
      </c>
      <c r="W36" s="50">
        <v>677.59363699999994</v>
      </c>
      <c r="X36" s="50">
        <v>707.26254900000004</v>
      </c>
      <c r="Y36" s="50">
        <v>1016.834748</v>
      </c>
      <c r="Z36" s="50">
        <v>1357.487061</v>
      </c>
      <c r="AA36" s="50">
        <v>1635.4510600000001</v>
      </c>
      <c r="AB36" s="50">
        <v>2293.4221024692001</v>
      </c>
    </row>
    <row r="37" spans="1:42" s="22" customFormat="1" ht="15">
      <c r="B37" s="24" t="s">
        <v>49</v>
      </c>
      <c r="C37" s="24"/>
      <c r="D37" s="24"/>
      <c r="E37" s="50">
        <v>33.351799999999997</v>
      </c>
      <c r="F37" s="50">
        <v>36.596899999999998</v>
      </c>
      <c r="G37" s="50">
        <v>38.814799999999998</v>
      </c>
      <c r="H37" s="50">
        <v>38.921700000000001</v>
      </c>
      <c r="I37" s="50">
        <v>38.007300000000001</v>
      </c>
      <c r="J37" s="50">
        <v>39.5092</v>
      </c>
      <c r="K37" s="50">
        <v>39.430999999999997</v>
      </c>
      <c r="L37" s="50">
        <v>41.943100000000001</v>
      </c>
      <c r="M37" s="50">
        <v>42.066499999999998</v>
      </c>
      <c r="N37" s="50">
        <v>39.554900000000004</v>
      </c>
      <c r="O37" s="50">
        <v>41.013300000000001</v>
      </c>
      <c r="P37" s="50">
        <v>42.4054</v>
      </c>
      <c r="Q37" s="50">
        <v>38.650100000000002</v>
      </c>
      <c r="R37" s="50">
        <v>35.652700000000003</v>
      </c>
      <c r="S37" s="50">
        <v>42.1723</v>
      </c>
      <c r="T37" s="50">
        <v>46.523600000000002</v>
      </c>
      <c r="U37" s="50">
        <v>51.116500000000002</v>
      </c>
      <c r="V37" s="50">
        <v>55.591099999999997</v>
      </c>
      <c r="W37" s="50">
        <v>58.525100000000002</v>
      </c>
      <c r="X37" s="50">
        <v>56.6509</v>
      </c>
      <c r="Y37" s="50">
        <v>55.807499999999997</v>
      </c>
      <c r="Z37" s="50">
        <v>58.138300000000001</v>
      </c>
      <c r="AA37" s="50">
        <v>61.409100000000002</v>
      </c>
      <c r="AB37" s="50">
        <v>62.023200000000003</v>
      </c>
    </row>
    <row r="38" spans="1:42" s="22" customFormat="1" ht="15">
      <c r="B38" s="24" t="s">
        <v>50</v>
      </c>
      <c r="C38" s="24"/>
      <c r="D38" s="24"/>
      <c r="E38" s="24">
        <f t="shared" ref="E38:AA38" si="13">+E36*100/(E40+100)</f>
        <v>2.4140682496068426</v>
      </c>
      <c r="F38" s="24">
        <f t="shared" si="13"/>
        <v>2.9888264023156994</v>
      </c>
      <c r="G38" s="24">
        <f t="shared" si="13"/>
        <v>3.9055006447314136</v>
      </c>
      <c r="H38" s="24">
        <f t="shared" si="13"/>
        <v>5.2315300591028331</v>
      </c>
      <c r="I38" s="24">
        <f t="shared" si="13"/>
        <v>8.6573064672578415</v>
      </c>
      <c r="J38" s="24">
        <f t="shared" si="13"/>
        <v>13.328762413198412</v>
      </c>
      <c r="K38" s="24">
        <f t="shared" si="13"/>
        <v>29.108356945709417</v>
      </c>
      <c r="L38" s="24">
        <f t="shared" si="13"/>
        <v>39.478065577044731</v>
      </c>
      <c r="M38" s="24">
        <f t="shared" si="13"/>
        <v>47.512778098564219</v>
      </c>
      <c r="N38" s="24">
        <f t="shared" si="13"/>
        <v>60.749374613500038</v>
      </c>
      <c r="O38" s="24">
        <f t="shared" si="13"/>
        <v>79.876702849113215</v>
      </c>
      <c r="P38" s="24">
        <f t="shared" si="13"/>
        <v>87.943523521237253</v>
      </c>
      <c r="Q38" s="24">
        <f t="shared" si="13"/>
        <v>119.83287207082751</v>
      </c>
      <c r="R38" s="24">
        <f t="shared" si="13"/>
        <v>166.59310909238491</v>
      </c>
      <c r="S38" s="24">
        <f t="shared" si="13"/>
        <v>231.21953600647421</v>
      </c>
      <c r="T38" s="24">
        <f t="shared" si="13"/>
        <v>311.61391135147721</v>
      </c>
      <c r="U38" s="24">
        <f t="shared" si="13"/>
        <v>382.43899635430506</v>
      </c>
      <c r="V38" s="24">
        <f t="shared" si="13"/>
        <v>458.93099075951784</v>
      </c>
      <c r="W38" s="24">
        <f t="shared" si="13"/>
        <v>618.76611891287905</v>
      </c>
      <c r="X38" s="24">
        <f t="shared" si="13"/>
        <v>688.49057799474213</v>
      </c>
      <c r="Y38" s="24">
        <f t="shared" si="13"/>
        <v>1032.7595910663661</v>
      </c>
      <c r="Z38" s="24">
        <f t="shared" si="13"/>
        <v>1355.4372332721227</v>
      </c>
      <c r="AA38" s="24">
        <f t="shared" si="13"/>
        <v>1577.9298368976672</v>
      </c>
      <c r="AB38" s="24">
        <f t="shared" ref="AB38" si="14">+AB36*100/(AB40+100)</f>
        <v>2228.7352894288179</v>
      </c>
      <c r="AD38" s="49">
        <v>1</v>
      </c>
    </row>
    <row r="39" spans="1:42" s="22" customFormat="1" ht="15">
      <c r="B39" s="24" t="s">
        <v>51</v>
      </c>
      <c r="C39" s="24"/>
      <c r="D39" s="24"/>
      <c r="E39" s="24"/>
      <c r="F39" s="24"/>
      <c r="G39" s="24"/>
      <c r="H39" s="24"/>
      <c r="I39" s="24"/>
      <c r="J39" s="24"/>
      <c r="K39" s="24"/>
      <c r="L39" s="24"/>
      <c r="M39" s="24"/>
      <c r="N39" s="24">
        <f t="shared" ref="N39:P39" si="15">+N$36*100/(N41+100)</f>
        <v>62.561319135484894</v>
      </c>
      <c r="O39" s="24">
        <f t="shared" si="15"/>
        <v>83.750562102885681</v>
      </c>
      <c r="P39" s="24">
        <f t="shared" si="15"/>
        <v>90.875917939220045</v>
      </c>
      <c r="Q39" s="24">
        <f t="shared" ref="Q39:AA39" si="16">+Q$36*100/(Q41+100)</f>
        <v>112.65741509091337</v>
      </c>
      <c r="R39" s="24">
        <f t="shared" si="16"/>
        <v>157.80916656526287</v>
      </c>
      <c r="S39" s="24">
        <f t="shared" si="16"/>
        <v>217.44309305420043</v>
      </c>
      <c r="T39" s="24">
        <f t="shared" si="16"/>
        <v>297.98707632063332</v>
      </c>
      <c r="U39" s="24">
        <f t="shared" si="16"/>
        <v>386.74247294523803</v>
      </c>
      <c r="V39" s="24">
        <f t="shared" si="16"/>
        <v>472.33420863877831</v>
      </c>
      <c r="W39" s="24">
        <f t="shared" si="16"/>
        <v>633.23428381102008</v>
      </c>
      <c r="X39" s="24">
        <f t="shared" si="16"/>
        <v>672.85708868689858</v>
      </c>
      <c r="Y39" s="24">
        <f t="shared" si="16"/>
        <v>1007.38123845763</v>
      </c>
      <c r="Z39" s="24">
        <f t="shared" si="16"/>
        <v>1370.5331763294134</v>
      </c>
      <c r="AA39" s="24">
        <f t="shared" si="16"/>
        <v>1634.0595813926425</v>
      </c>
      <c r="AB39" s="24">
        <f t="shared" ref="AB39" si="17">+AB$36*100/(AB41+100)</f>
        <v>2288.6530073325202</v>
      </c>
    </row>
    <row r="40" spans="1:42" s="22" customFormat="1" ht="15">
      <c r="B40" s="24" t="s">
        <v>52</v>
      </c>
      <c r="C40" s="24"/>
      <c r="D40" s="24"/>
      <c r="E40" s="50">
        <v>-5.5827300000000006</v>
      </c>
      <c r="F40" s="50">
        <v>1.6284000000000001</v>
      </c>
      <c r="G40" s="50">
        <v>5.7865700000000002</v>
      </c>
      <c r="H40" s="50">
        <v>4.2504499999999998</v>
      </c>
      <c r="I40" s="50">
        <v>0.20657000000000003</v>
      </c>
      <c r="J40" s="50">
        <v>2.6778300000000002</v>
      </c>
      <c r="K40" s="50">
        <v>1.1313200000000001</v>
      </c>
      <c r="L40" s="50">
        <v>6.2441900000000006</v>
      </c>
      <c r="M40" s="50">
        <v>5.2621399999999996</v>
      </c>
      <c r="N40" s="50">
        <v>-2.3124100000000003</v>
      </c>
      <c r="O40" s="50">
        <v>-0.27668999999999999</v>
      </c>
      <c r="P40" s="50">
        <v>1.1394500000000001</v>
      </c>
      <c r="Q40" s="50">
        <v>-10.007860000000001</v>
      </c>
      <c r="R40" s="50">
        <v>-19.42774</v>
      </c>
      <c r="S40" s="50">
        <v>-8.0168199999999992</v>
      </c>
      <c r="T40" s="50">
        <v>-2.4155200000000003</v>
      </c>
      <c r="U40" s="50">
        <v>3.0036799999999997</v>
      </c>
      <c r="V40" s="50">
        <v>7.7703499999999996</v>
      </c>
      <c r="W40" s="50">
        <v>9.5072299999999998</v>
      </c>
      <c r="X40" s="50">
        <v>2.72654</v>
      </c>
      <c r="Y40" s="50">
        <v>-1.5419700000000001</v>
      </c>
      <c r="Z40" s="50">
        <v>0.15123</v>
      </c>
      <c r="AA40" s="50">
        <v>3.6453600000000002</v>
      </c>
      <c r="AB40" s="50">
        <v>2.9024000000000001</v>
      </c>
      <c r="AC40" s="23"/>
      <c r="AD40" s="23"/>
      <c r="AE40" s="23"/>
      <c r="AF40" s="23"/>
      <c r="AG40" s="23"/>
      <c r="AH40" s="23"/>
      <c r="AI40" s="23"/>
      <c r="AJ40" s="23"/>
      <c r="AK40" s="23"/>
      <c r="AL40" s="23"/>
      <c r="AM40" s="23"/>
      <c r="AN40" s="23"/>
      <c r="AO40" s="23"/>
      <c r="AP40" s="23"/>
    </row>
    <row r="41" spans="1:42" s="22" customFormat="1" ht="15">
      <c r="B41" s="24" t="s">
        <v>53</v>
      </c>
      <c r="C41" s="24"/>
      <c r="D41" s="24"/>
      <c r="E41" s="50"/>
      <c r="F41" s="50"/>
      <c r="G41" s="50"/>
      <c r="H41" s="50"/>
      <c r="I41" s="50"/>
      <c r="J41" s="50"/>
      <c r="K41" s="50"/>
      <c r="L41" s="50"/>
      <c r="M41" s="50"/>
      <c r="N41" s="50">
        <v>-5.1417060572502598</v>
      </c>
      <c r="O41" s="50">
        <v>-4.8893643219435603</v>
      </c>
      <c r="P41" s="50">
        <v>-2.1241292335678001</v>
      </c>
      <c r="Q41" s="50">
        <v>-4.2760159968395497</v>
      </c>
      <c r="R41" s="50">
        <v>-14.942942845788799</v>
      </c>
      <c r="S41" s="50">
        <v>-2.1890835838202198</v>
      </c>
      <c r="T41" s="50">
        <v>2.0469809478594101</v>
      </c>
      <c r="U41" s="50">
        <v>1.8575066245127001</v>
      </c>
      <c r="V41" s="50">
        <v>4.7121986835053002</v>
      </c>
      <c r="W41" s="50">
        <v>7.0052039700077504</v>
      </c>
      <c r="X41" s="50">
        <v>5.1133384624430001</v>
      </c>
      <c r="Y41" s="50">
        <v>0.93842422128527203</v>
      </c>
      <c r="Z41" s="50">
        <v>-0.95190073138934905</v>
      </c>
      <c r="AA41" s="50">
        <v>8.5154704467486894E-2</v>
      </c>
      <c r="AB41" s="50">
        <v>0.20837999999999998</v>
      </c>
      <c r="AC41" s="23"/>
      <c r="AD41" s="23"/>
      <c r="AE41" s="23"/>
      <c r="AF41" s="23"/>
      <c r="AG41" s="23"/>
      <c r="AH41" s="23"/>
      <c r="AI41" s="23"/>
      <c r="AJ41" s="23"/>
      <c r="AK41" s="23"/>
      <c r="AL41" s="23"/>
      <c r="AM41" s="23"/>
      <c r="AN41" s="23"/>
      <c r="AO41" s="23"/>
      <c r="AP41" s="23"/>
    </row>
    <row r="42" spans="1:42" s="22" customFormat="1" ht="15">
      <c r="B42" s="24"/>
      <c r="C42" s="24"/>
      <c r="D42" s="24"/>
      <c r="E42" s="50"/>
      <c r="F42" s="50"/>
      <c r="G42" s="50"/>
      <c r="H42" s="50"/>
      <c r="I42" s="50"/>
      <c r="J42" s="50"/>
      <c r="K42" s="50"/>
      <c r="L42" s="50"/>
      <c r="M42" s="50"/>
      <c r="N42" s="50"/>
      <c r="O42" s="50"/>
      <c r="P42" s="50"/>
      <c r="Q42" s="50"/>
      <c r="R42" s="50"/>
      <c r="S42" s="50"/>
      <c r="T42" s="50"/>
      <c r="U42" s="50"/>
      <c r="V42" s="50"/>
      <c r="W42" s="50"/>
      <c r="X42" s="50"/>
      <c r="Y42" s="50"/>
      <c r="Z42" s="50"/>
      <c r="AA42" s="50"/>
      <c r="AB42" s="50"/>
      <c r="AC42" s="23"/>
      <c r="AD42" s="23"/>
      <c r="AE42" s="23"/>
      <c r="AF42" s="23"/>
      <c r="AG42" s="23"/>
      <c r="AH42" s="23"/>
      <c r="AI42" s="23"/>
      <c r="AJ42" s="23"/>
      <c r="AK42" s="23"/>
      <c r="AL42" s="23"/>
      <c r="AM42" s="23"/>
      <c r="AN42" s="23"/>
      <c r="AO42" s="23"/>
      <c r="AP42" s="23"/>
    </row>
    <row r="43" spans="1:42" s="22" customFormat="1" ht="15">
      <c r="B43" s="24" t="s">
        <v>70</v>
      </c>
      <c r="C43" s="24"/>
      <c r="D43" s="24"/>
      <c r="E43" s="50">
        <v>81.400000000000006</v>
      </c>
      <c r="F43" s="50">
        <v>68.588840548183597</v>
      </c>
      <c r="G43" s="50">
        <v>67.414262925096082</v>
      </c>
      <c r="H43" s="50">
        <v>59.448973968530197</v>
      </c>
      <c r="I43" s="50">
        <v>56.480066710173297</v>
      </c>
      <c r="J43" s="50">
        <v>60.927525197592644</v>
      </c>
      <c r="K43" s="50">
        <v>72.150939018200276</v>
      </c>
      <c r="L43" s="50">
        <v>68.234696541222519</v>
      </c>
      <c r="M43" s="50">
        <v>46.301377710100773</v>
      </c>
      <c r="N43" s="50">
        <v>63.678043651656864</v>
      </c>
      <c r="O43" s="50">
        <v>99.989609165397695</v>
      </c>
      <c r="P43" s="50">
        <v>86.166188093684255</v>
      </c>
      <c r="Q43" s="50">
        <v>88.35892973678483</v>
      </c>
      <c r="R43" s="50">
        <v>102.31810601116666</v>
      </c>
      <c r="S43" s="50">
        <v>133.72477702849679</v>
      </c>
      <c r="T43" s="50">
        <v>188.95058371401632</v>
      </c>
      <c r="U43" s="50">
        <v>227.61720687404826</v>
      </c>
      <c r="V43" s="50">
        <v>251.89377855122899</v>
      </c>
      <c r="W43" s="50">
        <v>343.64363715466595</v>
      </c>
      <c r="X43" s="50">
        <v>218.77932648928689</v>
      </c>
      <c r="Y43" s="50">
        <v>279.88051241798144</v>
      </c>
      <c r="Z43" s="50">
        <v>368.33888170108622</v>
      </c>
      <c r="AA43" s="50">
        <v>371.87746387996003</v>
      </c>
      <c r="AB43" s="50">
        <v>368.58421998275304</v>
      </c>
      <c r="AC43" s="23"/>
      <c r="AD43" s="58">
        <v>5</v>
      </c>
      <c r="AE43" s="23"/>
      <c r="AF43" s="23"/>
      <c r="AG43" s="23"/>
      <c r="AH43" s="23"/>
      <c r="AI43" s="23"/>
      <c r="AJ43" s="23"/>
      <c r="AK43" s="23"/>
      <c r="AL43" s="23"/>
      <c r="AM43" s="23"/>
      <c r="AN43" s="23"/>
      <c r="AO43" s="23"/>
      <c r="AP43" s="23"/>
    </row>
    <row r="44" spans="1:42" s="22" customFormat="1" ht="15">
      <c r="B44" s="24" t="s">
        <v>71</v>
      </c>
      <c r="C44" s="24"/>
      <c r="D44" s="24"/>
      <c r="E44" s="50">
        <f t="shared" ref="E44:AB44" ca="1" si="18">OFFSET(E45,$AD$43,0)</f>
        <v>0</v>
      </c>
      <c r="F44" s="50">
        <f t="shared" ca="1" si="18"/>
        <v>0</v>
      </c>
      <c r="G44" s="50">
        <f t="shared" ca="1" si="18"/>
        <v>0</v>
      </c>
      <c r="H44" s="50">
        <f t="shared" ca="1" si="18"/>
        <v>0</v>
      </c>
      <c r="I44" s="50">
        <f t="shared" ca="1" si="18"/>
        <v>0</v>
      </c>
      <c r="J44" s="50">
        <f t="shared" ca="1" si="18"/>
        <v>0</v>
      </c>
      <c r="K44" s="50">
        <f t="shared" ca="1" si="18"/>
        <v>0</v>
      </c>
      <c r="L44" s="50">
        <f t="shared" ca="1" si="18"/>
        <v>0</v>
      </c>
      <c r="M44" s="50">
        <f t="shared" ca="1" si="18"/>
        <v>0</v>
      </c>
      <c r="N44" s="50">
        <f t="shared" ca="1" si="18"/>
        <v>0</v>
      </c>
      <c r="O44" s="50">
        <f t="shared" ca="1" si="18"/>
        <v>0</v>
      </c>
      <c r="P44" s="50">
        <f t="shared" ca="1" si="18"/>
        <v>0</v>
      </c>
      <c r="Q44" s="50">
        <f t="shared" ca="1" si="18"/>
        <v>0</v>
      </c>
      <c r="R44" s="50">
        <f t="shared" ca="1" si="18"/>
        <v>0</v>
      </c>
      <c r="S44" s="50">
        <f t="shared" ca="1" si="18"/>
        <v>0</v>
      </c>
      <c r="T44" s="50">
        <f t="shared" ca="1" si="18"/>
        <v>0</v>
      </c>
      <c r="U44" s="50">
        <f t="shared" ca="1" si="18"/>
        <v>0</v>
      </c>
      <c r="V44" s="50">
        <f t="shared" ca="1" si="18"/>
        <v>0</v>
      </c>
      <c r="W44" s="50">
        <f t="shared" ca="1" si="18"/>
        <v>0</v>
      </c>
      <c r="X44" s="50">
        <f t="shared" ca="1" si="18"/>
        <v>0</v>
      </c>
      <c r="Y44" s="50">
        <f t="shared" ca="1" si="18"/>
        <v>0</v>
      </c>
      <c r="Z44" s="50">
        <f t="shared" ca="1" si="18"/>
        <v>0</v>
      </c>
      <c r="AA44" s="50">
        <f t="shared" ca="1" si="18"/>
        <v>0</v>
      </c>
      <c r="AB44" s="50">
        <f t="shared" ca="1" si="18"/>
        <v>0</v>
      </c>
      <c r="AC44" s="23"/>
      <c r="AE44" s="23"/>
      <c r="AF44" s="23"/>
      <c r="AG44" s="23"/>
      <c r="AH44" s="23"/>
      <c r="AI44" s="23"/>
      <c r="AJ44" s="23"/>
      <c r="AK44" s="23"/>
      <c r="AL44" s="23"/>
      <c r="AM44" s="23"/>
      <c r="AN44" s="23"/>
      <c r="AO44" s="23"/>
      <c r="AP44" s="23"/>
    </row>
    <row r="45" spans="1:42" s="22" customFormat="1" ht="6" customHeight="1">
      <c r="B45" s="24"/>
      <c r="C45" s="24"/>
      <c r="D45" s="24"/>
      <c r="E45" s="50"/>
      <c r="F45" s="50"/>
      <c r="G45" s="50"/>
      <c r="H45" s="50"/>
      <c r="I45" s="50"/>
      <c r="J45" s="50"/>
      <c r="K45" s="50"/>
      <c r="L45" s="50"/>
      <c r="M45" s="50"/>
      <c r="N45" s="50"/>
      <c r="O45" s="50"/>
      <c r="P45" s="50"/>
      <c r="Q45" s="50"/>
      <c r="R45" s="50"/>
      <c r="S45" s="50"/>
      <c r="T45" s="50"/>
      <c r="U45" s="50"/>
      <c r="V45" s="50"/>
      <c r="W45" s="50"/>
      <c r="X45" s="50"/>
      <c r="Y45" s="50"/>
      <c r="Z45" s="50"/>
      <c r="AA45" s="50"/>
      <c r="AB45" s="50"/>
      <c r="AC45" s="23"/>
      <c r="AD45" s="23"/>
      <c r="AE45" s="23"/>
      <c r="AF45" s="23"/>
      <c r="AG45" s="23"/>
      <c r="AH45" s="23"/>
      <c r="AI45" s="23"/>
      <c r="AJ45" s="23"/>
      <c r="AK45" s="23"/>
      <c r="AL45" s="23"/>
      <c r="AM45" s="23"/>
      <c r="AN45" s="23"/>
      <c r="AO45" s="23"/>
      <c r="AP45" s="23"/>
    </row>
    <row r="46" spans="1:42" s="22" customFormat="1" ht="15">
      <c r="B46" s="24" t="s">
        <v>72</v>
      </c>
      <c r="C46" s="24"/>
      <c r="D46" s="24"/>
      <c r="E46" s="50">
        <v>0</v>
      </c>
      <c r="F46" s="50">
        <v>0</v>
      </c>
      <c r="G46" s="50">
        <v>0</v>
      </c>
      <c r="H46" s="50">
        <v>0</v>
      </c>
      <c r="I46" s="50">
        <v>0</v>
      </c>
      <c r="J46" s="50">
        <v>0</v>
      </c>
      <c r="K46" s="50">
        <v>0</v>
      </c>
      <c r="L46" s="50">
        <v>0</v>
      </c>
      <c r="M46" s="50">
        <v>0</v>
      </c>
      <c r="N46" s="50">
        <v>0</v>
      </c>
      <c r="O46" s="50">
        <v>0</v>
      </c>
      <c r="P46" s="50">
        <v>0</v>
      </c>
      <c r="Q46" s="50">
        <v>0</v>
      </c>
      <c r="R46" s="50">
        <v>0</v>
      </c>
      <c r="S46" s="50">
        <v>0</v>
      </c>
      <c r="T46" s="50">
        <v>0</v>
      </c>
      <c r="U46" s="50">
        <v>0</v>
      </c>
      <c r="V46" s="50">
        <v>0</v>
      </c>
      <c r="W46" s="50">
        <v>0</v>
      </c>
      <c r="X46" s="50">
        <v>0</v>
      </c>
      <c r="Y46" s="50">
        <v>0</v>
      </c>
      <c r="Z46" s="50">
        <v>0</v>
      </c>
      <c r="AA46" s="50">
        <v>0</v>
      </c>
      <c r="AB46" s="50">
        <v>0</v>
      </c>
      <c r="AC46" s="23"/>
      <c r="AD46" s="23"/>
      <c r="AE46" s="23"/>
      <c r="AF46" s="23"/>
      <c r="AG46" s="23"/>
      <c r="AH46" s="23"/>
      <c r="AI46" s="23"/>
      <c r="AJ46" s="23"/>
      <c r="AK46" s="23"/>
      <c r="AL46" s="23"/>
      <c r="AM46" s="23"/>
      <c r="AN46" s="23"/>
      <c r="AO46" s="23"/>
      <c r="AP46" s="23"/>
    </row>
    <row r="47" spans="1:42" s="22" customFormat="1" ht="15">
      <c r="B47" s="24" t="s">
        <v>73</v>
      </c>
      <c r="C47" s="24"/>
      <c r="D47" s="24"/>
      <c r="E47" s="50">
        <v>136.1</v>
      </c>
      <c r="F47" s="50">
        <v>116.73772403662652</v>
      </c>
      <c r="G47" s="50">
        <v>115.43818802594299</v>
      </c>
      <c r="H47" s="50">
        <v>113.2606028891599</v>
      </c>
      <c r="I47" s="50">
        <v>111.06521629768498</v>
      </c>
      <c r="J47" s="50">
        <v>109.73405060626806</v>
      </c>
      <c r="K47" s="50">
        <v>109.82672793585498</v>
      </c>
      <c r="L47" s="50">
        <v>109.50527351562985</v>
      </c>
      <c r="M47" s="50">
        <v>103.548591620506</v>
      </c>
      <c r="N47" s="50">
        <v>99.710083281257226</v>
      </c>
      <c r="O47" s="50">
        <v>100.0237522069128</v>
      </c>
      <c r="P47" s="50">
        <v>103.71481192956476</v>
      </c>
      <c r="Q47" s="50">
        <v>106.16784825742354</v>
      </c>
      <c r="R47" s="50">
        <v>111.29887845345199</v>
      </c>
      <c r="S47" s="50">
        <v>118.51235543583104</v>
      </c>
      <c r="T47" s="50">
        <v>129.54617460346341</v>
      </c>
      <c r="U47" s="50">
        <v>145.86119750682033</v>
      </c>
      <c r="V47" s="50">
        <v>164.78730227779687</v>
      </c>
      <c r="W47" s="50">
        <v>193.94337390210498</v>
      </c>
      <c r="X47" s="50">
        <v>210.59396399285819</v>
      </c>
      <c r="Y47" s="50">
        <v>233.05676785477561</v>
      </c>
      <c r="Z47" s="50">
        <v>263.44325285876272</v>
      </c>
      <c r="AA47" s="50">
        <v>294.59454251874121</v>
      </c>
      <c r="AB47" s="50">
        <v>327.65815295829657</v>
      </c>
      <c r="AC47" s="23"/>
      <c r="AD47" s="23"/>
      <c r="AE47" s="23"/>
      <c r="AF47" s="23"/>
      <c r="AG47" s="23"/>
      <c r="AH47" s="23"/>
      <c r="AI47" s="23"/>
      <c r="AJ47" s="23"/>
      <c r="AK47" s="23"/>
      <c r="AL47" s="23"/>
      <c r="AM47" s="23"/>
      <c r="AN47" s="23"/>
      <c r="AO47" s="23"/>
      <c r="AP47" s="23"/>
    </row>
    <row r="48" spans="1:42" s="22" customFormat="1" ht="15">
      <c r="B48" s="24" t="s">
        <v>74</v>
      </c>
      <c r="C48" s="24"/>
      <c r="D48" s="24"/>
      <c r="E48" s="50"/>
      <c r="F48" s="50"/>
      <c r="G48" s="50"/>
      <c r="H48" s="50"/>
      <c r="I48" s="50"/>
      <c r="J48" s="50">
        <v>83.9</v>
      </c>
      <c r="K48" s="50">
        <v>95.813904450669156</v>
      </c>
      <c r="L48" s="50">
        <v>93.054448334889514</v>
      </c>
      <c r="M48" s="50">
        <v>55.425441954559609</v>
      </c>
      <c r="N48" s="50">
        <v>96.323101462807372</v>
      </c>
      <c r="O48" s="50">
        <v>100.05656006847187</v>
      </c>
      <c r="P48" s="50">
        <v>102.25002412075942</v>
      </c>
      <c r="Q48" s="50">
        <v>98.271882969144684</v>
      </c>
      <c r="R48" s="50">
        <v>102.72769790808567</v>
      </c>
      <c r="S48" s="50">
        <v>149.85283160462276</v>
      </c>
      <c r="T48" s="50">
        <v>217.60874470008352</v>
      </c>
      <c r="U48" s="50">
        <v>292.91434771190438</v>
      </c>
      <c r="V48" s="50">
        <v>361.44297578961988</v>
      </c>
      <c r="W48" s="50">
        <v>253.9771921852967</v>
      </c>
      <c r="X48" s="50">
        <v>420.62456149331274</v>
      </c>
      <c r="Y48" s="50">
        <v>402.57877558363725</v>
      </c>
      <c r="Z48" s="50">
        <v>523.08465376657398</v>
      </c>
      <c r="AA48" s="50">
        <v>535.96457289212731</v>
      </c>
      <c r="AB48" s="50">
        <v>483.37028154757485</v>
      </c>
      <c r="AC48" s="23"/>
      <c r="AD48" s="23"/>
      <c r="AE48" s="23"/>
      <c r="AF48" s="23"/>
      <c r="AG48" s="23"/>
      <c r="AH48" s="23"/>
      <c r="AI48" s="23"/>
      <c r="AJ48" s="23"/>
      <c r="AK48" s="23"/>
      <c r="AL48" s="23"/>
      <c r="AM48" s="23"/>
      <c r="AN48" s="23"/>
      <c r="AO48" s="23"/>
      <c r="AP48" s="23"/>
    </row>
    <row r="49" spans="1:42" s="22" customFormat="1" ht="15">
      <c r="B49" s="24" t="s">
        <v>75</v>
      </c>
      <c r="C49" s="24"/>
      <c r="D49" s="24"/>
      <c r="E49" s="50"/>
      <c r="F49" s="50"/>
      <c r="G49" s="50"/>
      <c r="H49" s="50"/>
      <c r="I49" s="50"/>
      <c r="J49" s="50">
        <v>96.9</v>
      </c>
      <c r="K49" s="50">
        <v>97.196926887660652</v>
      </c>
      <c r="L49" s="50">
        <v>93.87797588773654</v>
      </c>
      <c r="M49" s="50">
        <v>83.782257493459838</v>
      </c>
      <c r="N49" s="50">
        <v>94.340111752094145</v>
      </c>
      <c r="O49" s="50">
        <v>100.01112940707046</v>
      </c>
      <c r="P49" s="50">
        <v>102.13148145286154</v>
      </c>
      <c r="Q49" s="50">
        <v>102.79364411557232</v>
      </c>
      <c r="R49" s="50">
        <v>106.72097092437438</v>
      </c>
      <c r="S49" s="50">
        <v>124.8693396545813</v>
      </c>
      <c r="T49" s="50">
        <v>155.55707466496031</v>
      </c>
      <c r="U49" s="50">
        <v>190.2948306408716</v>
      </c>
      <c r="V49" s="50">
        <v>221.88741680096527</v>
      </c>
      <c r="W49" s="50">
        <v>220.1274715797073</v>
      </c>
      <c r="X49" s="50">
        <v>273.1737262179663</v>
      </c>
      <c r="Y49" s="50">
        <v>295.25979451334706</v>
      </c>
      <c r="Z49" s="50">
        <v>348.07202726342115</v>
      </c>
      <c r="AA49" s="50">
        <v>377.95623279108793</v>
      </c>
      <c r="AB49" s="50">
        <v>393.98463783035066</v>
      </c>
      <c r="AC49" s="23"/>
      <c r="AD49" s="23"/>
      <c r="AE49" s="23"/>
      <c r="AF49" s="23"/>
      <c r="AG49" s="23"/>
      <c r="AH49" s="23"/>
      <c r="AI49" s="23"/>
      <c r="AJ49" s="23"/>
      <c r="AK49" s="23"/>
      <c r="AL49" s="23"/>
      <c r="AM49" s="23"/>
      <c r="AN49" s="23"/>
      <c r="AO49" s="23"/>
      <c r="AP49" s="23"/>
    </row>
    <row r="52" spans="1:42" ht="15" customHeight="1">
      <c r="A52" s="214" t="s">
        <v>54</v>
      </c>
      <c r="B52" s="17" t="s">
        <v>32</v>
      </c>
      <c r="C52" s="17"/>
      <c r="D52" s="17"/>
      <c r="E52" s="66">
        <f t="shared" ref="E52:AA52" si="19">+E53+E59+E60</f>
        <v>0</v>
      </c>
      <c r="F52" s="66">
        <f t="shared" si="19"/>
        <v>0</v>
      </c>
      <c r="G52" s="111">
        <f t="shared" ca="1" si="19"/>
        <v>1.3555885394635301</v>
      </c>
      <c r="H52" s="111">
        <f t="shared" ca="1" si="19"/>
        <v>1.8454528103227439</v>
      </c>
      <c r="I52" s="111">
        <f t="shared" ca="1" si="19"/>
        <v>2.9269790017144128</v>
      </c>
      <c r="J52" s="111">
        <f t="shared" ca="1" si="19"/>
        <v>3.2124219829194911</v>
      </c>
      <c r="K52" s="111">
        <f t="shared" ca="1" si="19"/>
        <v>8.0016731108142416</v>
      </c>
      <c r="L52" s="111">
        <f t="shared" ca="1" si="19"/>
        <v>14.154515230758912</v>
      </c>
      <c r="M52" s="111">
        <f t="shared" ca="1" si="19"/>
        <v>12.522736700793676</v>
      </c>
      <c r="N52" s="111">
        <f t="shared" ca="1" si="19"/>
        <v>14.78924111669669</v>
      </c>
      <c r="O52" s="111">
        <f t="shared" ca="1" si="19"/>
        <v>16.118558463866847</v>
      </c>
      <c r="P52" s="111">
        <f t="shared" ca="1" si="19"/>
        <v>21.017421747313392</v>
      </c>
      <c r="Q52" s="111">
        <f t="shared" ca="1" si="19"/>
        <v>29.503937055292702</v>
      </c>
      <c r="R52" s="111">
        <f t="shared" ca="1" si="19"/>
        <v>40.661442688715084</v>
      </c>
      <c r="S52" s="111">
        <f t="shared" ca="1" si="19"/>
        <v>55.248665828061014</v>
      </c>
      <c r="T52" s="111">
        <f t="shared" ca="1" si="19"/>
        <v>79.351652050379968</v>
      </c>
      <c r="U52" s="111">
        <f t="shared" ca="1" si="19"/>
        <v>108.5587519525312</v>
      </c>
      <c r="V52" s="111">
        <f t="shared" ca="1" si="19"/>
        <v>134.73978277746201</v>
      </c>
      <c r="W52" s="111">
        <f t="shared" ca="1" si="19"/>
        <v>111.90777391501351</v>
      </c>
      <c r="X52" s="111">
        <f t="shared" ca="1" si="19"/>
        <v>185.44641793221956</v>
      </c>
      <c r="Y52" s="111">
        <f t="shared" ca="1" si="19"/>
        <v>217.19687260398891</v>
      </c>
      <c r="Z52" s="111">
        <f t="shared" ca="1" si="19"/>
        <v>314.86051020475333</v>
      </c>
      <c r="AA52" s="111">
        <f t="shared" ca="1" si="19"/>
        <v>395.94699631614401</v>
      </c>
      <c r="AB52" s="111">
        <f t="shared" ref="AB52" ca="1" si="20">+AB53+AB59+AB60</f>
        <v>549.83828763319548</v>
      </c>
    </row>
    <row r="53" spans="1:42">
      <c r="A53" s="214"/>
      <c r="B53" s="12"/>
      <c r="C53" s="12" t="s">
        <v>33</v>
      </c>
      <c r="D53" s="12"/>
      <c r="E53" s="106"/>
      <c r="F53" s="106"/>
      <c r="G53" s="68">
        <f t="shared" ref="G53:AA53" ca="1" si="21">+SUM(G54:G58)</f>
        <v>0.98942865791471202</v>
      </c>
      <c r="H53" s="68">
        <f t="shared" ca="1" si="21"/>
        <v>1.3355402902808038</v>
      </c>
      <c r="I53" s="68">
        <f t="shared" ca="1" si="21"/>
        <v>2.0597229838483244</v>
      </c>
      <c r="J53" s="68">
        <f t="shared" ca="1" si="21"/>
        <v>2.268132693461566</v>
      </c>
      <c r="K53" s="68">
        <f t="shared" ca="1" si="21"/>
        <v>5.1402473592072395</v>
      </c>
      <c r="L53" s="68">
        <f t="shared" ca="1" si="21"/>
        <v>9.385968178946225</v>
      </c>
      <c r="M53" s="68">
        <f t="shared" ca="1" si="21"/>
        <v>6.5146490279815774</v>
      </c>
      <c r="N53" s="68">
        <f t="shared" ca="1" si="21"/>
        <v>9.2798609240263232</v>
      </c>
      <c r="O53" s="68">
        <f t="shared" ca="1" si="21"/>
        <v>10.300906304866867</v>
      </c>
      <c r="P53" s="68">
        <f t="shared" ca="1" si="21"/>
        <v>10.673946562808299</v>
      </c>
      <c r="Q53" s="68">
        <f t="shared" ca="1" si="21"/>
        <v>14.304219803377231</v>
      </c>
      <c r="R53" s="68">
        <f t="shared" ca="1" si="21"/>
        <v>23.424449116306729</v>
      </c>
      <c r="S53" s="68">
        <f t="shared" ca="1" si="21"/>
        <v>31.661802619224819</v>
      </c>
      <c r="T53" s="68">
        <f t="shared" ca="1" si="21"/>
        <v>46.613220702934086</v>
      </c>
      <c r="U53" s="68">
        <f t="shared" ca="1" si="21"/>
        <v>57.10913229025914</v>
      </c>
      <c r="V53" s="68">
        <f t="shared" ca="1" si="21"/>
        <v>70.536729266756254</v>
      </c>
      <c r="W53" s="68">
        <f t="shared" ca="1" si="21"/>
        <v>68.65970617445906</v>
      </c>
      <c r="X53" s="68">
        <f t="shared" ca="1" si="21"/>
        <v>98.473544374673807</v>
      </c>
      <c r="Y53" s="68">
        <f t="shared" ca="1" si="21"/>
        <v>118.98836105496395</v>
      </c>
      <c r="Z53" s="68">
        <f t="shared" ca="1" si="21"/>
        <v>170.44734825186231</v>
      </c>
      <c r="AA53" s="68">
        <f t="shared" ca="1" si="21"/>
        <v>204.49332461005227</v>
      </c>
      <c r="AB53" s="68">
        <f t="shared" ref="AB53" ca="1" si="22">+SUM(AB54:AB58)</f>
        <v>271.28674115800203</v>
      </c>
    </row>
    <row r="54" spans="1:42">
      <c r="A54" s="214"/>
      <c r="B54" s="12"/>
      <c r="C54" s="12"/>
      <c r="D54" s="21" t="s">
        <v>34</v>
      </c>
      <c r="E54" s="78"/>
      <c r="F54" s="78"/>
      <c r="G54" s="108">
        <f t="shared" ref="G54:AB54" ca="1" si="23">+G6*(OFFSET(G$37,$AD$38,0)/G$36)^($AD6)</f>
        <v>4.8734141440524646E-2</v>
      </c>
      <c r="H54" s="108">
        <f t="shared" ca="1" si="23"/>
        <v>0.10028825769366516</v>
      </c>
      <c r="I54" s="108">
        <f t="shared" ca="1" si="23"/>
        <v>0.16689551372978356</v>
      </c>
      <c r="J54" s="108">
        <f t="shared" ca="1" si="23"/>
        <v>0.24103768371562068</v>
      </c>
      <c r="K54" s="108">
        <f t="shared" ca="1" si="23"/>
        <v>0.46250295247180662</v>
      </c>
      <c r="L54" s="108">
        <f t="shared" ca="1" si="23"/>
        <v>0.66598712639379898</v>
      </c>
      <c r="M54" s="108">
        <f t="shared" ca="1" si="23"/>
        <v>0.80554023508053685</v>
      </c>
      <c r="N54" s="108">
        <f t="shared" ca="1" si="23"/>
        <v>1.1151612530012753</v>
      </c>
      <c r="O54" s="108">
        <f t="shared" ca="1" si="23"/>
        <v>1.1480359750218678</v>
      </c>
      <c r="P54" s="108">
        <f t="shared" ca="1" si="23"/>
        <v>1.4806586844165028</v>
      </c>
      <c r="Q54" s="108">
        <f t="shared" ca="1" si="23"/>
        <v>2.77276389824838</v>
      </c>
      <c r="R54" s="108">
        <f t="shared" ca="1" si="23"/>
        <v>4.5793543650398032</v>
      </c>
      <c r="S54" s="108">
        <f t="shared" ca="1" si="23"/>
        <v>4.9597897955623598</v>
      </c>
      <c r="T54" s="108">
        <f t="shared" ca="1" si="23"/>
        <v>7.3816027586803186</v>
      </c>
      <c r="U54" s="108">
        <f t="shared" ca="1" si="23"/>
        <v>10.588783812219617</v>
      </c>
      <c r="V54" s="108">
        <f t="shared" ca="1" si="23"/>
        <v>12.944521406817925</v>
      </c>
      <c r="W54" s="108">
        <f t="shared" ca="1" si="23"/>
        <v>15.242185145011319</v>
      </c>
      <c r="X54" s="108">
        <f t="shared" ca="1" si="23"/>
        <v>22.240441520965152</v>
      </c>
      <c r="Y54" s="108">
        <f t="shared" ca="1" si="23"/>
        <v>26.583942769701551</v>
      </c>
      <c r="Z54" s="108">
        <f t="shared" ca="1" si="23"/>
        <v>34.034542241753385</v>
      </c>
      <c r="AA54" s="108">
        <f t="shared" ca="1" si="23"/>
        <v>39.776087262010435</v>
      </c>
      <c r="AB54" s="108">
        <f t="shared" ca="1" si="23"/>
        <v>58.166630968473882</v>
      </c>
    </row>
    <row r="55" spans="1:42">
      <c r="A55" s="214"/>
      <c r="B55" s="12"/>
      <c r="C55" s="12"/>
      <c r="D55" s="21" t="s">
        <v>35</v>
      </c>
      <c r="E55" s="78"/>
      <c r="F55" s="78"/>
      <c r="G55" s="108">
        <f t="shared" ref="G55:AB55" ca="1" si="24">+G7*(OFFSET(G$37,$AD$38,0)/G$36)^($AD7)</f>
        <v>3.4370807340602491E-3</v>
      </c>
      <c r="H55" s="108">
        <f t="shared" ca="1" si="24"/>
        <v>5.7184068145604552E-3</v>
      </c>
      <c r="I55" s="108">
        <f t="shared" ca="1" si="24"/>
        <v>1.8553611721536887E-2</v>
      </c>
      <c r="J55" s="108">
        <f t="shared" ca="1" si="24"/>
        <v>3.0011835760346481E-2</v>
      </c>
      <c r="K55" s="108">
        <f t="shared" ca="1" si="24"/>
        <v>4.7170353193503975E-2</v>
      </c>
      <c r="L55" s="108">
        <f t="shared" ca="1" si="24"/>
        <v>6.6228450728717761E-2</v>
      </c>
      <c r="M55" s="108">
        <f t="shared" ca="1" si="24"/>
        <v>9.9100835939652743E-2</v>
      </c>
      <c r="N55" s="108">
        <f t="shared" ca="1" si="24"/>
        <v>0.13558864308496982</v>
      </c>
      <c r="O55" s="108">
        <f t="shared" ca="1" si="24"/>
        <v>0.18092998032855614</v>
      </c>
      <c r="P55" s="108">
        <f t="shared" ca="1" si="24"/>
        <v>0.23245678111874055</v>
      </c>
      <c r="Q55" s="108">
        <f t="shared" ca="1" si="24"/>
        <v>0.42367098878620546</v>
      </c>
      <c r="R55" s="108">
        <f t="shared" ca="1" si="24"/>
        <v>0.66808196243672002</v>
      </c>
      <c r="S55" s="108">
        <f t="shared" ca="1" si="24"/>
        <v>0.82928948898401311</v>
      </c>
      <c r="T55" s="108">
        <f t="shared" ca="1" si="24"/>
        <v>0.55411780637046948</v>
      </c>
      <c r="U55" s="108">
        <f t="shared" ca="1" si="24"/>
        <v>0.71933530808160484</v>
      </c>
      <c r="V55" s="108">
        <f t="shared" ca="1" si="24"/>
        <v>0.95126455680862476</v>
      </c>
      <c r="W55" s="108">
        <f t="shared" ca="1" si="24"/>
        <v>1.114398785641119</v>
      </c>
      <c r="X55" s="108">
        <f t="shared" ca="1" si="24"/>
        <v>1.6596635070103265</v>
      </c>
      <c r="Y55" s="108">
        <f t="shared" ca="1" si="24"/>
        <v>2.0109168785336649</v>
      </c>
      <c r="Z55" s="108">
        <f t="shared" ca="1" si="24"/>
        <v>2.5605012564840575</v>
      </c>
      <c r="AA55" s="108">
        <f t="shared" ca="1" si="24"/>
        <v>2.9597920177421444</v>
      </c>
      <c r="AB55" s="108">
        <f t="shared" ca="1" si="24"/>
        <v>4.3382326665690183</v>
      </c>
    </row>
    <row r="56" spans="1:42">
      <c r="A56" s="214"/>
      <c r="B56" s="12"/>
      <c r="C56" s="12"/>
      <c r="D56" s="21" t="s">
        <v>76</v>
      </c>
      <c r="E56" s="78"/>
      <c r="F56" s="78"/>
      <c r="G56" s="108">
        <f t="shared" ref="G56:AB56" ca="1" si="25">+G8*(OFFSET(G$37,$AD$38,0)/G$36)^($AD8)</f>
        <v>4.440679120829457E-2</v>
      </c>
      <c r="H56" s="108">
        <f t="shared" ca="1" si="25"/>
        <v>9.6762484261998391E-2</v>
      </c>
      <c r="I56" s="108">
        <f t="shared" ca="1" si="25"/>
        <v>0.25508758171423823</v>
      </c>
      <c r="J56" s="108">
        <f t="shared" ca="1" si="25"/>
        <v>0.53152451934941725</v>
      </c>
      <c r="K56" s="108">
        <f t="shared" ca="1" si="25"/>
        <v>1.2507430914611624</v>
      </c>
      <c r="L56" s="108">
        <f t="shared" ca="1" si="25"/>
        <v>2.1381225862926598</v>
      </c>
      <c r="M56" s="108">
        <f t="shared" ca="1" si="25"/>
        <v>3.0036193654869145</v>
      </c>
      <c r="N56" s="108">
        <f t="shared" ca="1" si="25"/>
        <v>3.9003064261279592</v>
      </c>
      <c r="O56" s="108">
        <f t="shared" ca="1" si="25"/>
        <v>4.0737329500312827</v>
      </c>
      <c r="P56" s="108">
        <f t="shared" ca="1" si="25"/>
        <v>4.4846632863288844</v>
      </c>
      <c r="Q56" s="108">
        <f t="shared" ca="1" si="25"/>
        <v>7.0811261961586709</v>
      </c>
      <c r="R56" s="108">
        <f t="shared" ca="1" si="25"/>
        <v>12.974824758621434</v>
      </c>
      <c r="S56" s="108">
        <f t="shared" ca="1" si="25"/>
        <v>17.858654282608772</v>
      </c>
      <c r="T56" s="108">
        <f t="shared" ca="1" si="25"/>
        <v>22.485228137527418</v>
      </c>
      <c r="U56" s="108">
        <f t="shared" ca="1" si="25"/>
        <v>25.633998109589403</v>
      </c>
      <c r="V56" s="108">
        <f t="shared" ca="1" si="25"/>
        <v>25.470344241741895</v>
      </c>
      <c r="W56" s="108">
        <f t="shared" ca="1" si="25"/>
        <v>29.407853850034666</v>
      </c>
      <c r="X56" s="108">
        <f t="shared" ca="1" si="25"/>
        <v>45.107340422662354</v>
      </c>
      <c r="Y56" s="108">
        <f t="shared" ca="1" si="25"/>
        <v>66.764581592606135</v>
      </c>
      <c r="Z56" s="108">
        <f t="shared" ca="1" si="25"/>
        <v>93.045463904233287</v>
      </c>
      <c r="AA56" s="108">
        <f t="shared" ca="1" si="25"/>
        <v>111.93597277083182</v>
      </c>
      <c r="AB56" s="108">
        <f t="shared" ca="1" si="25"/>
        <v>168.88235613835951</v>
      </c>
    </row>
    <row r="57" spans="1:42">
      <c r="A57" s="214"/>
      <c r="B57" s="12"/>
      <c r="C57" s="12"/>
      <c r="D57" s="21" t="s">
        <v>37</v>
      </c>
      <c r="E57" s="78"/>
      <c r="F57" s="78"/>
      <c r="G57" s="108">
        <f t="shared" ref="G57:AB57" ca="1" si="26">+G9*(OFFSET(G$37,$AD$38,0)/G$36)^($AD9)</f>
        <v>9.0341000000000005E-2</v>
      </c>
      <c r="H57" s="108">
        <f t="shared" ca="1" si="26"/>
        <v>0.11262499999999998</v>
      </c>
      <c r="I57" s="108">
        <f t="shared" ca="1" si="26"/>
        <v>0.28161299999999989</v>
      </c>
      <c r="J57" s="108">
        <f t="shared" ca="1" si="26"/>
        <v>0.24296299999999982</v>
      </c>
      <c r="K57" s="108">
        <f t="shared" ca="1" si="26"/>
        <v>0.45321500000000015</v>
      </c>
      <c r="L57" s="108">
        <f t="shared" ca="1" si="26"/>
        <v>0.77898099999999992</v>
      </c>
      <c r="M57" s="108">
        <f t="shared" ca="1" si="26"/>
        <v>0.95248654027335</v>
      </c>
      <c r="N57" s="108">
        <f t="shared" ca="1" si="26"/>
        <v>1.5705566895408296</v>
      </c>
      <c r="O57" s="108">
        <f t="shared" ca="1" si="26"/>
        <v>1.5277482406322918</v>
      </c>
      <c r="P57" s="108">
        <f t="shared" ca="1" si="26"/>
        <v>1.4839586418452058</v>
      </c>
      <c r="Q57" s="108">
        <f t="shared" ca="1" si="26"/>
        <v>2.7713528927837636</v>
      </c>
      <c r="R57" s="108">
        <f t="shared" ca="1" si="26"/>
        <v>3.0898583447948411</v>
      </c>
      <c r="S57" s="108">
        <f t="shared" ca="1" si="26"/>
        <v>4.303676992451102</v>
      </c>
      <c r="T57" s="108">
        <f t="shared" ca="1" si="26"/>
        <v>6.7501975588819576</v>
      </c>
      <c r="U57" s="108">
        <f t="shared" ca="1" si="26"/>
        <v>5.7917121468986608</v>
      </c>
      <c r="V57" s="108">
        <f t="shared" ca="1" si="26"/>
        <v>10.510166047370234</v>
      </c>
      <c r="W57" s="108">
        <f t="shared" ca="1" si="26"/>
        <v>13.935275250116533</v>
      </c>
      <c r="X57" s="108">
        <f t="shared" ca="1" si="26"/>
        <v>6.9723884646670058</v>
      </c>
      <c r="Y57" s="108">
        <f t="shared" ca="1" si="26"/>
        <v>13.112003453949342</v>
      </c>
      <c r="Z57" s="108">
        <f t="shared" ca="1" si="26"/>
        <v>22.915331396036947</v>
      </c>
      <c r="AA57" s="108">
        <f t="shared" ca="1" si="26"/>
        <v>23.054253789178063</v>
      </c>
      <c r="AB57" s="108">
        <f t="shared" ca="1" si="26"/>
        <v>15.837824512665851</v>
      </c>
    </row>
    <row r="58" spans="1:42">
      <c r="A58" s="214"/>
      <c r="B58" s="12"/>
      <c r="C58" s="12"/>
      <c r="D58" s="19" t="s">
        <v>38</v>
      </c>
      <c r="E58" s="88"/>
      <c r="F58" s="88"/>
      <c r="G58" s="113">
        <f>IF($AD$43=5,G10*(G$47/G$43)^($AD$14),G10*(G$44/G$43)^($AD$14))</f>
        <v>0.80250964453183249</v>
      </c>
      <c r="H58" s="113">
        <f>IF($AD$43=5,H10*(H$47/H$43)^($AD$14),H10*(H$44/H$43)^($AD$14))</f>
        <v>1.0201461415105799</v>
      </c>
      <c r="I58" s="113">
        <f>IF($AD$43=5,I10*(I$47/I$43)^($AD$14),I10*(I$44/I$43)^($AD$14))</f>
        <v>1.3375732766827659</v>
      </c>
      <c r="J58" s="113">
        <f t="shared" ref="J58:AB58" si="27">IF($AD$43=5,AVERAGE(J10*(J$47/J$43)^($AD$14),J10*(J$48/J$43)^($AD$14),J10*(J$49/J$43)^($AD$14)),J10*(J$44/J$43)^($AD$14))</f>
        <v>1.222595654636182</v>
      </c>
      <c r="K58" s="113">
        <f t="shared" si="27"/>
        <v>2.9266159620807666</v>
      </c>
      <c r="L58" s="113">
        <f t="shared" si="27"/>
        <v>5.7366490155310474</v>
      </c>
      <c r="M58" s="113">
        <f>IF($AD$43=5,AVERAGE(M10*(M$47/M$43)^($AD$14),M10*(M$48/M$43)^($AD$14),M10*(M$49/M$43)^($AD$14)),M10*(M$44/M$43)^($AD$14))</f>
        <v>1.6539020512011229</v>
      </c>
      <c r="N58" s="113">
        <f t="shared" si="27"/>
        <v>2.5582479122712889</v>
      </c>
      <c r="O58" s="113">
        <f t="shared" si="27"/>
        <v>3.3704591588528694</v>
      </c>
      <c r="P58" s="113">
        <f t="shared" si="27"/>
        <v>2.9922091690989645</v>
      </c>
      <c r="Q58" s="113">
        <f t="shared" si="27"/>
        <v>1.2553058274002129</v>
      </c>
      <c r="R58" s="113">
        <f t="shared" si="27"/>
        <v>2.1123296854139295</v>
      </c>
      <c r="S58" s="113">
        <f t="shared" si="27"/>
        <v>3.7103920596185738</v>
      </c>
      <c r="T58" s="113">
        <f t="shared" si="27"/>
        <v>9.4420744414739204</v>
      </c>
      <c r="U58" s="113">
        <f t="shared" si="27"/>
        <v>14.375302913469854</v>
      </c>
      <c r="V58" s="113">
        <f t="shared" si="27"/>
        <v>20.660433014017574</v>
      </c>
      <c r="W58" s="113">
        <f t="shared" si="27"/>
        <v>8.9599931436554225</v>
      </c>
      <c r="X58" s="113">
        <f t="shared" si="27"/>
        <v>22.49371045936897</v>
      </c>
      <c r="Y58" s="113">
        <f t="shared" si="27"/>
        <v>10.51691636017326</v>
      </c>
      <c r="Z58" s="113">
        <f t="shared" si="27"/>
        <v>17.891509453354619</v>
      </c>
      <c r="AA58" s="113">
        <f t="shared" si="27"/>
        <v>26.767218770289826</v>
      </c>
      <c r="AB58" s="113">
        <f t="shared" si="27"/>
        <v>24.061696871933773</v>
      </c>
    </row>
    <row r="59" spans="1:42">
      <c r="A59" s="214"/>
      <c r="B59" s="12"/>
      <c r="C59" s="12" t="s">
        <v>39</v>
      </c>
      <c r="D59" s="12"/>
      <c r="E59" s="106"/>
      <c r="F59" s="106"/>
      <c r="G59" s="68">
        <f t="shared" ref="G59:AB59" ca="1" si="28">+G11*(OFFSET(G$37,$AD$38,0)/G$36)^($AD11)</f>
        <v>0</v>
      </c>
      <c r="H59" s="68">
        <f t="shared" ca="1" si="28"/>
        <v>0</v>
      </c>
      <c r="I59" s="68">
        <f t="shared" ca="1" si="28"/>
        <v>0</v>
      </c>
      <c r="J59" s="68">
        <f t="shared" ca="1" si="28"/>
        <v>0</v>
      </c>
      <c r="K59" s="68">
        <f t="shared" ca="1" si="28"/>
        <v>0</v>
      </c>
      <c r="L59" s="68">
        <f t="shared" ca="1" si="28"/>
        <v>0</v>
      </c>
      <c r="M59" s="68">
        <f t="shared" ca="1" si="28"/>
        <v>0</v>
      </c>
      <c r="N59" s="68">
        <f t="shared" ca="1" si="28"/>
        <v>0</v>
      </c>
      <c r="O59" s="68">
        <f t="shared" ca="1" si="28"/>
        <v>0</v>
      </c>
      <c r="P59" s="68">
        <f t="shared" ca="1" si="28"/>
        <v>0</v>
      </c>
      <c r="Q59" s="68">
        <f t="shared" ca="1" si="28"/>
        <v>0</v>
      </c>
      <c r="R59" s="68">
        <f t="shared" ca="1" si="28"/>
        <v>0</v>
      </c>
      <c r="S59" s="68">
        <f t="shared" ca="1" si="28"/>
        <v>0</v>
      </c>
      <c r="T59" s="68">
        <f t="shared" ca="1" si="28"/>
        <v>0</v>
      </c>
      <c r="U59" s="68">
        <f t="shared" ca="1" si="28"/>
        <v>0</v>
      </c>
      <c r="V59" s="68">
        <f t="shared" ca="1" si="28"/>
        <v>0</v>
      </c>
      <c r="W59" s="68">
        <f t="shared" ca="1" si="28"/>
        <v>0</v>
      </c>
      <c r="X59" s="68">
        <f t="shared" ca="1" si="28"/>
        <v>0</v>
      </c>
      <c r="Y59" s="68">
        <f t="shared" ca="1" si="28"/>
        <v>0</v>
      </c>
      <c r="Z59" s="68">
        <f t="shared" ca="1" si="28"/>
        <v>0</v>
      </c>
      <c r="AA59" s="68">
        <f t="shared" ca="1" si="28"/>
        <v>0</v>
      </c>
      <c r="AB59" s="68">
        <f t="shared" ca="1" si="28"/>
        <v>0</v>
      </c>
    </row>
    <row r="60" spans="1:42">
      <c r="A60" s="214"/>
      <c r="B60" s="12"/>
      <c r="C60" s="12" t="s">
        <v>40</v>
      </c>
      <c r="D60" s="12"/>
      <c r="E60" s="106"/>
      <c r="F60" s="106"/>
      <c r="G60" s="68">
        <f t="shared" ref="G60:AA60" si="29">+G61+G62</f>
        <v>0.36615988154881801</v>
      </c>
      <c r="H60" s="68">
        <f t="shared" si="29"/>
        <v>0.50991252004193999</v>
      </c>
      <c r="I60" s="68">
        <f t="shared" si="29"/>
        <v>0.86725601786608819</v>
      </c>
      <c r="J60" s="68">
        <f t="shared" si="29"/>
        <v>0.94428928945792501</v>
      </c>
      <c r="K60" s="68">
        <f t="shared" si="29"/>
        <v>2.8614257516070021</v>
      </c>
      <c r="L60" s="68">
        <f t="shared" si="29"/>
        <v>4.7685470518126873</v>
      </c>
      <c r="M60" s="68">
        <f t="shared" si="29"/>
        <v>6.0080876728120973</v>
      </c>
      <c r="N60" s="68">
        <f t="shared" si="29"/>
        <v>5.5093801926703669</v>
      </c>
      <c r="O60" s="68">
        <f t="shared" si="29"/>
        <v>5.8176521589999819</v>
      </c>
      <c r="P60" s="68">
        <f t="shared" si="29"/>
        <v>10.343475184505095</v>
      </c>
      <c r="Q60" s="68">
        <f t="shared" si="29"/>
        <v>15.19971725191547</v>
      </c>
      <c r="R60" s="68">
        <f t="shared" si="29"/>
        <v>17.236993572408352</v>
      </c>
      <c r="S60" s="68">
        <f t="shared" si="29"/>
        <v>23.586863208836196</v>
      </c>
      <c r="T60" s="68">
        <f t="shared" si="29"/>
        <v>32.738431347445882</v>
      </c>
      <c r="U60" s="68">
        <f t="shared" si="29"/>
        <v>51.449619662272063</v>
      </c>
      <c r="V60" s="68">
        <f t="shared" si="29"/>
        <v>64.203053510705757</v>
      </c>
      <c r="W60" s="68">
        <f t="shared" si="29"/>
        <v>43.248067740554454</v>
      </c>
      <c r="X60" s="68">
        <f t="shared" si="29"/>
        <v>86.972873557545768</v>
      </c>
      <c r="Y60" s="68">
        <f t="shared" si="29"/>
        <v>98.208511549024962</v>
      </c>
      <c r="Z60" s="68">
        <f t="shared" si="29"/>
        <v>144.41316195289102</v>
      </c>
      <c r="AA60" s="68">
        <f t="shared" si="29"/>
        <v>191.45367170609171</v>
      </c>
      <c r="AB60" s="68">
        <f t="shared" ref="AB60" si="30">+AB61+AB62</f>
        <v>278.55154647519339</v>
      </c>
    </row>
    <row r="61" spans="1:42">
      <c r="A61" s="214"/>
      <c r="B61" s="21"/>
      <c r="C61" s="21"/>
      <c r="D61" s="21" t="s">
        <v>55</v>
      </c>
      <c r="E61" s="78"/>
      <c r="F61" s="78"/>
      <c r="G61" s="108">
        <f t="shared" ref="G61:AA61" si="31">+G13</f>
        <v>2.1180000000000032E-2</v>
      </c>
      <c r="H61" s="108">
        <f t="shared" si="31"/>
        <v>1.643799999999998E-2</v>
      </c>
      <c r="I61" s="108">
        <f t="shared" si="31"/>
        <v>1.4416999999999958E-2</v>
      </c>
      <c r="J61" s="108">
        <f t="shared" si="31"/>
        <v>2.113200000000004E-2</v>
      </c>
      <c r="K61" s="108">
        <f t="shared" si="31"/>
        <v>4.0044999999999886E-2</v>
      </c>
      <c r="L61" s="108">
        <f t="shared" si="31"/>
        <v>6.2749999999999861E-2</v>
      </c>
      <c r="M61" s="108">
        <f t="shared" si="31"/>
        <v>0.386282319672</v>
      </c>
      <c r="N61" s="108">
        <f t="shared" si="31"/>
        <v>0.35190803140000027</v>
      </c>
      <c r="O61" s="108">
        <f t="shared" si="31"/>
        <v>1.1805733392439999</v>
      </c>
      <c r="P61" s="108">
        <f t="shared" si="31"/>
        <v>2.2048741693170006</v>
      </c>
      <c r="Q61" s="108">
        <f t="shared" si="31"/>
        <v>2.1096281061600006</v>
      </c>
      <c r="R61" s="108">
        <f t="shared" si="31"/>
        <v>2.6531635869080006</v>
      </c>
      <c r="S61" s="108">
        <f t="shared" si="31"/>
        <v>4.138415938768393</v>
      </c>
      <c r="T61" s="108">
        <f t="shared" si="31"/>
        <v>7.8131215370133802</v>
      </c>
      <c r="U61" s="108">
        <f t="shared" si="31"/>
        <v>8.5682022879873969</v>
      </c>
      <c r="V61" s="108">
        <f t="shared" si="31"/>
        <v>10.763026007403248</v>
      </c>
      <c r="W61" s="108">
        <f t="shared" si="31"/>
        <v>10.7938080541565</v>
      </c>
      <c r="X61" s="108">
        <f t="shared" si="31"/>
        <v>16.963970760811002</v>
      </c>
      <c r="Y61" s="108">
        <f t="shared" si="31"/>
        <v>11.614825716795991</v>
      </c>
      <c r="Z61" s="108">
        <f t="shared" si="31"/>
        <v>25.092245814839998</v>
      </c>
      <c r="AA61" s="108">
        <f t="shared" si="31"/>
        <v>30.108939499999991</v>
      </c>
      <c r="AB61" s="108">
        <f t="shared" ref="AB61" si="32">+AB13</f>
        <v>30.108939499999991</v>
      </c>
    </row>
    <row r="62" spans="1:42">
      <c r="A62" s="214"/>
      <c r="B62" s="19"/>
      <c r="C62" s="19"/>
      <c r="D62" s="19" t="s">
        <v>38</v>
      </c>
      <c r="E62" s="88"/>
      <c r="F62" s="88"/>
      <c r="G62" s="113">
        <f>IF($AD$43=5,G14*(G$47/G$43)^($AD$14),G14*(G$44/G$43)^($AD$14))</f>
        <v>0.34497988154881798</v>
      </c>
      <c r="H62" s="113">
        <f>IF($AD$43=5,H14*(H$47/H$43)^($AD$14),H14*(H$44/H$43)^($AD$14))</f>
        <v>0.49347452004194003</v>
      </c>
      <c r="I62" s="113">
        <f>IF($AD$43=5,I14*(I$47/I$43)^($AD$14),I14*(I$44/I$43)^($AD$14))</f>
        <v>0.85283901786608818</v>
      </c>
      <c r="J62" s="113">
        <f t="shared" ref="J62:AB62" si="33">IF($AD$43=5,AVERAGE(J14*(J$47/J$43)^($AD$14),J14*(J$48/J$43)^($AD$14),J14*(J$49/J$43)^($AD$14)),J14*(J$44/J$43)^($AD$14))</f>
        <v>0.92315728945792497</v>
      </c>
      <c r="K62" s="113">
        <f t="shared" si="33"/>
        <v>2.8213807516070024</v>
      </c>
      <c r="L62" s="113">
        <f t="shared" si="33"/>
        <v>4.7057970518126879</v>
      </c>
      <c r="M62" s="113">
        <f t="shared" si="33"/>
        <v>5.6218053531400978</v>
      </c>
      <c r="N62" s="113">
        <f t="shared" si="33"/>
        <v>5.1574721612703662</v>
      </c>
      <c r="O62" s="113">
        <f t="shared" si="33"/>
        <v>4.637078819755982</v>
      </c>
      <c r="P62" s="113">
        <f t="shared" si="33"/>
        <v>8.1386010151880939</v>
      </c>
      <c r="Q62" s="113">
        <f t="shared" si="33"/>
        <v>13.090089145755469</v>
      </c>
      <c r="R62" s="113">
        <f t="shared" si="33"/>
        <v>14.583829985500351</v>
      </c>
      <c r="S62" s="113">
        <f t="shared" si="33"/>
        <v>19.448447270067803</v>
      </c>
      <c r="T62" s="113">
        <f t="shared" si="33"/>
        <v>24.925309810432498</v>
      </c>
      <c r="U62" s="113">
        <f t="shared" si="33"/>
        <v>42.881417374284666</v>
      </c>
      <c r="V62" s="113">
        <f t="shared" si="33"/>
        <v>53.440027503302503</v>
      </c>
      <c r="W62" s="113">
        <f t="shared" si="33"/>
        <v>32.454259686397954</v>
      </c>
      <c r="X62" s="113">
        <f t="shared" si="33"/>
        <v>70.008902796734773</v>
      </c>
      <c r="Y62" s="113">
        <f t="shared" si="33"/>
        <v>86.593685832228971</v>
      </c>
      <c r="Z62" s="113">
        <f t="shared" si="33"/>
        <v>119.320916138051</v>
      </c>
      <c r="AA62" s="113">
        <f t="shared" si="33"/>
        <v>161.34473220609172</v>
      </c>
      <c r="AB62" s="113">
        <f t="shared" si="33"/>
        <v>248.4426069751934</v>
      </c>
    </row>
    <row r="63" spans="1:42" ht="15">
      <c r="A63" s="214"/>
      <c r="B63" s="17" t="s">
        <v>42</v>
      </c>
      <c r="C63" s="17"/>
      <c r="D63" s="17"/>
      <c r="E63" s="66"/>
      <c r="F63" s="66"/>
      <c r="G63" s="120">
        <v>0</v>
      </c>
      <c r="H63" s="120">
        <v>0</v>
      </c>
      <c r="I63" s="120">
        <v>0</v>
      </c>
      <c r="J63" s="120">
        <v>0</v>
      </c>
      <c r="K63" s="120">
        <v>0</v>
      </c>
      <c r="L63" s="120">
        <v>0</v>
      </c>
      <c r="M63" s="120">
        <v>0</v>
      </c>
      <c r="N63" s="120">
        <v>0</v>
      </c>
      <c r="O63" s="120">
        <v>0</v>
      </c>
      <c r="P63" s="120">
        <v>0</v>
      </c>
      <c r="Q63" s="120">
        <v>3.283610774</v>
      </c>
      <c r="R63" s="120">
        <v>3.307684458E-2</v>
      </c>
      <c r="S63" s="120">
        <v>2.5187748580000002E-2</v>
      </c>
      <c r="T63" s="120">
        <v>0</v>
      </c>
      <c r="U63" s="120">
        <v>3.6193951019999997E-2</v>
      </c>
      <c r="V63" s="120">
        <v>1.10619629E-2</v>
      </c>
      <c r="W63" s="120">
        <v>0</v>
      </c>
      <c r="X63" s="120">
        <v>0</v>
      </c>
      <c r="Y63" s="120">
        <v>0</v>
      </c>
      <c r="Z63" s="120">
        <v>0</v>
      </c>
      <c r="AA63" s="120">
        <v>0</v>
      </c>
      <c r="AB63" s="120">
        <v>1</v>
      </c>
    </row>
    <row r="64" spans="1:42" ht="6" customHeight="1">
      <c r="A64" s="214"/>
      <c r="B64" s="12"/>
      <c r="C64" s="12"/>
      <c r="D64" s="12"/>
      <c r="E64" s="106"/>
      <c r="F64" s="106"/>
      <c r="G64" s="68"/>
      <c r="H64" s="68"/>
      <c r="I64" s="68"/>
      <c r="J64" s="68"/>
      <c r="K64" s="68"/>
      <c r="L64" s="68"/>
      <c r="M64" s="68"/>
      <c r="N64" s="68"/>
      <c r="O64" s="68"/>
      <c r="P64" s="68"/>
      <c r="Q64" s="68"/>
      <c r="R64" s="68"/>
      <c r="S64" s="68"/>
      <c r="T64" s="68"/>
      <c r="U64" s="118"/>
      <c r="V64" s="118"/>
      <c r="W64" s="118"/>
      <c r="X64" s="118"/>
      <c r="Y64" s="118"/>
      <c r="Z64" s="118"/>
      <c r="AA64" s="118"/>
      <c r="AB64" s="118"/>
    </row>
    <row r="65" spans="1:28" s="9" customFormat="1" ht="15">
      <c r="A65" s="214"/>
      <c r="B65" s="15" t="s">
        <v>43</v>
      </c>
      <c r="C65" s="15"/>
      <c r="D65" s="15"/>
      <c r="E65" s="74"/>
      <c r="F65" s="74"/>
      <c r="G65" s="81">
        <f t="shared" ref="G65:AA65" si="34">+G17</f>
        <v>0.66136099999999998</v>
      </c>
      <c r="H65" s="81">
        <f t="shared" si="34"/>
        <v>0.80025000000000002</v>
      </c>
      <c r="I65" s="81">
        <f t="shared" si="34"/>
        <v>1.513612</v>
      </c>
      <c r="J65" s="81">
        <f t="shared" si="34"/>
        <v>2.1507239999999999</v>
      </c>
      <c r="K65" s="81">
        <f t="shared" si="34"/>
        <v>4.4527900000000002</v>
      </c>
      <c r="L65" s="81">
        <f t="shared" si="34"/>
        <v>7.468102</v>
      </c>
      <c r="M65" s="81">
        <f t="shared" si="34"/>
        <v>8.6183501840000005</v>
      </c>
      <c r="N65" s="81">
        <f t="shared" si="34"/>
        <v>9.8877161510000011</v>
      </c>
      <c r="O65" s="81">
        <f t="shared" si="34"/>
        <v>14.393226650000001</v>
      </c>
      <c r="P65" s="81">
        <f t="shared" si="34"/>
        <v>18.06437081</v>
      </c>
      <c r="Q65" s="81">
        <f t="shared" si="34"/>
        <v>21.920039790000001</v>
      </c>
      <c r="R65" s="81">
        <f t="shared" si="34"/>
        <v>29.606561750000001</v>
      </c>
      <c r="S65" s="81">
        <f t="shared" si="34"/>
        <v>43.334485569999998</v>
      </c>
      <c r="T65" s="81">
        <f t="shared" si="34"/>
        <v>59.682562600000004</v>
      </c>
      <c r="U65" s="81">
        <f t="shared" si="34"/>
        <v>89.098550900000006</v>
      </c>
      <c r="V65" s="81">
        <f t="shared" si="34"/>
        <v>97.313288200000002</v>
      </c>
      <c r="W65" s="81">
        <f t="shared" si="34"/>
        <v>133.84754599999999</v>
      </c>
      <c r="X65" s="81">
        <f t="shared" si="34"/>
        <v>145.97437099999999</v>
      </c>
      <c r="Y65" s="81">
        <f t="shared" si="34"/>
        <v>194.86626100000001</v>
      </c>
      <c r="Z65" s="81">
        <f t="shared" si="34"/>
        <v>294.87672099999997</v>
      </c>
      <c r="AA65" s="81">
        <f t="shared" si="34"/>
        <v>385.75318800000002</v>
      </c>
      <c r="AB65" s="81">
        <f t="shared" ref="AB65" si="35">+AB17</f>
        <v>502.75438500000001</v>
      </c>
    </row>
    <row r="66" spans="1:28" ht="6" customHeight="1">
      <c r="A66" s="214"/>
      <c r="B66" s="12"/>
      <c r="C66" s="12"/>
      <c r="D66" s="12"/>
      <c r="E66" s="106"/>
      <c r="F66" s="106"/>
      <c r="G66" s="68"/>
      <c r="H66" s="68"/>
      <c r="I66" s="68"/>
      <c r="J66" s="68"/>
      <c r="K66" s="68"/>
      <c r="L66" s="68"/>
      <c r="M66" s="68"/>
      <c r="N66" s="68"/>
      <c r="O66" s="68"/>
      <c r="P66" s="68"/>
      <c r="Q66" s="68"/>
      <c r="R66" s="68"/>
      <c r="S66" s="68"/>
      <c r="T66" s="68"/>
      <c r="U66" s="118"/>
      <c r="V66" s="118"/>
      <c r="W66" s="118"/>
      <c r="X66" s="118"/>
      <c r="Y66" s="118"/>
      <c r="Z66" s="118"/>
      <c r="AA66" s="118"/>
      <c r="AB66" s="118"/>
    </row>
    <row r="67" spans="1:28" ht="15">
      <c r="A67" s="214"/>
      <c r="B67" s="51"/>
      <c r="C67" s="51" t="s">
        <v>44</v>
      </c>
      <c r="D67" s="51"/>
      <c r="E67" s="74"/>
      <c r="F67" s="74"/>
      <c r="G67" s="81">
        <f t="shared" ref="G67:AA67" si="36">+G19</f>
        <v>0.13433400000000001</v>
      </c>
      <c r="H67" s="81">
        <f t="shared" si="36"/>
        <v>0.180116</v>
      </c>
      <c r="I67" s="81">
        <f t="shared" si="36"/>
        <v>0.35563600000000001</v>
      </c>
      <c r="J67" s="81">
        <f t="shared" si="36"/>
        <v>0.60376300000000005</v>
      </c>
      <c r="K67" s="81">
        <f t="shared" si="36"/>
        <v>1.0989040000000001</v>
      </c>
      <c r="L67" s="81">
        <f t="shared" si="36"/>
        <v>1.0331060000000001</v>
      </c>
      <c r="M67" s="81">
        <f t="shared" si="36"/>
        <v>1.2838772250000001</v>
      </c>
      <c r="N67" s="81">
        <f t="shared" si="36"/>
        <v>1.6470166529999999</v>
      </c>
      <c r="O67" s="81">
        <f t="shared" si="36"/>
        <v>2.0255420000000002</v>
      </c>
      <c r="P67" s="81">
        <f t="shared" si="36"/>
        <v>2.5781895989999999</v>
      </c>
      <c r="Q67" s="81">
        <f t="shared" si="36"/>
        <v>4.9507465360000005</v>
      </c>
      <c r="R67" s="81">
        <f t="shared" si="36"/>
        <v>6.3000800809999999</v>
      </c>
      <c r="S67" s="81">
        <f t="shared" si="36"/>
        <v>7.7760671610000003</v>
      </c>
      <c r="T67" s="81">
        <f t="shared" si="36"/>
        <v>8.9412853699999992</v>
      </c>
      <c r="U67" s="81">
        <f t="shared" si="36"/>
        <v>8.1577657699999993</v>
      </c>
      <c r="V67" s="81">
        <f t="shared" si="36"/>
        <v>7.4024409699999998</v>
      </c>
      <c r="W67" s="81">
        <f t="shared" si="36"/>
        <v>8.7702299969999995</v>
      </c>
      <c r="X67" s="81">
        <f t="shared" si="36"/>
        <v>9.4068020500000014</v>
      </c>
      <c r="Y67" s="81">
        <f t="shared" si="36"/>
        <v>15.053224</v>
      </c>
      <c r="Z67" s="81">
        <f t="shared" si="36"/>
        <v>29.040479999999999</v>
      </c>
      <c r="AA67" s="81">
        <f t="shared" si="36"/>
        <v>43.919215000000001</v>
      </c>
      <c r="AB67" s="81">
        <f t="shared" ref="AB67" si="37">+AB19</f>
        <v>68.350418000000005</v>
      </c>
    </row>
    <row r="68" spans="1:28" ht="6" customHeight="1">
      <c r="A68" s="214"/>
      <c r="B68" s="12"/>
      <c r="C68" s="12"/>
      <c r="D68" s="12"/>
      <c r="E68" s="106"/>
      <c r="F68" s="106"/>
      <c r="G68" s="68"/>
      <c r="H68" s="68"/>
      <c r="I68" s="68"/>
      <c r="J68" s="68"/>
      <c r="K68" s="68"/>
      <c r="L68" s="68"/>
      <c r="M68" s="68"/>
      <c r="N68" s="68"/>
      <c r="O68" s="68"/>
      <c r="P68" s="68"/>
      <c r="Q68" s="68"/>
      <c r="R68" s="68"/>
      <c r="S68" s="68"/>
      <c r="T68" s="68"/>
      <c r="U68" s="118"/>
      <c r="V68" s="118"/>
      <c r="W68" s="118"/>
      <c r="X68" s="118"/>
      <c r="Y68" s="118"/>
      <c r="Z68" s="118"/>
      <c r="AA68" s="118"/>
      <c r="AB68" s="118"/>
    </row>
    <row r="69" spans="1:28" s="9" customFormat="1" ht="15">
      <c r="A69" s="214"/>
      <c r="B69" s="15" t="s">
        <v>45</v>
      </c>
      <c r="C69" s="15"/>
      <c r="D69" s="15"/>
      <c r="E69" s="74"/>
      <c r="F69" s="74"/>
      <c r="G69" s="81">
        <f>+G21</f>
        <v>0.208262</v>
      </c>
      <c r="H69" s="81">
        <f t="shared" ref="H69:AA69" si="38">+H21</f>
        <v>0.25638499999999997</v>
      </c>
      <c r="I69" s="81">
        <f t="shared" si="38"/>
        <v>0.60223199999999999</v>
      </c>
      <c r="J69" s="81">
        <f t="shared" si="38"/>
        <v>0.57739200000000002</v>
      </c>
      <c r="K69" s="81">
        <f t="shared" si="38"/>
        <v>1.0256050000000001</v>
      </c>
      <c r="L69" s="81">
        <f t="shared" si="38"/>
        <v>1.698669</v>
      </c>
      <c r="M69" s="81">
        <f t="shared" si="38"/>
        <v>2.0963514571999999</v>
      </c>
      <c r="N69" s="81">
        <f t="shared" si="38"/>
        <v>1.84718664698</v>
      </c>
      <c r="O69" s="81">
        <f t="shared" si="38"/>
        <v>3.0061525229999999</v>
      </c>
      <c r="P69" s="81">
        <f t="shared" si="38"/>
        <v>4.2927474623999995</v>
      </c>
      <c r="Q69" s="81">
        <f t="shared" si="38"/>
        <v>6.2426588823000007</v>
      </c>
      <c r="R69" s="81">
        <f t="shared" si="38"/>
        <v>7.6801378253000001</v>
      </c>
      <c r="S69" s="81">
        <f t="shared" si="38"/>
        <v>11.775865960000001</v>
      </c>
      <c r="T69" s="81">
        <f t="shared" si="38"/>
        <v>19.11052291</v>
      </c>
      <c r="U69" s="81">
        <f t="shared" si="38"/>
        <v>28.240767780000002</v>
      </c>
      <c r="V69" s="81">
        <f t="shared" si="38"/>
        <v>29.14876769</v>
      </c>
      <c r="W69" s="81">
        <f t="shared" si="38"/>
        <v>40.285210208999999</v>
      </c>
      <c r="X69" s="81">
        <f t="shared" si="38"/>
        <v>41.160234729999999</v>
      </c>
      <c r="Y69" s="81">
        <f t="shared" si="38"/>
        <v>38.294562999999997</v>
      </c>
      <c r="Z69" s="81">
        <f t="shared" si="38"/>
        <v>63.999496999999998</v>
      </c>
      <c r="AA69" s="81">
        <f t="shared" si="38"/>
        <v>78.259921500000004</v>
      </c>
      <c r="AB69" s="81">
        <f t="shared" ref="AB69" si="39">+AB21</f>
        <v>103.46284900000001</v>
      </c>
    </row>
    <row r="70" spans="1:28" ht="6" customHeight="1">
      <c r="A70" s="214"/>
      <c r="B70" s="12"/>
      <c r="C70" s="12"/>
      <c r="D70" s="12"/>
      <c r="E70" s="106"/>
      <c r="F70" s="106"/>
      <c r="G70" s="68"/>
      <c r="H70" s="68"/>
      <c r="I70" s="68"/>
      <c r="J70" s="68"/>
      <c r="K70" s="68"/>
      <c r="L70" s="68"/>
      <c r="M70" s="68"/>
      <c r="N70" s="68"/>
      <c r="O70" s="68"/>
      <c r="P70" s="68"/>
      <c r="Q70" s="68"/>
      <c r="R70" s="68"/>
      <c r="S70" s="68"/>
      <c r="T70" s="68"/>
      <c r="U70" s="118"/>
      <c r="V70" s="118"/>
      <c r="W70" s="118"/>
      <c r="X70" s="118"/>
      <c r="Y70" s="118"/>
      <c r="Z70" s="118"/>
      <c r="AA70" s="118"/>
      <c r="AB70" s="118"/>
    </row>
    <row r="71" spans="1:28" ht="15">
      <c r="A71" s="214"/>
      <c r="B71" s="10" t="s">
        <v>46</v>
      </c>
      <c r="C71" s="10"/>
      <c r="D71" s="10"/>
      <c r="E71" s="86"/>
      <c r="F71" s="86"/>
      <c r="G71" s="103">
        <f t="shared" ref="G71:AA71" ca="1" si="40">+G52+G63-G65-G69+G67</f>
        <v>0.62029953946353011</v>
      </c>
      <c r="H71" s="103">
        <f t="shared" ca="1" si="40"/>
        <v>0.96893381032274384</v>
      </c>
      <c r="I71" s="103">
        <f t="shared" ca="1" si="40"/>
        <v>1.1667710017144128</v>
      </c>
      <c r="J71" s="103">
        <f t="shared" ca="1" si="40"/>
        <v>1.0880689829194914</v>
      </c>
      <c r="K71" s="103">
        <f t="shared" ca="1" si="40"/>
        <v>3.6221821108142414</v>
      </c>
      <c r="L71" s="103">
        <f t="shared" ca="1" si="40"/>
        <v>6.0208502307589127</v>
      </c>
      <c r="M71" s="103">
        <f t="shared" ca="1" si="40"/>
        <v>3.0919122845936755</v>
      </c>
      <c r="N71" s="103">
        <f t="shared" ca="1" si="40"/>
        <v>4.7013549717166887</v>
      </c>
      <c r="O71" s="103">
        <f t="shared" ca="1" si="40"/>
        <v>0.7447212908668468</v>
      </c>
      <c r="P71" s="103">
        <f t="shared" ca="1" si="40"/>
        <v>1.2384930739133928</v>
      </c>
      <c r="Q71" s="103">
        <f t="shared" ca="1" si="40"/>
        <v>9.5755956929927049</v>
      </c>
      <c r="R71" s="103">
        <f t="shared" ca="1" si="40"/>
        <v>9.7079000389950849</v>
      </c>
      <c r="S71" s="103">
        <f t="shared" ca="1" si="40"/>
        <v>7.9395692076410178</v>
      </c>
      <c r="T71" s="103">
        <f t="shared" ca="1" si="40"/>
        <v>9.499851910379963</v>
      </c>
      <c r="U71" s="103">
        <f t="shared" ca="1" si="40"/>
        <v>-0.58660700644881736</v>
      </c>
      <c r="V71" s="103">
        <f t="shared" ca="1" si="40"/>
        <v>15.691229820361997</v>
      </c>
      <c r="W71" s="103">
        <f t="shared" ca="1" si="40"/>
        <v>-53.454752296986484</v>
      </c>
      <c r="X71" s="103">
        <f t="shared" ca="1" si="40"/>
        <v>7.718614252219572</v>
      </c>
      <c r="Y71" s="103">
        <f t="shared" ca="1" si="40"/>
        <v>-0.91072739601109731</v>
      </c>
      <c r="Z71" s="103">
        <f t="shared" ca="1" si="40"/>
        <v>-14.975227795246649</v>
      </c>
      <c r="AA71" s="103">
        <f t="shared" ca="1" si="40"/>
        <v>-24.146898183856017</v>
      </c>
      <c r="AB71" s="103">
        <f t="shared" ref="AB71" ca="1" si="41">+AB52+AB63-AB65-AB69+AB67</f>
        <v>12.971471633195463</v>
      </c>
    </row>
    <row r="72" spans="1:28" s="9" customFormat="1" ht="15">
      <c r="A72" s="214"/>
      <c r="B72" s="10" t="s">
        <v>77</v>
      </c>
      <c r="C72" s="10"/>
      <c r="D72" s="10"/>
      <c r="E72" s="86"/>
      <c r="F72" s="86"/>
      <c r="G72" s="103">
        <f t="shared" ref="G72:AA72" ca="1" si="42">+G71-G58-G62</f>
        <v>-0.52718998661712035</v>
      </c>
      <c r="H72" s="103">
        <f t="shared" ca="1" si="42"/>
        <v>-0.54468685122977611</v>
      </c>
      <c r="I72" s="103">
        <f t="shared" ca="1" si="42"/>
        <v>-1.0236412928344412</v>
      </c>
      <c r="J72" s="103">
        <f t="shared" ca="1" si="42"/>
        <v>-1.0576839611746156</v>
      </c>
      <c r="K72" s="103">
        <f t="shared" ca="1" si="42"/>
        <v>-2.1258146028735276</v>
      </c>
      <c r="L72" s="103">
        <f t="shared" ca="1" si="42"/>
        <v>-4.4215958365848227</v>
      </c>
      <c r="M72" s="103">
        <f t="shared" ca="1" si="42"/>
        <v>-4.1837951197475451</v>
      </c>
      <c r="N72" s="103">
        <f t="shared" ca="1" si="42"/>
        <v>-3.0143651018249664</v>
      </c>
      <c r="O72" s="103">
        <f t="shared" ca="1" si="42"/>
        <v>-7.2628166877420046</v>
      </c>
      <c r="P72" s="103">
        <f t="shared" ca="1" si="42"/>
        <v>-9.892317110373666</v>
      </c>
      <c r="Q72" s="103">
        <f t="shared" ca="1" si="42"/>
        <v>-4.7697992801629763</v>
      </c>
      <c r="R72" s="103">
        <f t="shared" ca="1" si="42"/>
        <v>-6.9882596319191954</v>
      </c>
      <c r="S72" s="103">
        <f t="shared" ca="1" si="42"/>
        <v>-15.219270122045359</v>
      </c>
      <c r="T72" s="103">
        <f t="shared" ca="1" si="42"/>
        <v>-24.867532341526456</v>
      </c>
      <c r="U72" s="103">
        <f t="shared" ca="1" si="42"/>
        <v>-57.843327294203334</v>
      </c>
      <c r="V72" s="103">
        <f t="shared" ca="1" si="42"/>
        <v>-58.409230696958076</v>
      </c>
      <c r="W72" s="103">
        <f t="shared" ca="1" si="42"/>
        <v>-94.869005127039856</v>
      </c>
      <c r="X72" s="103">
        <f t="shared" ca="1" si="42"/>
        <v>-84.783999003884176</v>
      </c>
      <c r="Y72" s="103">
        <f t="shared" ca="1" si="42"/>
        <v>-98.021329588413323</v>
      </c>
      <c r="Z72" s="103">
        <f t="shared" ca="1" si="42"/>
        <v>-152.18765338665227</v>
      </c>
      <c r="AA72" s="103">
        <f t="shared" ca="1" si="42"/>
        <v>-212.25884916023756</v>
      </c>
      <c r="AB72" s="103">
        <f t="shared" ref="AB72" ca="1" si="43">+AB71-AB58-AB62</f>
        <v>-259.53283221393173</v>
      </c>
    </row>
    <row r="73" spans="1:28" ht="6" customHeight="1">
      <c r="A73" s="214"/>
      <c r="B73" s="12"/>
      <c r="C73" s="12"/>
      <c r="D73" s="12"/>
      <c r="E73" s="106"/>
      <c r="F73" s="106"/>
      <c r="G73" s="68"/>
      <c r="H73" s="68"/>
      <c r="I73" s="68"/>
      <c r="J73" s="68"/>
      <c r="K73" s="68"/>
      <c r="L73" s="68"/>
      <c r="M73" s="68"/>
      <c r="N73" s="68"/>
      <c r="O73" s="68"/>
      <c r="P73" s="68"/>
      <c r="Q73" s="68"/>
      <c r="R73" s="68"/>
      <c r="S73" s="68"/>
      <c r="T73" s="68"/>
      <c r="U73" s="68"/>
      <c r="V73" s="68"/>
      <c r="W73" s="68"/>
      <c r="X73" s="68"/>
      <c r="Y73" s="68"/>
      <c r="Z73" s="68"/>
      <c r="AA73" s="68"/>
      <c r="AB73" s="68"/>
    </row>
    <row r="74" spans="1:28" ht="15">
      <c r="A74" s="214"/>
      <c r="B74" s="10" t="s">
        <v>47</v>
      </c>
      <c r="C74" s="11"/>
      <c r="D74" s="11"/>
      <c r="E74" s="86"/>
      <c r="F74" s="86"/>
      <c r="G74" s="103">
        <f t="shared" ref="G74:AA74" ca="1" si="44">+G71-G67</f>
        <v>0.48596553946353011</v>
      </c>
      <c r="H74" s="103">
        <f t="shared" ca="1" si="44"/>
        <v>0.7888178103227439</v>
      </c>
      <c r="I74" s="103">
        <f t="shared" ca="1" si="44"/>
        <v>0.81113500171441277</v>
      </c>
      <c r="J74" s="103">
        <f t="shared" ca="1" si="44"/>
        <v>0.48430598291949134</v>
      </c>
      <c r="K74" s="103">
        <f t="shared" ca="1" si="44"/>
        <v>2.5232781108142412</v>
      </c>
      <c r="L74" s="103">
        <f t="shared" ca="1" si="44"/>
        <v>4.9877442307589126</v>
      </c>
      <c r="M74" s="103">
        <f t="shared" ca="1" si="44"/>
        <v>1.8080350595936754</v>
      </c>
      <c r="N74" s="103">
        <f t="shared" ca="1" si="44"/>
        <v>3.054338318716689</v>
      </c>
      <c r="O74" s="103">
        <f t="shared" ca="1" si="44"/>
        <v>-1.2808207091331534</v>
      </c>
      <c r="P74" s="103">
        <f t="shared" ca="1" si="44"/>
        <v>-1.3396965250866071</v>
      </c>
      <c r="Q74" s="103">
        <f t="shared" ca="1" si="44"/>
        <v>4.6248491569927044</v>
      </c>
      <c r="R74" s="103">
        <f t="shared" ca="1" si="44"/>
        <v>3.407819957995085</v>
      </c>
      <c r="S74" s="103">
        <f t="shared" ca="1" si="44"/>
        <v>0.16350204664101753</v>
      </c>
      <c r="T74" s="103">
        <f t="shared" ca="1" si="44"/>
        <v>0.55856654037996378</v>
      </c>
      <c r="U74" s="103">
        <f t="shared" ca="1" si="44"/>
        <v>-8.7443727764488166</v>
      </c>
      <c r="V74" s="103">
        <f t="shared" ca="1" si="44"/>
        <v>8.2887888503619962</v>
      </c>
      <c r="W74" s="103">
        <f t="shared" ca="1" si="44"/>
        <v>-62.224982293986486</v>
      </c>
      <c r="X74" s="103">
        <f t="shared" ca="1" si="44"/>
        <v>-1.6881877977804294</v>
      </c>
      <c r="Y74" s="103">
        <f t="shared" ca="1" si="44"/>
        <v>-15.963951396011097</v>
      </c>
      <c r="Z74" s="103">
        <f t="shared" ca="1" si="44"/>
        <v>-44.015707795246648</v>
      </c>
      <c r="AA74" s="103">
        <f t="shared" ca="1" si="44"/>
        <v>-68.066113183856018</v>
      </c>
      <c r="AB74" s="103">
        <f t="shared" ref="AB74" ca="1" si="45">+AB71-AB67</f>
        <v>-55.378946366804541</v>
      </c>
    </row>
    <row r="75" spans="1:28" s="9" customFormat="1" ht="15">
      <c r="A75" s="214"/>
      <c r="B75" s="10" t="s">
        <v>78</v>
      </c>
      <c r="C75" s="57"/>
      <c r="D75" s="57"/>
      <c r="E75" s="86"/>
      <c r="F75" s="86"/>
      <c r="G75" s="103">
        <f t="shared" ref="G75:AA75" ca="1" si="46">+G72-G67</f>
        <v>-0.66152398661712031</v>
      </c>
      <c r="H75" s="103">
        <f t="shared" ca="1" si="46"/>
        <v>-0.72480285122977617</v>
      </c>
      <c r="I75" s="103">
        <f t="shared" ca="1" si="46"/>
        <v>-1.3792772928344412</v>
      </c>
      <c r="J75" s="103">
        <f t="shared" ca="1" si="46"/>
        <v>-1.6614469611746157</v>
      </c>
      <c r="K75" s="103">
        <f t="shared" ca="1" si="46"/>
        <v>-3.2247186028735277</v>
      </c>
      <c r="L75" s="103">
        <f t="shared" ca="1" si="46"/>
        <v>-5.4547018365848228</v>
      </c>
      <c r="M75" s="103">
        <f t="shared" ca="1" si="46"/>
        <v>-5.4676723447475455</v>
      </c>
      <c r="N75" s="103">
        <f t="shared" ca="1" si="46"/>
        <v>-4.6613817548249665</v>
      </c>
      <c r="O75" s="103">
        <f t="shared" ca="1" si="46"/>
        <v>-9.2883586877420043</v>
      </c>
      <c r="P75" s="103">
        <f t="shared" ca="1" si="46"/>
        <v>-12.470506709373666</v>
      </c>
      <c r="Q75" s="103">
        <f t="shared" ca="1" si="46"/>
        <v>-9.7205458161629767</v>
      </c>
      <c r="R75" s="103">
        <f t="shared" ca="1" si="46"/>
        <v>-13.288339712919196</v>
      </c>
      <c r="S75" s="103">
        <f t="shared" ca="1" si="46"/>
        <v>-22.995337283045359</v>
      </c>
      <c r="T75" s="103">
        <f t="shared" ca="1" si="46"/>
        <v>-33.808817711526459</v>
      </c>
      <c r="U75" s="103">
        <f t="shared" ca="1" si="46"/>
        <v>-66.001093064203332</v>
      </c>
      <c r="V75" s="103">
        <f t="shared" ca="1" si="46"/>
        <v>-65.811671666958077</v>
      </c>
      <c r="W75" s="103">
        <f t="shared" ca="1" si="46"/>
        <v>-103.63923512403986</v>
      </c>
      <c r="X75" s="103">
        <f t="shared" ca="1" si="46"/>
        <v>-94.190801053884172</v>
      </c>
      <c r="Y75" s="103">
        <f t="shared" ca="1" si="46"/>
        <v>-113.07455358841332</v>
      </c>
      <c r="Z75" s="103">
        <f t="shared" ca="1" si="46"/>
        <v>-181.22813338665227</v>
      </c>
      <c r="AA75" s="103">
        <f t="shared" ca="1" si="46"/>
        <v>-256.17806416023757</v>
      </c>
      <c r="AB75" s="103">
        <f t="shared" ref="AB75" ca="1" si="47">+AB72-AB67</f>
        <v>-327.88325021393172</v>
      </c>
    </row>
    <row r="76" spans="1:28" ht="6" hidden="1" customHeight="1">
      <c r="A76" s="214"/>
      <c r="B76" s="12"/>
      <c r="C76" s="12"/>
      <c r="D76" s="12"/>
      <c r="E76" s="106"/>
      <c r="F76" s="106"/>
      <c r="G76" s="68"/>
      <c r="H76" s="68"/>
      <c r="I76" s="68"/>
      <c r="J76" s="68"/>
      <c r="K76" s="68"/>
      <c r="L76" s="68"/>
      <c r="M76" s="68"/>
      <c r="N76" s="68"/>
      <c r="O76" s="68"/>
      <c r="P76" s="68"/>
      <c r="Q76" s="68"/>
      <c r="R76" s="68"/>
      <c r="S76" s="68"/>
      <c r="T76" s="68"/>
      <c r="U76" s="118"/>
      <c r="V76" s="118"/>
      <c r="W76" s="118"/>
      <c r="X76" s="118"/>
      <c r="Y76" s="118"/>
      <c r="Z76" s="118"/>
      <c r="AA76" s="118"/>
      <c r="AB76" s="118"/>
    </row>
    <row r="77" spans="1:28" s="9" customFormat="1" ht="15" hidden="1">
      <c r="A77" s="214"/>
      <c r="B77" s="94"/>
      <c r="C77" s="94"/>
      <c r="D77" s="93"/>
      <c r="E77" s="86"/>
      <c r="F77" s="86"/>
      <c r="G77" s="103"/>
      <c r="H77" s="103"/>
      <c r="I77" s="103"/>
      <c r="J77" s="103"/>
      <c r="K77" s="103"/>
      <c r="L77" s="103"/>
      <c r="M77" s="103"/>
      <c r="N77" s="103"/>
      <c r="O77" s="103"/>
      <c r="P77" s="103"/>
      <c r="Q77" s="103"/>
      <c r="R77" s="103"/>
      <c r="S77" s="103"/>
      <c r="T77" s="103"/>
      <c r="U77" s="103"/>
      <c r="V77" s="103"/>
      <c r="W77" s="103"/>
      <c r="X77" s="103"/>
      <c r="Y77" s="103"/>
      <c r="Z77" s="103"/>
      <c r="AA77" s="103"/>
      <c r="AB77" s="103"/>
    </row>
    <row r="78" spans="1:28" s="9" customFormat="1" ht="15" hidden="1">
      <c r="A78" s="214"/>
      <c r="B78" s="94"/>
      <c r="C78" s="94"/>
      <c r="D78" s="93"/>
      <c r="E78" s="86"/>
      <c r="F78" s="86"/>
      <c r="G78" s="103"/>
      <c r="H78" s="103"/>
      <c r="I78" s="103"/>
      <c r="J78" s="103"/>
      <c r="K78" s="103"/>
      <c r="L78" s="103"/>
      <c r="M78" s="103"/>
      <c r="N78" s="103"/>
      <c r="O78" s="103"/>
      <c r="P78" s="103"/>
      <c r="Q78" s="103"/>
      <c r="R78" s="103"/>
      <c r="S78" s="103"/>
      <c r="T78" s="103"/>
      <c r="U78" s="103"/>
      <c r="V78" s="103"/>
      <c r="W78" s="103"/>
      <c r="X78" s="103"/>
      <c r="Y78" s="103"/>
      <c r="Z78" s="103"/>
      <c r="AA78" s="103"/>
      <c r="AB78" s="103"/>
    </row>
    <row r="79" spans="1:28" ht="6" hidden="1" customHeight="1">
      <c r="A79" s="214"/>
      <c r="B79" s="95"/>
      <c r="C79" s="95"/>
      <c r="D79" s="95"/>
      <c r="E79" s="106"/>
      <c r="F79" s="106"/>
      <c r="G79" s="68"/>
      <c r="H79" s="68"/>
      <c r="I79" s="68"/>
      <c r="J79" s="68"/>
      <c r="K79" s="68"/>
      <c r="L79" s="68"/>
      <c r="M79" s="68"/>
      <c r="N79" s="68"/>
      <c r="O79" s="68"/>
      <c r="P79" s="68"/>
      <c r="Q79" s="68"/>
      <c r="R79" s="68"/>
      <c r="S79" s="68"/>
      <c r="T79" s="68"/>
      <c r="U79" s="68"/>
      <c r="V79" s="68"/>
      <c r="W79" s="68"/>
      <c r="X79" s="68"/>
      <c r="Y79" s="68"/>
      <c r="Z79" s="68"/>
      <c r="AA79" s="68"/>
      <c r="AB79" s="68"/>
    </row>
    <row r="80" spans="1:28" s="9" customFormat="1" ht="15" hidden="1">
      <c r="A80" s="214"/>
      <c r="B80" s="94"/>
      <c r="C80" s="94"/>
      <c r="D80" s="93"/>
      <c r="E80" s="86"/>
      <c r="F80" s="86"/>
      <c r="G80" s="103"/>
      <c r="H80" s="103"/>
      <c r="I80" s="103"/>
      <c r="J80" s="103"/>
      <c r="K80" s="103"/>
      <c r="L80" s="103"/>
      <c r="M80" s="103"/>
      <c r="N80" s="103"/>
      <c r="O80" s="103"/>
      <c r="P80" s="103"/>
      <c r="Q80" s="103"/>
      <c r="R80" s="103"/>
      <c r="S80" s="103"/>
      <c r="T80" s="103"/>
      <c r="U80" s="103"/>
      <c r="V80" s="103"/>
      <c r="W80" s="103"/>
      <c r="X80" s="103"/>
      <c r="Y80" s="103"/>
      <c r="Z80" s="103"/>
      <c r="AA80" s="103"/>
      <c r="AB80" s="103"/>
    </row>
    <row r="81" spans="1:30" s="9" customFormat="1" ht="15" hidden="1">
      <c r="A81" s="214"/>
      <c r="B81" s="94"/>
      <c r="C81" s="94"/>
      <c r="D81" s="93"/>
      <c r="E81" s="86"/>
      <c r="F81" s="86"/>
      <c r="G81" s="103"/>
      <c r="H81" s="103"/>
      <c r="I81" s="103"/>
      <c r="J81" s="103"/>
      <c r="K81" s="103"/>
      <c r="L81" s="103"/>
      <c r="M81" s="103"/>
      <c r="N81" s="103"/>
      <c r="O81" s="103"/>
      <c r="P81" s="103"/>
      <c r="Q81" s="103"/>
      <c r="R81" s="103"/>
      <c r="S81" s="103"/>
      <c r="T81" s="103"/>
      <c r="U81" s="103"/>
      <c r="V81" s="103"/>
      <c r="W81" s="103"/>
      <c r="X81" s="103"/>
      <c r="Y81" s="103"/>
      <c r="Z81" s="103"/>
      <c r="AA81" s="103"/>
      <c r="AB81" s="103"/>
    </row>
    <row r="83" spans="1:30" s="3" customFormat="1" ht="15">
      <c r="A83" s="8" t="s">
        <v>56</v>
      </c>
      <c r="B83" s="8"/>
      <c r="C83" s="8"/>
      <c r="D83" s="8"/>
      <c r="E83" s="7" t="s">
        <v>5</v>
      </c>
      <c r="F83" s="7" t="s">
        <v>6</v>
      </c>
      <c r="G83" s="7" t="s">
        <v>7</v>
      </c>
      <c r="H83" s="7" t="s">
        <v>8</v>
      </c>
      <c r="I83" s="7" t="s">
        <v>9</v>
      </c>
      <c r="J83" s="6" t="s">
        <v>10</v>
      </c>
      <c r="K83" s="6" t="s">
        <v>11</v>
      </c>
      <c r="L83" s="6" t="s">
        <v>12</v>
      </c>
      <c r="M83" s="5" t="s">
        <v>13</v>
      </c>
      <c r="N83" s="5" t="s">
        <v>14</v>
      </c>
      <c r="O83" s="5" t="s">
        <v>15</v>
      </c>
      <c r="P83" s="5" t="s">
        <v>16</v>
      </c>
      <c r="Q83" s="5" t="s">
        <v>17</v>
      </c>
      <c r="R83" s="5" t="s">
        <v>18</v>
      </c>
      <c r="S83" s="5" t="s">
        <v>19</v>
      </c>
      <c r="T83" s="5" t="s">
        <v>20</v>
      </c>
      <c r="U83" s="5" t="s">
        <v>21</v>
      </c>
      <c r="V83" s="5" t="s">
        <v>22</v>
      </c>
      <c r="W83" s="5" t="s">
        <v>23</v>
      </c>
      <c r="X83" s="5" t="s">
        <v>24</v>
      </c>
      <c r="Y83" s="5" t="s">
        <v>25</v>
      </c>
      <c r="Z83" s="5" t="s">
        <v>26</v>
      </c>
      <c r="AA83" s="5" t="s">
        <v>27</v>
      </c>
      <c r="AB83" s="5" t="s">
        <v>28</v>
      </c>
      <c r="AD83" s="56">
        <v>1</v>
      </c>
    </row>
    <row r="84" spans="1:30" ht="15">
      <c r="A84" s="35"/>
      <c r="B84" s="35"/>
      <c r="C84" s="35" t="s">
        <v>57</v>
      </c>
      <c r="D84" s="35"/>
      <c r="E84" s="36"/>
      <c r="F84" s="36"/>
      <c r="G84" s="36"/>
      <c r="H84" s="36"/>
      <c r="I84" s="36"/>
      <c r="J84" s="37"/>
      <c r="K84" s="37"/>
      <c r="L84" s="37"/>
      <c r="M84" s="38"/>
      <c r="N84" s="38"/>
      <c r="O84" s="38"/>
      <c r="P84" s="38"/>
      <c r="Q84" s="38"/>
      <c r="R84" s="38"/>
      <c r="S84" s="38"/>
      <c r="T84" s="38"/>
      <c r="U84" s="38"/>
      <c r="V84" s="38"/>
      <c r="W84" s="38"/>
      <c r="X84" s="38"/>
      <c r="Y84" s="38"/>
      <c r="Z84" s="38"/>
      <c r="AA84" s="38"/>
      <c r="AB84" s="38"/>
    </row>
    <row r="85" spans="1:30">
      <c r="D85" s="2" t="s">
        <v>58</v>
      </c>
      <c r="E85" s="32"/>
      <c r="F85" s="32"/>
      <c r="G85" s="32">
        <f t="shared" ref="G85:M85" ca="1" si="48">IF(AND($AD$38=2,G41=""),NA(),OFFSET(G88,1+($AD$83-1)*3,0))</f>
        <v>-0.60145295969486223</v>
      </c>
      <c r="H85" s="32">
        <f t="shared" ca="1" si="48"/>
        <v>0.38119555341819311</v>
      </c>
      <c r="I85" s="32">
        <f t="shared" ca="1" si="48"/>
        <v>-3.212321624417839</v>
      </c>
      <c r="J85" s="32">
        <f t="shared" ca="1" si="48"/>
        <v>0.14512245045976804</v>
      </c>
      <c r="K85" s="32">
        <f t="shared" ca="1" si="48"/>
        <v>4.3541563961037166</v>
      </c>
      <c r="L85" s="32">
        <f t="shared" ca="1" si="48"/>
        <v>4.4151213150390136</v>
      </c>
      <c r="M85" s="32">
        <f t="shared" ca="1" si="48"/>
        <v>-1.4120829588054657</v>
      </c>
      <c r="N85" s="32">
        <f t="shared" ref="N85:AA85" ca="1" si="49">IF(AND($AD$38=2,N41=""),NA(),OFFSET(N88,1+($AD$83-1)*3,0))</f>
        <v>1.0378881667750699</v>
      </c>
      <c r="O85" s="32">
        <f t="shared" ca="1" si="49"/>
        <v>0.87741477156459657</v>
      </c>
      <c r="P85" s="32">
        <f t="shared" ca="1" si="49"/>
        <v>-1.4521610607904614</v>
      </c>
      <c r="Q85" s="32">
        <f t="shared" ca="1" si="49"/>
        <v>3.6729052491443674</v>
      </c>
      <c r="R85" s="32">
        <f t="shared" ca="1" si="49"/>
        <v>0.32138702580410339</v>
      </c>
      <c r="S85" s="32">
        <f t="shared" ca="1" si="49"/>
        <v>1.7712633671445475</v>
      </c>
      <c r="T85" s="32">
        <f t="shared" ca="1" si="49"/>
        <v>4.5644147905590655</v>
      </c>
      <c r="U85" s="32">
        <f t="shared" ca="1" si="49"/>
        <v>2.0339727155571001</v>
      </c>
      <c r="V85" s="32">
        <f t="shared" ca="1" si="49"/>
        <v>4.5056995451610344</v>
      </c>
      <c r="W85" s="32">
        <f t="shared" ca="1" si="49"/>
        <v>0.108583880931576</v>
      </c>
      <c r="X85" s="32">
        <f t="shared" ca="1" si="49"/>
        <v>-3.7047500418405419</v>
      </c>
      <c r="Y85" s="32">
        <f t="shared" ca="1" si="49"/>
        <v>-2.1267996636165321</v>
      </c>
      <c r="Z85" s="32">
        <f t="shared" ca="1" si="49"/>
        <v>-1.8442656817338143</v>
      </c>
      <c r="AA85" s="32">
        <f t="shared" ca="1" si="49"/>
        <v>-2.1741032409737775</v>
      </c>
      <c r="AB85" s="32">
        <f t="shared" ref="AB85" ca="1" si="50">IF(AND($AD$38=2,AB41=""),NA(),OFFSET(AB88,1+($AD$83-1)*3,0))</f>
        <v>-0.30859011921008017</v>
      </c>
    </row>
    <row r="86" spans="1:30">
      <c r="D86" s="2" t="s">
        <v>54</v>
      </c>
      <c r="E86" s="32"/>
      <c r="F86" s="32"/>
      <c r="G86" s="32">
        <f t="shared" ref="G86:L86" ca="1" si="51">IF(AND($AD$38=2,G41=""),NA(),OFFSET(G89,1+($AD$83-1)*3,0))</f>
        <v>15.013923856400661</v>
      </c>
      <c r="H86" s="32">
        <f t="shared" ca="1" si="51"/>
        <v>17.765909574390395</v>
      </c>
      <c r="I86" s="32">
        <f t="shared" ca="1" si="51"/>
        <v>13.449515455461999</v>
      </c>
      <c r="J86" s="32">
        <f t="shared" ca="1" si="51"/>
        <v>7.9504172534385962</v>
      </c>
      <c r="K86" s="32">
        <f t="shared" ca="1" si="51"/>
        <v>12.304583382604797</v>
      </c>
      <c r="L86" s="32">
        <f t="shared" ca="1" si="51"/>
        <v>14.354787580835099</v>
      </c>
      <c r="M86" s="32">
        <f ca="1">IF(AND($AD$38=2,M41=""),NA(),OFFSET(M89,1+($AD$83-1)*3,0))</f>
        <v>6.1822212719226899</v>
      </c>
      <c r="N86" s="32">
        <f t="shared" ref="N86:AA86" ca="1" si="52">IF(AND($AD$38=2,N41=""),NA(),OFFSET(N89,1+($AD$83-1)*3,0))</f>
        <v>7.9221276606745832</v>
      </c>
      <c r="O86" s="32">
        <f t="shared" ca="1" si="52"/>
        <v>0.93492539223292015</v>
      </c>
      <c r="P86" s="32">
        <f t="shared" ca="1" si="52"/>
        <v>1.3924164091422726</v>
      </c>
      <c r="Q86" s="32">
        <f t="shared" ca="1" si="52"/>
        <v>8.8794333764218294</v>
      </c>
      <c r="R86" s="32">
        <f t="shared" ca="1" si="52"/>
        <v>7.2324046526141013</v>
      </c>
      <c r="S86" s="32">
        <f t="shared" ca="1" si="52"/>
        <v>3.7330516056942495</v>
      </c>
      <c r="T86" s="32">
        <f t="shared" ca="1" si="52"/>
        <v>3.1240591310675416</v>
      </c>
      <c r="U86" s="32">
        <f t="shared" ca="1" si="52"/>
        <v>-0.14891290472267535</v>
      </c>
      <c r="V86" s="32">
        <f t="shared" ca="1" si="52"/>
        <v>3.1725633598565319</v>
      </c>
      <c r="W86" s="32">
        <f t="shared" ca="1" si="52"/>
        <v>-7.8889100159874275</v>
      </c>
      <c r="X86" s="32">
        <f t="shared" ca="1" si="52"/>
        <v>1.0913364864480575</v>
      </c>
      <c r="Y86" s="32">
        <f t="shared" ca="1" si="52"/>
        <v>-8.9564936466067474E-2</v>
      </c>
      <c r="Z86" s="32">
        <f t="shared" ca="1" si="52"/>
        <v>-1.1031580503032616</v>
      </c>
      <c r="AA86" s="32">
        <f t="shared" ca="1" si="52"/>
        <v>-1.4764671823231454</v>
      </c>
      <c r="AB86" s="32">
        <f t="shared" ref="AB86" ca="1" si="53">IF(AND($AD$38=2,AB41=""),NA(),OFFSET(AB89,1+($AD$83-1)*3,0))</f>
        <v>0.56559460289624841</v>
      </c>
    </row>
    <row r="87" spans="1:30">
      <c r="E87" s="33"/>
      <c r="F87" s="33"/>
      <c r="G87" s="33"/>
      <c r="H87" s="33"/>
      <c r="I87" s="33"/>
      <c r="J87" s="33"/>
      <c r="K87" s="33"/>
      <c r="L87" s="33"/>
      <c r="M87" s="33"/>
      <c r="N87" s="33"/>
      <c r="O87" s="33"/>
      <c r="P87" s="33"/>
      <c r="Q87" s="33"/>
      <c r="R87" s="33"/>
      <c r="S87" s="33"/>
      <c r="T87" s="33"/>
      <c r="U87" s="33"/>
      <c r="V87" s="33"/>
      <c r="W87" s="33"/>
      <c r="X87" s="33"/>
      <c r="Y87" s="33"/>
      <c r="Z87" s="33"/>
      <c r="AA87" s="33"/>
      <c r="AB87" s="33"/>
    </row>
    <row r="88" spans="1:30">
      <c r="C88" s="2" t="s">
        <v>46</v>
      </c>
    </row>
    <row r="89" spans="1:30">
      <c r="D89" s="2" t="s">
        <v>58</v>
      </c>
      <c r="E89" s="32"/>
      <c r="F89" s="32"/>
      <c r="G89" s="32">
        <f t="shared" ref="G89:AB89" si="54">IF($AD$43=1,G24/G$36*100,G23/G$36*100)</f>
        <v>-0.60145295969486223</v>
      </c>
      <c r="H89" s="32">
        <f t="shared" si="54"/>
        <v>0.38119555341819311</v>
      </c>
      <c r="I89" s="32">
        <f t="shared" si="54"/>
        <v>-3.212321624417839</v>
      </c>
      <c r="J89" s="32">
        <f t="shared" si="54"/>
        <v>0.14512245045976804</v>
      </c>
      <c r="K89" s="32">
        <f t="shared" si="54"/>
        <v>4.3541563961037166</v>
      </c>
      <c r="L89" s="32">
        <f t="shared" si="54"/>
        <v>4.4151213150390136</v>
      </c>
      <c r="M89" s="32">
        <f t="shared" si="54"/>
        <v>-1.4120829588054657</v>
      </c>
      <c r="N89" s="32">
        <f t="shared" si="54"/>
        <v>1.0378881667750699</v>
      </c>
      <c r="O89" s="32">
        <f t="shared" si="54"/>
        <v>0.87741477156459657</v>
      </c>
      <c r="P89" s="32">
        <f t="shared" si="54"/>
        <v>-1.4521610607904614</v>
      </c>
      <c r="Q89" s="32">
        <f t="shared" si="54"/>
        <v>3.6729052491443674</v>
      </c>
      <c r="R89" s="32">
        <f t="shared" si="54"/>
        <v>0.32138702580410339</v>
      </c>
      <c r="S89" s="32">
        <f t="shared" si="54"/>
        <v>1.7712633671445475</v>
      </c>
      <c r="T89" s="32">
        <f t="shared" si="54"/>
        <v>4.5644147905590655</v>
      </c>
      <c r="U89" s="32">
        <f t="shared" si="54"/>
        <v>2.0339727155571001</v>
      </c>
      <c r="V89" s="32">
        <f t="shared" si="54"/>
        <v>4.5056995451610344</v>
      </c>
      <c r="W89" s="32">
        <f t="shared" si="54"/>
        <v>0.108583880931576</v>
      </c>
      <c r="X89" s="32">
        <f t="shared" si="54"/>
        <v>-3.7047500418405419</v>
      </c>
      <c r="Y89" s="32">
        <f t="shared" si="54"/>
        <v>-2.1267996636165321</v>
      </c>
      <c r="Z89" s="32">
        <f t="shared" si="54"/>
        <v>-1.8442656817338143</v>
      </c>
      <c r="AA89" s="32">
        <f t="shared" si="54"/>
        <v>-2.1741032409737775</v>
      </c>
      <c r="AB89" s="32">
        <f t="shared" si="54"/>
        <v>-0.30859011921008017</v>
      </c>
    </row>
    <row r="90" spans="1:30">
      <c r="D90" s="2" t="s">
        <v>54</v>
      </c>
      <c r="E90" s="32"/>
      <c r="F90" s="32"/>
      <c r="G90" s="32">
        <f t="shared" ref="G90:AB90" ca="1" si="55">IF(AND(OR($AD$43=3,$AD$43=4),G48=""),NA(),G71/G$36*100)</f>
        <v>15.013923856400661</v>
      </c>
      <c r="H90" s="32">
        <f t="shared" ca="1" si="55"/>
        <v>17.765909574390395</v>
      </c>
      <c r="I90" s="32">
        <f t="shared" ca="1" si="55"/>
        <v>13.449515455461999</v>
      </c>
      <c r="J90" s="32">
        <f t="shared" ca="1" si="55"/>
        <v>7.9504172534385962</v>
      </c>
      <c r="K90" s="32">
        <f t="shared" ca="1" si="55"/>
        <v>12.304583382604797</v>
      </c>
      <c r="L90" s="32">
        <f t="shared" ca="1" si="55"/>
        <v>14.354787580835099</v>
      </c>
      <c r="M90" s="32">
        <f t="shared" ca="1" si="55"/>
        <v>6.1822212719226899</v>
      </c>
      <c r="N90" s="32">
        <f t="shared" ca="1" si="55"/>
        <v>7.9221276606745832</v>
      </c>
      <c r="O90" s="32">
        <f t="shared" ca="1" si="55"/>
        <v>0.93492539223292015</v>
      </c>
      <c r="P90" s="32">
        <f t="shared" ca="1" si="55"/>
        <v>1.3924164091422726</v>
      </c>
      <c r="Q90" s="32">
        <f t="shared" ca="1" si="55"/>
        <v>8.8794333764218294</v>
      </c>
      <c r="R90" s="32">
        <f t="shared" ca="1" si="55"/>
        <v>7.2324046526141013</v>
      </c>
      <c r="S90" s="32">
        <f t="shared" ca="1" si="55"/>
        <v>3.7330516056942495</v>
      </c>
      <c r="T90" s="32">
        <f t="shared" ca="1" si="55"/>
        <v>3.1240591310675416</v>
      </c>
      <c r="U90" s="32">
        <f t="shared" ca="1" si="55"/>
        <v>-0.14891290472267535</v>
      </c>
      <c r="V90" s="32">
        <f t="shared" ca="1" si="55"/>
        <v>3.1725633598565319</v>
      </c>
      <c r="W90" s="32">
        <f t="shared" ca="1" si="55"/>
        <v>-7.8889100159874275</v>
      </c>
      <c r="X90" s="32">
        <f t="shared" ca="1" si="55"/>
        <v>1.0913364864480575</v>
      </c>
      <c r="Y90" s="32">
        <f t="shared" ca="1" si="55"/>
        <v>-8.9564936466067474E-2</v>
      </c>
      <c r="Z90" s="32">
        <f t="shared" ca="1" si="55"/>
        <v>-1.1031580503032616</v>
      </c>
      <c r="AA90" s="32">
        <f t="shared" ca="1" si="55"/>
        <v>-1.4764671823231454</v>
      </c>
      <c r="AB90" s="32">
        <f t="shared" ca="1" si="55"/>
        <v>0.56559460289624841</v>
      </c>
    </row>
    <row r="91" spans="1:30">
      <c r="C91" s="2" t="s">
        <v>47</v>
      </c>
    </row>
    <row r="92" spans="1:30">
      <c r="D92" s="2" t="s">
        <v>58</v>
      </c>
      <c r="E92" s="32"/>
      <c r="F92" s="32"/>
      <c r="G92" s="32">
        <f t="shared" ref="G92:AB92" si="56">IF($AD$43=1,G27/G$36*100,G26/G$36*100)</f>
        <v>-3.8529150663248912</v>
      </c>
      <c r="H92" s="32">
        <f t="shared" si="56"/>
        <v>-2.9213257693076931</v>
      </c>
      <c r="I92" s="32">
        <f t="shared" si="56"/>
        <v>-7.3117823339234027</v>
      </c>
      <c r="J92" s="32">
        <f t="shared" si="56"/>
        <v>-4.2665167447942913</v>
      </c>
      <c r="K92" s="32">
        <f t="shared" si="56"/>
        <v>0.62117017845647882</v>
      </c>
      <c r="L92" s="32">
        <f t="shared" si="56"/>
        <v>1.9520111877145307</v>
      </c>
      <c r="M92" s="32">
        <f t="shared" si="56"/>
        <v>-3.9791716600216924</v>
      </c>
      <c r="N92" s="32">
        <f t="shared" si="56"/>
        <v>-1.7374555932300524</v>
      </c>
      <c r="O92" s="32">
        <f t="shared" si="56"/>
        <v>-1.6654568665350387</v>
      </c>
      <c r="P92" s="32">
        <f t="shared" si="56"/>
        <v>-4.3507751742986782</v>
      </c>
      <c r="Q92" s="32">
        <f t="shared" si="56"/>
        <v>-0.9179134778965391</v>
      </c>
      <c r="R92" s="32">
        <f t="shared" si="56"/>
        <v>-4.3721850450494877</v>
      </c>
      <c r="S92" s="32">
        <f t="shared" si="56"/>
        <v>-1.8849123323405672</v>
      </c>
      <c r="T92" s="32">
        <f t="shared" si="56"/>
        <v>1.6240421966338732</v>
      </c>
      <c r="U92" s="32">
        <f t="shared" si="56"/>
        <v>-3.6913897632211159E-2</v>
      </c>
      <c r="V92" s="32">
        <f t="shared" si="56"/>
        <v>3.0090218937734106</v>
      </c>
      <c r="W92" s="32">
        <f t="shared" si="56"/>
        <v>-1.1857361241720139</v>
      </c>
      <c r="X92" s="32">
        <f t="shared" si="56"/>
        <v>-5.0347797547527131</v>
      </c>
      <c r="Y92" s="32">
        <f t="shared" si="56"/>
        <v>-3.6071998987194336</v>
      </c>
      <c r="Z92" s="32">
        <f t="shared" si="56"/>
        <v>-3.9835479507380707</v>
      </c>
      <c r="AA92" s="32">
        <f t="shared" si="56"/>
        <v>-4.8595529052394877</v>
      </c>
      <c r="AB92" s="32">
        <f t="shared" si="56"/>
        <v>-3.2888708937962718</v>
      </c>
    </row>
    <row r="93" spans="1:30">
      <c r="D93" s="2" t="s">
        <v>54</v>
      </c>
      <c r="E93" s="32"/>
      <c r="F93" s="32"/>
      <c r="G93" s="32">
        <f t="shared" ref="G93:AB93" ca="1" si="57">IF(AND(OR($AD$43=3,$AD$43=4),G48=""),NA(),G74/G$36*100)</f>
        <v>11.762461749770631</v>
      </c>
      <c r="H93" s="32">
        <f t="shared" ca="1" si="57"/>
        <v>14.463388251664512</v>
      </c>
      <c r="I93" s="32">
        <f t="shared" ca="1" si="57"/>
        <v>9.3500547459564345</v>
      </c>
      <c r="J93" s="32">
        <f t="shared" ca="1" si="57"/>
        <v>3.5387780581845369</v>
      </c>
      <c r="K93" s="32">
        <f t="shared" ca="1" si="57"/>
        <v>8.5715971649575593</v>
      </c>
      <c r="L93" s="32">
        <f t="shared" ca="1" si="57"/>
        <v>11.891677453510615</v>
      </c>
      <c r="M93" s="32">
        <f t="shared" ca="1" si="57"/>
        <v>3.6151325707064634</v>
      </c>
      <c r="N93" s="32">
        <f t="shared" ca="1" si="57"/>
        <v>5.1467839006694609</v>
      </c>
      <c r="O93" s="32">
        <f t="shared" ca="1" si="57"/>
        <v>-1.6079462458667153</v>
      </c>
      <c r="P93" s="32">
        <f t="shared" ca="1" si="57"/>
        <v>-1.5061977043659442</v>
      </c>
      <c r="Q93" s="32">
        <f t="shared" ca="1" si="57"/>
        <v>4.2886146493809223</v>
      </c>
      <c r="R93" s="32">
        <f t="shared" ca="1" si="57"/>
        <v>2.5388325817605093</v>
      </c>
      <c r="S93" s="32">
        <f t="shared" ca="1" si="57"/>
        <v>7.6875906209134925E-2</v>
      </c>
      <c r="T93" s="32">
        <f t="shared" ca="1" si="57"/>
        <v>0.18368653714234986</v>
      </c>
      <c r="U93" s="32">
        <f t="shared" ca="1" si="57"/>
        <v>-2.2197995179119872</v>
      </c>
      <c r="V93" s="32">
        <f t="shared" ca="1" si="57"/>
        <v>1.6758857084689076</v>
      </c>
      <c r="W93" s="32">
        <f t="shared" ca="1" si="57"/>
        <v>-9.1832300210910169</v>
      </c>
      <c r="X93" s="32">
        <f t="shared" ca="1" si="57"/>
        <v>-0.23869322646411315</v>
      </c>
      <c r="Y93" s="32">
        <f t="shared" ca="1" si="57"/>
        <v>-1.5699651715689693</v>
      </c>
      <c r="Z93" s="32">
        <f t="shared" ca="1" si="57"/>
        <v>-3.2424403193075184</v>
      </c>
      <c r="AA93" s="32">
        <f t="shared" ca="1" si="57"/>
        <v>-4.1619168465888556</v>
      </c>
      <c r="AB93" s="32">
        <f t="shared" ca="1" si="57"/>
        <v>-2.4146861716899433</v>
      </c>
    </row>
    <row r="94" spans="1:30">
      <c r="E94" s="33"/>
      <c r="F94" s="33"/>
      <c r="G94" s="33"/>
      <c r="H94" s="33"/>
      <c r="I94" s="33"/>
      <c r="J94" s="33"/>
      <c r="K94" s="33"/>
      <c r="L94" s="33"/>
      <c r="M94" s="33"/>
      <c r="N94" s="33"/>
      <c r="O94" s="33"/>
      <c r="P94" s="33"/>
      <c r="Q94" s="33"/>
      <c r="R94" s="33"/>
      <c r="S94" s="33"/>
      <c r="T94" s="33"/>
      <c r="U94" s="33"/>
      <c r="V94" s="33"/>
      <c r="W94" s="33"/>
      <c r="X94" s="33"/>
      <c r="Y94" s="33"/>
      <c r="Z94" s="33"/>
      <c r="AA94" s="33"/>
      <c r="AB94" s="33"/>
    </row>
    <row r="95" spans="1:30" ht="15">
      <c r="A95" s="35"/>
      <c r="B95" s="35"/>
      <c r="C95" s="35" t="s">
        <v>59</v>
      </c>
      <c r="D95" s="35"/>
      <c r="E95" s="36"/>
      <c r="F95" s="36"/>
      <c r="G95" s="36"/>
      <c r="H95" s="36"/>
      <c r="I95" s="36"/>
      <c r="J95" s="37"/>
      <c r="K95" s="37"/>
      <c r="L95" s="37"/>
      <c r="M95" s="38"/>
      <c r="N95" s="38"/>
      <c r="O95" s="38"/>
      <c r="P95" s="38"/>
      <c r="Q95" s="38"/>
      <c r="R95" s="38"/>
      <c r="S95" s="38"/>
      <c r="T95" s="38"/>
      <c r="U95" s="38"/>
      <c r="V95" s="38"/>
      <c r="W95" s="38"/>
      <c r="X95" s="38"/>
      <c r="Y95" s="38"/>
      <c r="Z95" s="38"/>
      <c r="AA95" s="38"/>
      <c r="AB95" s="38"/>
    </row>
    <row r="96" spans="1:30">
      <c r="D96" s="2" t="s">
        <v>60</v>
      </c>
      <c r="E96" s="32"/>
      <c r="F96" s="32">
        <f t="shared" ref="F96:AB96" ca="1" si="58">IF(AND($AD$38=2,F41=""),NA(),OFFSET(F40,$AD$38-1,0)-OFFSET(E40,$AD$38-1,0))</f>
        <v>7.2111300000000007</v>
      </c>
      <c r="G96" s="32">
        <f t="shared" ca="1" si="58"/>
        <v>4.1581700000000001</v>
      </c>
      <c r="H96" s="32">
        <f t="shared" ca="1" si="58"/>
        <v>-1.5361200000000004</v>
      </c>
      <c r="I96" s="32">
        <f t="shared" ca="1" si="58"/>
        <v>-4.0438799999999997</v>
      </c>
      <c r="J96" s="32">
        <f t="shared" ca="1" si="58"/>
        <v>2.47126</v>
      </c>
      <c r="K96" s="32">
        <f t="shared" ca="1" si="58"/>
        <v>-1.5465100000000001</v>
      </c>
      <c r="L96" s="32">
        <f t="shared" ca="1" si="58"/>
        <v>5.1128700000000009</v>
      </c>
      <c r="M96" s="32">
        <f t="shared" ca="1" si="58"/>
        <v>-0.98205000000000098</v>
      </c>
      <c r="N96" s="32">
        <f t="shared" ca="1" si="58"/>
        <v>-7.5745500000000003</v>
      </c>
      <c r="O96" s="32">
        <f t="shared" ca="1" si="58"/>
        <v>2.0357200000000004</v>
      </c>
      <c r="P96" s="32">
        <f t="shared" ca="1" si="58"/>
        <v>1.41614</v>
      </c>
      <c r="Q96" s="32">
        <f t="shared" ca="1" si="58"/>
        <v>-11.147310000000001</v>
      </c>
      <c r="R96" s="32">
        <f t="shared" ca="1" si="58"/>
        <v>-9.4198799999999991</v>
      </c>
      <c r="S96" s="32">
        <f t="shared" ca="1" si="58"/>
        <v>11.410920000000001</v>
      </c>
      <c r="T96" s="32">
        <f t="shared" ca="1" si="58"/>
        <v>5.6012999999999984</v>
      </c>
      <c r="U96" s="32">
        <f t="shared" ca="1" si="58"/>
        <v>5.4192</v>
      </c>
      <c r="V96" s="32">
        <f t="shared" ca="1" si="58"/>
        <v>4.7666699999999995</v>
      </c>
      <c r="W96" s="32">
        <f t="shared" ca="1" si="58"/>
        <v>1.7368800000000002</v>
      </c>
      <c r="X96" s="32">
        <f t="shared" ca="1" si="58"/>
        <v>-6.7806899999999999</v>
      </c>
      <c r="Y96" s="32">
        <f t="shared" ca="1" si="58"/>
        <v>-4.26851</v>
      </c>
      <c r="Z96" s="32">
        <f t="shared" ca="1" si="58"/>
        <v>1.6932</v>
      </c>
      <c r="AA96" s="32">
        <f t="shared" ca="1" si="58"/>
        <v>3.4941300000000002</v>
      </c>
      <c r="AB96" s="32">
        <f t="shared" ca="1" si="58"/>
        <v>-0.74296000000000006</v>
      </c>
    </row>
    <row r="97" spans="1:29">
      <c r="D97" s="2" t="s">
        <v>79</v>
      </c>
      <c r="E97" s="32"/>
      <c r="F97" s="32">
        <f t="shared" ref="F97:AB97" si="59">IF(AND($AD$38=2,F41=""),NA(),E86-F86)</f>
        <v>0</v>
      </c>
      <c r="G97" s="32">
        <f t="shared" ca="1" si="59"/>
        <v>-15.013923856400661</v>
      </c>
      <c r="H97" s="32">
        <f t="shared" ca="1" si="59"/>
        <v>-2.7519857179897347</v>
      </c>
      <c r="I97" s="32">
        <f t="shared" ca="1" si="59"/>
        <v>4.3163941189283968</v>
      </c>
      <c r="J97" s="32">
        <f t="shared" ca="1" si="59"/>
        <v>5.4990982020234025</v>
      </c>
      <c r="K97" s="32">
        <f t="shared" ca="1" si="59"/>
        <v>-4.3541661291662006</v>
      </c>
      <c r="L97" s="32">
        <f t="shared" ca="1" si="59"/>
        <v>-2.0502041982303023</v>
      </c>
      <c r="M97" s="32">
        <f t="shared" ca="1" si="59"/>
        <v>8.1725663089124083</v>
      </c>
      <c r="N97" s="32">
        <f t="shared" ca="1" si="59"/>
        <v>-1.7399063887518933</v>
      </c>
      <c r="O97" s="32">
        <f t="shared" ca="1" si="59"/>
        <v>6.9872022684416635</v>
      </c>
      <c r="P97" s="32">
        <f t="shared" ca="1" si="59"/>
        <v>-0.45749101690935245</v>
      </c>
      <c r="Q97" s="32">
        <f t="shared" ca="1" si="59"/>
        <v>-7.4870169672795566</v>
      </c>
      <c r="R97" s="32">
        <f t="shared" ca="1" si="59"/>
        <v>1.6470287238077281</v>
      </c>
      <c r="S97" s="32">
        <f t="shared" ca="1" si="59"/>
        <v>3.4993530469198517</v>
      </c>
      <c r="T97" s="32">
        <f t="shared" ca="1" si="59"/>
        <v>0.60899247462670791</v>
      </c>
      <c r="U97" s="32">
        <f t="shared" ca="1" si="59"/>
        <v>3.2729720357902168</v>
      </c>
      <c r="V97" s="32">
        <f t="shared" ca="1" si="59"/>
        <v>-3.3214762645792071</v>
      </c>
      <c r="W97" s="32">
        <f t="shared" ca="1" si="59"/>
        <v>11.06147337584396</v>
      </c>
      <c r="X97" s="32">
        <f t="shared" ca="1" si="59"/>
        <v>-8.9802465024354845</v>
      </c>
      <c r="Y97" s="32">
        <f t="shared" ca="1" si="59"/>
        <v>1.180901422914125</v>
      </c>
      <c r="Z97" s="32">
        <f t="shared" ca="1" si="59"/>
        <v>1.0135931138371941</v>
      </c>
      <c r="AA97" s="32">
        <f t="shared" ca="1" si="59"/>
        <v>0.3733091320198838</v>
      </c>
      <c r="AB97" s="32">
        <f t="shared" ca="1" si="59"/>
        <v>-2.0420617852193939</v>
      </c>
    </row>
    <row r="98" spans="1:29">
      <c r="E98" s="33"/>
      <c r="F98" s="33"/>
      <c r="G98" s="33"/>
      <c r="H98" s="33"/>
      <c r="I98" s="33"/>
      <c r="J98" s="33"/>
      <c r="K98" s="33"/>
      <c r="L98" s="33"/>
      <c r="M98" s="33"/>
      <c r="N98" s="33"/>
      <c r="O98" s="33"/>
      <c r="P98" s="33"/>
      <c r="Q98" s="33"/>
      <c r="R98" s="33"/>
      <c r="S98" s="33"/>
      <c r="T98" s="33"/>
      <c r="U98" s="33"/>
      <c r="V98" s="33"/>
      <c r="W98" s="33"/>
      <c r="X98" s="33"/>
      <c r="Y98" s="33"/>
      <c r="Z98" s="33"/>
      <c r="AA98" s="33"/>
      <c r="AB98" s="33"/>
    </row>
    <row r="99" spans="1:29" ht="15" customHeight="1">
      <c r="D99" s="45"/>
      <c r="E99" s="202"/>
      <c r="F99" s="202"/>
      <c r="G99" s="202"/>
      <c r="H99" s="202"/>
      <c r="I99" s="202"/>
      <c r="J99" s="202"/>
      <c r="K99" s="202"/>
      <c r="L99" s="202"/>
      <c r="M99" s="202"/>
      <c r="N99" s="202"/>
      <c r="O99" s="202"/>
      <c r="P99" s="202"/>
      <c r="Q99" s="202"/>
      <c r="R99" s="202"/>
      <c r="S99" s="202"/>
      <c r="T99" s="202"/>
      <c r="U99" s="202"/>
      <c r="V99" s="202"/>
      <c r="W99" s="202"/>
      <c r="X99" s="202"/>
      <c r="Y99" s="202"/>
      <c r="Z99" s="202"/>
      <c r="AA99" s="202"/>
      <c r="AB99" s="202"/>
      <c r="AC99" s="202"/>
    </row>
    <row r="100" spans="1:29" ht="15">
      <c r="A100" s="172"/>
      <c r="B100" s="45"/>
      <c r="C100" s="45"/>
      <c r="D100" s="45"/>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c r="AA100" s="202"/>
      <c r="AB100" s="202"/>
      <c r="AC100" s="202"/>
    </row>
    <row r="101" spans="1:29">
      <c r="A101" s="45"/>
      <c r="B101" s="45"/>
      <c r="C101" s="45"/>
      <c r="D101" s="45"/>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c r="AA101" s="202"/>
      <c r="AB101" s="202"/>
      <c r="AC101" s="202"/>
    </row>
    <row r="102" spans="1:29" ht="15">
      <c r="A102" s="45"/>
      <c r="B102" s="173"/>
      <c r="C102" s="181"/>
      <c r="D102" s="45"/>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c r="AA102" s="202"/>
      <c r="AB102" s="202"/>
      <c r="AC102" s="202"/>
    </row>
    <row r="103" spans="1:29" ht="15">
      <c r="A103" s="45"/>
      <c r="B103" s="173"/>
      <c r="C103" s="181"/>
      <c r="D103" s="45"/>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c r="AA103" s="202"/>
      <c r="AB103" s="202"/>
      <c r="AC103" s="202"/>
    </row>
    <row r="104" spans="1:29" ht="15">
      <c r="A104" s="45"/>
      <c r="B104" s="181"/>
      <c r="C104" s="181"/>
      <c r="D104" s="1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row>
    <row r="105" spans="1:29" ht="15">
      <c r="A105" s="45"/>
      <c r="B105" s="173"/>
      <c r="C105" s="181"/>
      <c r="D105" s="1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c r="AA105" s="202"/>
      <c r="AB105" s="202"/>
      <c r="AC105" s="202"/>
    </row>
    <row r="106" spans="1:29" ht="15">
      <c r="A106" s="45"/>
      <c r="B106" s="173"/>
      <c r="C106" s="181"/>
      <c r="D106" s="18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c r="AA106" s="211"/>
      <c r="AB106" s="211"/>
    </row>
    <row r="107" spans="1:29" ht="15">
      <c r="A107" s="45"/>
      <c r="B107" s="181"/>
      <c r="C107" s="181"/>
      <c r="D107" s="181"/>
      <c r="E107" s="211"/>
      <c r="F107" s="211"/>
      <c r="G107" s="211"/>
      <c r="H107" s="211"/>
      <c r="I107" s="211"/>
      <c r="J107" s="211"/>
      <c r="K107" s="211"/>
      <c r="L107" s="211"/>
      <c r="M107" s="211"/>
      <c r="N107" s="211"/>
      <c r="O107" s="211"/>
      <c r="P107" s="211"/>
      <c r="Q107" s="211"/>
      <c r="R107" s="211"/>
      <c r="S107" s="211"/>
      <c r="T107" s="211"/>
      <c r="U107" s="211"/>
      <c r="V107" s="211"/>
      <c r="W107" s="211"/>
      <c r="X107" s="211"/>
      <c r="Y107" s="211"/>
      <c r="Z107" s="211"/>
      <c r="AA107" s="211"/>
      <c r="AB107" s="211"/>
    </row>
    <row r="108" spans="1:29" ht="15">
      <c r="A108" s="45"/>
      <c r="B108" s="173"/>
      <c r="C108" s="181"/>
      <c r="D108" s="18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c r="AA108" s="211"/>
      <c r="AB108" s="211"/>
    </row>
    <row r="109" spans="1:29" ht="15">
      <c r="A109" s="45"/>
      <c r="B109" s="173"/>
      <c r="C109" s="181"/>
      <c r="D109" s="181"/>
      <c r="E109" s="211"/>
      <c r="F109" s="211"/>
      <c r="G109" s="211"/>
      <c r="H109" s="211"/>
      <c r="I109" s="211"/>
      <c r="J109" s="211"/>
      <c r="K109" s="211"/>
      <c r="L109" s="211"/>
      <c r="M109" s="211"/>
      <c r="N109" s="211"/>
      <c r="O109" s="211"/>
      <c r="P109" s="211"/>
      <c r="Q109" s="211"/>
      <c r="R109" s="211"/>
      <c r="S109" s="211"/>
      <c r="T109" s="211"/>
      <c r="U109" s="211"/>
      <c r="V109" s="211"/>
      <c r="W109" s="211"/>
      <c r="X109" s="211"/>
      <c r="Y109" s="211"/>
      <c r="Z109" s="211"/>
      <c r="AA109" s="211"/>
      <c r="AB109" s="211"/>
    </row>
    <row r="110" spans="1:29" ht="15">
      <c r="A110" s="45"/>
      <c r="B110" s="173"/>
      <c r="C110" s="181"/>
      <c r="D110" s="18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c r="AA110" s="211"/>
      <c r="AB110" s="211"/>
    </row>
    <row r="111" spans="1:29" ht="15">
      <c r="A111" s="45"/>
      <c r="B111" s="181"/>
      <c r="C111" s="181"/>
      <c r="D111" s="181"/>
      <c r="E111" s="211"/>
      <c r="F111" s="211"/>
      <c r="G111" s="211"/>
      <c r="H111" s="211"/>
      <c r="I111" s="211"/>
      <c r="J111" s="211"/>
      <c r="K111" s="211"/>
      <c r="L111" s="211"/>
      <c r="M111" s="211"/>
      <c r="N111" s="211"/>
      <c r="O111" s="211"/>
      <c r="P111" s="211"/>
      <c r="Q111" s="211"/>
      <c r="R111" s="211"/>
      <c r="S111" s="211"/>
      <c r="T111" s="211"/>
      <c r="U111" s="211"/>
      <c r="V111" s="211"/>
      <c r="W111" s="211"/>
      <c r="X111" s="211"/>
      <c r="Y111" s="211"/>
      <c r="Z111" s="211"/>
      <c r="AA111" s="211"/>
      <c r="AB111" s="211"/>
    </row>
    <row r="112" spans="1:29" ht="15">
      <c r="A112" s="45"/>
      <c r="B112" s="173"/>
      <c r="C112" s="181"/>
      <c r="D112" s="181"/>
      <c r="E112" s="211"/>
      <c r="F112" s="211"/>
      <c r="G112" s="211"/>
      <c r="H112" s="211"/>
      <c r="I112" s="211"/>
      <c r="J112" s="211"/>
      <c r="K112" s="211"/>
      <c r="L112" s="211"/>
      <c r="M112" s="211"/>
      <c r="N112" s="211"/>
      <c r="O112" s="211"/>
      <c r="P112" s="211"/>
      <c r="Q112" s="211"/>
      <c r="R112" s="211"/>
      <c r="S112" s="211"/>
      <c r="T112" s="211"/>
      <c r="U112" s="211"/>
      <c r="V112" s="211"/>
      <c r="W112" s="211"/>
      <c r="X112" s="211"/>
      <c r="Y112" s="211"/>
      <c r="Z112" s="211"/>
      <c r="AA112" s="211"/>
      <c r="AB112" s="211"/>
    </row>
    <row r="113" spans="1:28" ht="15">
      <c r="A113" s="45"/>
      <c r="B113" s="173"/>
      <c r="C113" s="181"/>
      <c r="D113" s="181"/>
      <c r="E113" s="211"/>
      <c r="F113" s="211"/>
      <c r="G113" s="211"/>
      <c r="H113" s="211"/>
      <c r="I113" s="211"/>
      <c r="J113" s="211"/>
      <c r="K113" s="211"/>
      <c r="L113" s="211"/>
      <c r="M113" s="211"/>
      <c r="N113" s="211"/>
      <c r="O113" s="211"/>
      <c r="P113" s="211"/>
      <c r="Q113" s="211"/>
      <c r="R113" s="211"/>
      <c r="S113" s="211"/>
      <c r="T113" s="211"/>
      <c r="U113" s="211"/>
      <c r="V113" s="211"/>
      <c r="W113" s="211"/>
      <c r="X113" s="211"/>
      <c r="Y113" s="211"/>
      <c r="Z113" s="211"/>
      <c r="AA113" s="211"/>
      <c r="AB113" s="211"/>
    </row>
    <row r="114" spans="1:28" ht="15">
      <c r="A114" s="45"/>
      <c r="B114" s="173"/>
      <c r="C114" s="181"/>
      <c r="D114" s="181"/>
      <c r="E114" s="211"/>
      <c r="F114" s="211"/>
      <c r="G114" s="211"/>
      <c r="H114" s="211"/>
      <c r="I114" s="211"/>
      <c r="J114" s="211"/>
      <c r="K114" s="211"/>
      <c r="L114" s="211"/>
      <c r="M114" s="211"/>
      <c r="N114" s="211"/>
      <c r="O114" s="211"/>
      <c r="P114" s="211"/>
      <c r="Q114" s="211"/>
      <c r="R114" s="211"/>
      <c r="S114" s="211"/>
      <c r="T114" s="211"/>
      <c r="U114" s="211"/>
      <c r="V114" s="211"/>
      <c r="W114" s="211"/>
      <c r="X114" s="211"/>
      <c r="Y114" s="211"/>
      <c r="Z114" s="211"/>
      <c r="AA114" s="211"/>
      <c r="AB114" s="211"/>
    </row>
    <row r="115" spans="1:28" ht="15">
      <c r="A115" s="45"/>
      <c r="B115" s="181"/>
      <c r="C115" s="181"/>
      <c r="D115" s="181"/>
      <c r="E115" s="211"/>
      <c r="F115" s="211"/>
      <c r="G115" s="211"/>
      <c r="H115" s="211"/>
      <c r="I115" s="211"/>
      <c r="J115" s="211"/>
      <c r="K115" s="211"/>
      <c r="L115" s="211"/>
      <c r="M115" s="211"/>
      <c r="N115" s="211"/>
      <c r="O115" s="211"/>
      <c r="P115" s="211"/>
      <c r="Q115" s="211"/>
      <c r="R115" s="211"/>
      <c r="S115" s="211"/>
      <c r="T115" s="211"/>
      <c r="U115" s="211"/>
      <c r="V115" s="211"/>
      <c r="W115" s="211"/>
      <c r="X115" s="211"/>
      <c r="Y115" s="211"/>
      <c r="Z115" s="211"/>
      <c r="AA115" s="211"/>
      <c r="AB115" s="211"/>
    </row>
    <row r="116" spans="1:28" ht="15">
      <c r="A116" s="45"/>
      <c r="B116" s="173"/>
      <c r="C116" s="181"/>
      <c r="D116" s="181"/>
      <c r="E116" s="211"/>
      <c r="F116" s="211"/>
      <c r="G116" s="211"/>
      <c r="H116" s="211"/>
      <c r="I116" s="211"/>
      <c r="J116" s="211"/>
      <c r="K116" s="211"/>
      <c r="L116" s="211"/>
      <c r="M116" s="211"/>
      <c r="N116" s="211"/>
      <c r="O116" s="211"/>
      <c r="P116" s="211"/>
      <c r="Q116" s="211"/>
      <c r="R116" s="211"/>
      <c r="S116" s="211"/>
      <c r="T116" s="211"/>
      <c r="U116" s="211"/>
      <c r="V116" s="211"/>
      <c r="W116" s="211"/>
      <c r="X116" s="211"/>
      <c r="Y116" s="211"/>
      <c r="Z116" s="211"/>
      <c r="AA116" s="211"/>
      <c r="AB116" s="211"/>
    </row>
    <row r="117" spans="1:28" ht="15">
      <c r="A117" s="45"/>
      <c r="B117" s="173"/>
      <c r="C117" s="175"/>
      <c r="D117" s="175"/>
      <c r="E117" s="212"/>
      <c r="F117" s="212"/>
      <c r="G117" s="212"/>
      <c r="H117" s="212"/>
      <c r="I117" s="212"/>
      <c r="J117" s="212"/>
      <c r="K117" s="212"/>
      <c r="L117" s="212"/>
      <c r="M117" s="212"/>
      <c r="N117" s="212"/>
      <c r="O117" s="212"/>
      <c r="P117" s="212"/>
      <c r="Q117" s="212"/>
      <c r="R117" s="212"/>
      <c r="S117" s="212"/>
      <c r="T117" s="212"/>
      <c r="U117" s="212"/>
      <c r="V117" s="212"/>
      <c r="W117" s="212"/>
      <c r="X117" s="212"/>
      <c r="Y117" s="212"/>
      <c r="Z117" s="212"/>
      <c r="AA117" s="212"/>
      <c r="AB117" s="212"/>
    </row>
    <row r="118" spans="1:28">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row>
    <row r="119" spans="1:28" ht="15">
      <c r="A119" s="172"/>
      <c r="B119" s="45"/>
      <c r="C119" s="45"/>
      <c r="D119" s="45"/>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c r="AA119" s="180"/>
      <c r="AB119" s="180"/>
    </row>
    <row r="120" spans="1:28">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row>
    <row r="121" spans="1:28" ht="15">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row>
    <row r="122" spans="1:28" ht="15">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row>
    <row r="123" spans="1:28" ht="15">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row>
    <row r="124" spans="1:28" ht="15">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row>
    <row r="125" spans="1:28" ht="15">
      <c r="A125" s="45"/>
      <c r="B125" s="45"/>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row>
    <row r="126" spans="1:28" ht="15">
      <c r="A126" s="45"/>
      <c r="B126" s="45"/>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row>
    <row r="127" spans="1:28" ht="15">
      <c r="A127" s="45"/>
      <c r="B127" s="45"/>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row>
    <row r="128" spans="1:28">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row>
    <row r="129" spans="1:28" ht="15">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row>
    <row r="130" spans="1:28" ht="15">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row>
    <row r="131" spans="1:28" ht="15">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row>
    <row r="132" spans="1:28" ht="15">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row>
    <row r="133" spans="1:28" ht="15">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row>
    <row r="134" spans="1:28" s="45" customFormat="1"/>
    <row r="135" spans="1:28" s="45" customFormat="1" ht="15">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row>
    <row r="136" spans="1:28" s="45" customFormat="1" ht="15">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row>
    <row r="137" spans="1:28" s="45" customFormat="1" ht="15">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row>
  </sheetData>
  <dataConsolidate/>
  <mergeCells count="2">
    <mergeCell ref="A4:A33"/>
    <mergeCell ref="A52:A81"/>
  </mergeCells>
  <pageMargins left="0.25" right="0.25" top="0.75" bottom="0.75" header="0.3" footer="0.3"/>
  <pageSetup scale="4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Drop Down 1">
              <controlPr defaultSize="0" autoLine="0" autoPict="0">
                <anchor moveWithCells="1">
                  <from>
                    <xdr:col>10</xdr:col>
                    <xdr:colOff>304800</xdr:colOff>
                    <xdr:row>0</xdr:row>
                    <xdr:rowOff>180975</xdr:rowOff>
                  </from>
                  <to>
                    <xdr:col>12</xdr:col>
                    <xdr:colOff>304800</xdr:colOff>
                    <xdr:row>0</xdr:row>
                    <xdr:rowOff>381000</xdr:rowOff>
                  </to>
                </anchor>
              </controlPr>
            </control>
          </mc:Choice>
        </mc:AlternateContent>
        <mc:AlternateContent xmlns:mc="http://schemas.openxmlformats.org/markup-compatibility/2006">
          <mc:Choice Requires="x14">
            <control shapeId="58370" r:id="rId5" name="Drop Down 2">
              <controlPr defaultSize="0" autoLine="0" autoPict="0">
                <anchor moveWithCells="1">
                  <from>
                    <xdr:col>15</xdr:col>
                    <xdr:colOff>133350</xdr:colOff>
                    <xdr:row>0</xdr:row>
                    <xdr:rowOff>190500</xdr:rowOff>
                  </from>
                  <to>
                    <xdr:col>16</xdr:col>
                    <xdr:colOff>609600</xdr:colOff>
                    <xdr:row>0</xdr:row>
                    <xdr:rowOff>390525</xdr:rowOff>
                  </to>
                </anchor>
              </controlPr>
            </control>
          </mc:Choice>
        </mc:AlternateContent>
        <mc:AlternateContent xmlns:mc="http://schemas.openxmlformats.org/markup-compatibility/2006">
          <mc:Choice Requires="x14">
            <control shapeId="58371" r:id="rId6" name="Drop Down 3">
              <controlPr defaultSize="0" autoLine="0" autoPict="0">
                <anchor moveWithCells="1">
                  <from>
                    <xdr:col>20</xdr:col>
                    <xdr:colOff>180975</xdr:colOff>
                    <xdr:row>0</xdr:row>
                    <xdr:rowOff>171450</xdr:rowOff>
                  </from>
                  <to>
                    <xdr:col>21</xdr:col>
                    <xdr:colOff>657225</xdr:colOff>
                    <xdr:row>0</xdr:row>
                    <xdr:rowOff>371475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1">
    <tabColor theme="3" tint="-0.499984740745262"/>
  </sheetPr>
  <dimension ref="B2:B12"/>
  <sheetViews>
    <sheetView workbookViewId="0">
      <selection activeCell="N36" sqref="N36"/>
    </sheetView>
  </sheetViews>
  <sheetFormatPr defaultRowHeight="12.75"/>
  <sheetData>
    <row r="2" spans="2:2" ht="15">
      <c r="B2" s="92" t="s">
        <v>116</v>
      </c>
    </row>
    <row r="3" spans="2:2" ht="15">
      <c r="B3" s="92" t="s">
        <v>117</v>
      </c>
    </row>
    <row r="5" spans="2:2" ht="14.25">
      <c r="B5" s="2" t="s">
        <v>118</v>
      </c>
    </row>
    <row r="6" spans="2:2" ht="14.25">
      <c r="B6" s="2" t="s">
        <v>119</v>
      </c>
    </row>
    <row r="7" spans="2:2" ht="14.25">
      <c r="B7" s="2" t="s">
        <v>120</v>
      </c>
    </row>
    <row r="8" spans="2:2" ht="14.25">
      <c r="B8" s="2" t="s">
        <v>121</v>
      </c>
    </row>
    <row r="9" spans="2:2" ht="14.25">
      <c r="B9" s="2" t="s">
        <v>122</v>
      </c>
    </row>
    <row r="10" spans="2:2" ht="14.25">
      <c r="B10" s="2"/>
    </row>
    <row r="11" spans="2:2" ht="14.25">
      <c r="B11" s="2" t="s">
        <v>46</v>
      </c>
    </row>
    <row r="12" spans="2:2" ht="14.25">
      <c r="B12" s="2" t="s">
        <v>123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9">
    <tabColor theme="7" tint="-0.499984740745262"/>
    <pageSetUpPr fitToPage="1"/>
  </sheetPr>
  <dimension ref="A1:XFC1228"/>
  <sheetViews>
    <sheetView showGridLines="0" zoomScale="85" zoomScaleNormal="85" workbookViewId="0">
      <pane xSplit="4" ySplit="3" topLeftCell="E4" activePane="bottomRight" state="frozenSplit"/>
      <selection pane="bottomRight" activeCell="P26" sqref="P26"/>
      <selection pane="bottomLeft" activeCell="A121" sqref="A121:XFD124"/>
      <selection pane="topRight" activeCell="A121" sqref="A121:XFD124"/>
    </sheetView>
  </sheetViews>
  <sheetFormatPr defaultRowHeight="14.25"/>
  <cols>
    <col min="1" max="1" width="4" style="1" customWidth="1"/>
    <col min="2" max="3" width="3.85546875" style="2" customWidth="1"/>
    <col min="4" max="4" width="23" style="2" customWidth="1"/>
    <col min="5" max="5" width="10.28515625" style="2" hidden="1" customWidth="1"/>
    <col min="6" max="6" width="9.140625" style="2" hidden="1" customWidth="1"/>
    <col min="7" max="11" width="9.140625" style="2" customWidth="1"/>
    <col min="12" max="12" width="9.28515625" style="2" customWidth="1"/>
    <col min="13" max="14" width="9.5703125" style="2" bestFit="1" customWidth="1"/>
    <col min="15" max="24" width="10.7109375" style="2" bestFit="1" customWidth="1"/>
    <col min="25" max="26" width="11.42578125" style="2" bestFit="1" customWidth="1"/>
    <col min="27" max="29" width="9.42578125" style="2" customWidth="1"/>
    <col min="30" max="30" width="2.42578125" style="1" customWidth="1"/>
    <col min="31" max="31" width="8" style="1" customWidth="1"/>
    <col min="32" max="32" width="9.140625" style="1"/>
    <col min="33" max="33" width="9.42578125" style="1" bestFit="1" customWidth="1"/>
    <col min="34" max="16384" width="9.140625" style="1"/>
  </cols>
  <sheetData>
    <row r="1" spans="1:31" ht="15.75">
      <c r="A1" s="26"/>
      <c r="B1" s="8"/>
      <c r="C1" s="8"/>
      <c r="D1" s="8"/>
      <c r="E1" s="8"/>
      <c r="F1" s="8"/>
      <c r="G1" s="8"/>
      <c r="H1" s="8"/>
      <c r="I1" s="8"/>
      <c r="J1" s="8"/>
      <c r="K1" s="8"/>
      <c r="L1" s="8" t="s">
        <v>0</v>
      </c>
      <c r="M1" s="8"/>
      <c r="N1" s="8"/>
      <c r="O1" s="8"/>
      <c r="P1" s="8"/>
      <c r="Q1" s="8" t="s">
        <v>1</v>
      </c>
      <c r="R1" s="8"/>
      <c r="S1" s="8"/>
      <c r="T1" s="8"/>
      <c r="U1" s="8"/>
      <c r="V1" s="8"/>
      <c r="W1" s="8" t="s">
        <v>2</v>
      </c>
      <c r="X1" s="8"/>
      <c r="Y1" s="8"/>
      <c r="Z1" s="8"/>
      <c r="AA1" s="8"/>
      <c r="AB1" s="8"/>
      <c r="AC1" s="8"/>
    </row>
    <row r="2" spans="1:31" ht="15.75">
      <c r="A2" s="26" t="s">
        <v>62</v>
      </c>
      <c r="B2" s="8"/>
      <c r="C2" s="8"/>
      <c r="D2" s="8"/>
      <c r="E2" s="8"/>
      <c r="F2" s="8"/>
      <c r="G2" s="8"/>
      <c r="H2" s="8"/>
      <c r="I2" s="8"/>
      <c r="J2" s="8"/>
      <c r="K2" s="8"/>
      <c r="L2" s="8"/>
      <c r="M2" s="8"/>
      <c r="N2" s="8"/>
      <c r="O2" s="8"/>
      <c r="P2" s="8"/>
      <c r="Q2" s="8"/>
      <c r="R2" s="8"/>
      <c r="S2" s="8"/>
      <c r="T2" s="8"/>
      <c r="U2" s="8"/>
      <c r="V2" s="8"/>
      <c r="W2" s="8"/>
      <c r="X2" s="8"/>
      <c r="Y2" s="8"/>
      <c r="Z2" s="8"/>
      <c r="AA2" s="8"/>
      <c r="AB2" s="8"/>
      <c r="AC2" s="8"/>
    </row>
    <row r="3" spans="1:31" s="3" customFormat="1" ht="15">
      <c r="A3" s="27" t="s">
        <v>63</v>
      </c>
      <c r="B3" s="8"/>
      <c r="C3" s="8"/>
      <c r="D3" s="8"/>
      <c r="E3" s="7" t="s">
        <v>5</v>
      </c>
      <c r="F3" s="7" t="s">
        <v>6</v>
      </c>
      <c r="G3" s="7" t="s">
        <v>7</v>
      </c>
      <c r="H3" s="7" t="s">
        <v>8</v>
      </c>
      <c r="I3" s="7" t="s">
        <v>9</v>
      </c>
      <c r="J3" s="6" t="s">
        <v>10</v>
      </c>
      <c r="K3" s="6" t="s">
        <v>11</v>
      </c>
      <c r="L3" s="6" t="s">
        <v>12</v>
      </c>
      <c r="M3" s="5" t="s">
        <v>13</v>
      </c>
      <c r="N3" s="5" t="s">
        <v>14</v>
      </c>
      <c r="O3" s="5" t="s">
        <v>15</v>
      </c>
      <c r="P3" s="5" t="s">
        <v>16</v>
      </c>
      <c r="Q3" s="5" t="s">
        <v>17</v>
      </c>
      <c r="R3" s="5" t="s">
        <v>18</v>
      </c>
      <c r="S3" s="5" t="s">
        <v>19</v>
      </c>
      <c r="T3" s="5" t="s">
        <v>20</v>
      </c>
      <c r="U3" s="5" t="s">
        <v>21</v>
      </c>
      <c r="V3" s="5" t="s">
        <v>22</v>
      </c>
      <c r="W3" s="5" t="s">
        <v>23</v>
      </c>
      <c r="X3" s="5" t="s">
        <v>24</v>
      </c>
      <c r="Y3" s="5" t="s">
        <v>25</v>
      </c>
      <c r="Z3" s="5" t="s">
        <v>26</v>
      </c>
      <c r="AA3" s="5" t="s">
        <v>27</v>
      </c>
      <c r="AB3" s="5" t="s">
        <v>28</v>
      </c>
      <c r="AC3" s="5" t="s">
        <v>29</v>
      </c>
      <c r="AE3" s="4" t="s">
        <v>30</v>
      </c>
    </row>
    <row r="4" spans="1:31" ht="15" customHeight="1">
      <c r="A4" s="213" t="s">
        <v>31</v>
      </c>
      <c r="B4" s="17" t="s">
        <v>32</v>
      </c>
      <c r="C4" s="17"/>
      <c r="D4" s="17"/>
      <c r="E4" s="16"/>
      <c r="F4" s="16"/>
      <c r="G4" s="111">
        <f t="shared" ref="G4" si="0">+G5+G11+G12</f>
        <v>1.0400160000000001</v>
      </c>
      <c r="H4" s="111">
        <f t="shared" ref="H4:K4" si="1">+H5+H11+H12</f>
        <v>1.0605010000000001</v>
      </c>
      <c r="I4" s="111">
        <f t="shared" si="1"/>
        <v>1.006259</v>
      </c>
      <c r="J4" s="111">
        <f t="shared" si="1"/>
        <v>1.0673790000000001</v>
      </c>
      <c r="K4" s="111">
        <f t="shared" si="1"/>
        <v>1.1658889999999997</v>
      </c>
      <c r="L4" s="111">
        <f t="shared" ref="L4:AA4" si="2">+L5+L11+L12</f>
        <v>1.2310639999999999</v>
      </c>
      <c r="M4" s="111">
        <f t="shared" si="2"/>
        <v>1.458277</v>
      </c>
      <c r="N4" s="111">
        <f t="shared" si="2"/>
        <v>1.5455589999999999</v>
      </c>
      <c r="O4" s="111">
        <f t="shared" si="2"/>
        <v>1.6936170000000002</v>
      </c>
      <c r="P4" s="111">
        <f t="shared" si="2"/>
        <v>1.733433</v>
      </c>
      <c r="Q4" s="111">
        <f t="shared" si="2"/>
        <v>1.6967709999999998</v>
      </c>
      <c r="R4" s="111">
        <f t="shared" si="2"/>
        <v>1.8304009999999997</v>
      </c>
      <c r="S4" s="111">
        <f t="shared" si="2"/>
        <v>1.8802509999999999</v>
      </c>
      <c r="T4" s="111">
        <f t="shared" si="2"/>
        <v>2.0035549999999995</v>
      </c>
      <c r="U4" s="111">
        <f t="shared" si="2"/>
        <v>2.2622969999999998</v>
      </c>
      <c r="V4" s="111">
        <f t="shared" si="2"/>
        <v>2.378228</v>
      </c>
      <c r="W4" s="111">
        <f t="shared" si="2"/>
        <v>2.4390830000000001</v>
      </c>
      <c r="X4" s="111">
        <f t="shared" si="2"/>
        <v>2.4895800000000001</v>
      </c>
      <c r="Y4" s="111">
        <f t="shared" si="2"/>
        <v>2.2806060000000001</v>
      </c>
      <c r="Z4" s="111">
        <f t="shared" si="2"/>
        <v>2.412042</v>
      </c>
      <c r="AA4" s="111">
        <f t="shared" si="2"/>
        <v>2.4608219999999998</v>
      </c>
      <c r="AB4" s="111">
        <f t="shared" ref="AB4:AC4" si="3">+AB5+AB11+AB12</f>
        <v>2.159481</v>
      </c>
      <c r="AC4" s="111">
        <f t="shared" si="3"/>
        <v>2.9690860000000003</v>
      </c>
    </row>
    <row r="5" spans="1:31">
      <c r="A5" s="213"/>
      <c r="B5" s="12"/>
      <c r="C5" s="12" t="s">
        <v>33</v>
      </c>
      <c r="D5" s="12"/>
      <c r="E5" s="13"/>
      <c r="F5" s="13"/>
      <c r="G5" s="68">
        <f t="shared" ref="G5" si="4">+SUM(G6:G10)</f>
        <v>0.97282000000000002</v>
      </c>
      <c r="H5" s="68">
        <f t="shared" ref="H5:K5" si="5">+SUM(H6:H10)</f>
        <v>0.97194100000000005</v>
      </c>
      <c r="I5" s="68">
        <f t="shared" si="5"/>
        <v>0.93323500000000004</v>
      </c>
      <c r="J5" s="68">
        <f t="shared" si="5"/>
        <v>0.97917500000000002</v>
      </c>
      <c r="K5" s="68">
        <f t="shared" si="5"/>
        <v>1.0815299999999999</v>
      </c>
      <c r="L5" s="68">
        <f t="shared" ref="L5:AA5" si="6">+SUM(L6:L10)</f>
        <v>1.13113</v>
      </c>
      <c r="M5" s="68">
        <f t="shared" si="6"/>
        <v>1.3811979999999999</v>
      </c>
      <c r="N5" s="68">
        <f t="shared" si="6"/>
        <v>1.464377</v>
      </c>
      <c r="O5" s="68">
        <f t="shared" si="6"/>
        <v>1.5232970000000001</v>
      </c>
      <c r="P5" s="68">
        <f t="shared" si="6"/>
        <v>1.5962940000000001</v>
      </c>
      <c r="Q5" s="68">
        <f t="shared" si="6"/>
        <v>1.6119789999999998</v>
      </c>
      <c r="R5" s="68">
        <f t="shared" si="6"/>
        <v>1.6203269999999999</v>
      </c>
      <c r="S5" s="68">
        <f t="shared" si="6"/>
        <v>1.7754369999999999</v>
      </c>
      <c r="T5" s="68">
        <f t="shared" si="6"/>
        <v>1.8202689999999997</v>
      </c>
      <c r="U5" s="68">
        <f t="shared" si="6"/>
        <v>2.0422639999999999</v>
      </c>
      <c r="V5" s="68">
        <f t="shared" si="6"/>
        <v>2.0665719999999999</v>
      </c>
      <c r="W5" s="68">
        <f t="shared" si="6"/>
        <v>2.323785</v>
      </c>
      <c r="X5" s="68">
        <f t="shared" si="6"/>
        <v>2.286861</v>
      </c>
      <c r="Y5" s="68">
        <f t="shared" si="6"/>
        <v>2.1938339999999998</v>
      </c>
      <c r="Z5" s="68">
        <f t="shared" si="6"/>
        <v>2.296017</v>
      </c>
      <c r="AA5" s="68">
        <f t="shared" si="6"/>
        <v>2.3398300000000001</v>
      </c>
      <c r="AB5" s="68">
        <f t="shared" ref="AB5:AC5" si="7">+SUM(AB6:AB10)</f>
        <v>2.0705789999999999</v>
      </c>
      <c r="AC5" s="68">
        <f t="shared" si="7"/>
        <v>2.8830090000000004</v>
      </c>
    </row>
    <row r="6" spans="1:31">
      <c r="A6" s="213"/>
      <c r="B6" s="12"/>
      <c r="C6" s="12"/>
      <c r="D6" s="21" t="s">
        <v>34</v>
      </c>
      <c r="E6" s="144"/>
      <c r="F6" s="144"/>
      <c r="G6" s="144">
        <v>0.107447</v>
      </c>
      <c r="H6" s="108">
        <v>9.7600000000000006E-2</v>
      </c>
      <c r="I6" s="108">
        <v>8.6611999999999995E-2</v>
      </c>
      <c r="J6" s="108">
        <v>0.115401</v>
      </c>
      <c r="K6" s="108">
        <v>0.13347700000000001</v>
      </c>
      <c r="L6" s="108">
        <v>0.13625999999999999</v>
      </c>
      <c r="M6" s="108">
        <v>0.151999</v>
      </c>
      <c r="N6" s="108">
        <v>0.20983599999999999</v>
      </c>
      <c r="O6" s="108">
        <v>0.25229000000000001</v>
      </c>
      <c r="P6" s="108">
        <v>0.25364399999999998</v>
      </c>
      <c r="Q6" s="108">
        <v>0.198519</v>
      </c>
      <c r="R6" s="108">
        <v>0.25013099999999999</v>
      </c>
      <c r="S6" s="108">
        <v>0.25887399999999999</v>
      </c>
      <c r="T6" s="108">
        <v>0.29431800000000002</v>
      </c>
      <c r="U6" s="108">
        <v>0.43088500000000002</v>
      </c>
      <c r="V6" s="108">
        <v>0.499054</v>
      </c>
      <c r="W6" s="108">
        <v>0.41019500000000003</v>
      </c>
      <c r="X6" s="108">
        <v>0.47652</v>
      </c>
      <c r="Y6" s="108">
        <v>0.43486900000000001</v>
      </c>
      <c r="Z6" s="108">
        <v>0.48333099999999996</v>
      </c>
      <c r="AA6" s="108">
        <v>0.46799299999999999</v>
      </c>
      <c r="AB6" s="108">
        <v>0.430199</v>
      </c>
      <c r="AC6" s="108">
        <v>0.52407499999999996</v>
      </c>
      <c r="AE6" s="150">
        <v>1.8</v>
      </c>
    </row>
    <row r="7" spans="1:31">
      <c r="A7" s="213"/>
      <c r="B7" s="12"/>
      <c r="C7" s="12"/>
      <c r="D7" s="21" t="s">
        <v>35</v>
      </c>
      <c r="E7" s="144"/>
      <c r="F7" s="144"/>
      <c r="G7" s="144">
        <v>0.16730800000000001</v>
      </c>
      <c r="H7" s="108">
        <v>0.162741</v>
      </c>
      <c r="I7" s="108">
        <v>0.184143</v>
      </c>
      <c r="J7" s="108">
        <v>0.19001999999999999</v>
      </c>
      <c r="K7" s="108">
        <v>0.213643</v>
      </c>
      <c r="L7" s="108">
        <v>0.229634</v>
      </c>
      <c r="M7" s="108">
        <v>0.24724399999999999</v>
      </c>
      <c r="N7" s="108">
        <v>0.25793300000000002</v>
      </c>
      <c r="O7" s="108">
        <v>0.288692</v>
      </c>
      <c r="P7" s="108">
        <v>0.31608000000000003</v>
      </c>
      <c r="Q7" s="108">
        <v>0.33808100000000002</v>
      </c>
      <c r="R7" s="108">
        <v>0.32899400000000001</v>
      </c>
      <c r="S7" s="108">
        <v>0.31256200000000001</v>
      </c>
      <c r="T7" s="108">
        <v>0.29573700000000003</v>
      </c>
      <c r="U7" s="108">
        <v>0.310305</v>
      </c>
      <c r="V7" s="108">
        <v>0.31608599999999998</v>
      </c>
      <c r="W7" s="108">
        <v>0.335285</v>
      </c>
      <c r="X7" s="108">
        <v>0.41034799999999999</v>
      </c>
      <c r="Y7" s="108">
        <v>0.38817699999999999</v>
      </c>
      <c r="Z7" s="108">
        <v>0.41946800000000001</v>
      </c>
      <c r="AA7" s="108">
        <v>0.379969</v>
      </c>
      <c r="AB7" s="108">
        <v>0.34382800000000002</v>
      </c>
      <c r="AC7" s="108">
        <v>0.42859900000000001</v>
      </c>
      <c r="AE7" s="150">
        <v>1.865</v>
      </c>
    </row>
    <row r="8" spans="1:31">
      <c r="A8" s="213"/>
      <c r="B8" s="12"/>
      <c r="C8" s="12"/>
      <c r="D8" s="21" t="s">
        <v>36</v>
      </c>
      <c r="E8" s="144"/>
      <c r="F8" s="144"/>
      <c r="G8" s="144">
        <v>0.32206499999999999</v>
      </c>
      <c r="H8" s="108">
        <v>0.33560000000000001</v>
      </c>
      <c r="I8" s="108">
        <v>0.37185099999999999</v>
      </c>
      <c r="J8" s="108">
        <v>0.39815</v>
      </c>
      <c r="K8" s="108">
        <v>0.43802000000000002</v>
      </c>
      <c r="L8" s="108">
        <v>0.48116999999999999</v>
      </c>
      <c r="M8" s="108">
        <v>0.72188799999999997</v>
      </c>
      <c r="N8" s="108">
        <v>0.72670999999999997</v>
      </c>
      <c r="O8" s="108">
        <v>1.067002</v>
      </c>
      <c r="P8" s="108">
        <v>0.75214899999999996</v>
      </c>
      <c r="Q8" s="108">
        <v>0.74857600000000002</v>
      </c>
      <c r="R8" s="108">
        <v>0.78674299999999997</v>
      </c>
      <c r="S8" s="108">
        <v>0.86987999999999999</v>
      </c>
      <c r="T8" s="108">
        <v>0.88665799999999995</v>
      </c>
      <c r="U8" s="108">
        <v>0.999749</v>
      </c>
      <c r="V8" s="108">
        <v>1.033042</v>
      </c>
      <c r="W8" s="108">
        <v>1.083143</v>
      </c>
      <c r="X8" s="108">
        <v>0.94073899999999999</v>
      </c>
      <c r="Y8" s="108">
        <v>1.0515030000000001</v>
      </c>
      <c r="Z8" s="108">
        <v>1.1821140000000001</v>
      </c>
      <c r="AA8" s="108">
        <v>1.220121</v>
      </c>
      <c r="AB8" s="108">
        <v>1.104482</v>
      </c>
      <c r="AC8" s="108">
        <v>1.794602</v>
      </c>
      <c r="AE8" s="150">
        <v>1.6575</v>
      </c>
    </row>
    <row r="9" spans="1:31">
      <c r="A9" s="213"/>
      <c r="B9" s="12"/>
      <c r="C9" s="12"/>
      <c r="D9" s="21" t="s">
        <v>37</v>
      </c>
      <c r="E9" s="144"/>
      <c r="F9" s="144"/>
      <c r="G9" s="144">
        <v>0.376</v>
      </c>
      <c r="H9" s="108">
        <v>0.376</v>
      </c>
      <c r="I9" s="108">
        <v>0.29062899999999997</v>
      </c>
      <c r="J9" s="108">
        <v>0.27560400000000007</v>
      </c>
      <c r="K9" s="108">
        <v>0.29638999999999999</v>
      </c>
      <c r="L9" s="108">
        <v>0.28406599999999993</v>
      </c>
      <c r="M9" s="108">
        <v>0.26006699999999994</v>
      </c>
      <c r="N9" s="108">
        <v>0.26989800000000019</v>
      </c>
      <c r="O9" s="108">
        <v>-8.4686999999999957E-2</v>
      </c>
      <c r="P9" s="108">
        <v>0.27442100000000003</v>
      </c>
      <c r="Q9" s="108">
        <v>0.32680300000000007</v>
      </c>
      <c r="R9" s="108">
        <v>0.25445899999999999</v>
      </c>
      <c r="S9" s="108">
        <v>0.33412099999999989</v>
      </c>
      <c r="T9" s="108">
        <v>0.34355599999999975</v>
      </c>
      <c r="U9" s="108">
        <v>0.30132499999999984</v>
      </c>
      <c r="V9" s="108">
        <v>0.21838999999999986</v>
      </c>
      <c r="W9" s="108">
        <v>0.49516199999999988</v>
      </c>
      <c r="X9" s="108">
        <v>0.45925400000000005</v>
      </c>
      <c r="Y9" s="108">
        <v>0.31928499999999982</v>
      </c>
      <c r="Z9" s="108">
        <v>0.21110399999999996</v>
      </c>
      <c r="AA9" s="108">
        <v>0.27174700000000018</v>
      </c>
      <c r="AB9" s="108">
        <v>0.19206999999999996</v>
      </c>
      <c r="AC9" s="108">
        <v>0.1357330000000001</v>
      </c>
      <c r="AE9" s="151"/>
    </row>
    <row r="10" spans="1:31">
      <c r="A10" s="213"/>
      <c r="B10" s="12"/>
      <c r="C10" s="12"/>
      <c r="D10" s="19" t="s">
        <v>38</v>
      </c>
      <c r="E10" s="20"/>
      <c r="F10" s="20"/>
      <c r="G10" s="20"/>
      <c r="H10" s="108"/>
      <c r="I10" s="108"/>
      <c r="J10" s="108"/>
      <c r="K10" s="108"/>
      <c r="L10" s="108"/>
      <c r="M10" s="108"/>
      <c r="N10" s="108"/>
      <c r="O10" s="108"/>
      <c r="P10" s="108"/>
      <c r="Q10" s="108"/>
      <c r="R10" s="108"/>
      <c r="S10" s="108"/>
      <c r="T10" s="108"/>
      <c r="U10" s="108"/>
      <c r="V10" s="108"/>
      <c r="W10" s="108"/>
      <c r="X10" s="108"/>
      <c r="Y10" s="108"/>
      <c r="Z10" s="108"/>
      <c r="AA10" s="108"/>
      <c r="AB10" s="108"/>
      <c r="AC10" s="108"/>
      <c r="AE10" s="151"/>
    </row>
    <row r="11" spans="1:31">
      <c r="A11" s="213"/>
      <c r="B11" s="12"/>
      <c r="C11" s="12" t="s">
        <v>39</v>
      </c>
      <c r="D11" s="12"/>
      <c r="E11" s="20"/>
      <c r="F11" s="20"/>
      <c r="G11" s="20"/>
      <c r="H11" s="108"/>
      <c r="I11" s="108"/>
      <c r="J11" s="108"/>
      <c r="K11" s="108"/>
      <c r="L11" s="108"/>
      <c r="M11" s="108"/>
      <c r="N11" s="108"/>
      <c r="O11" s="108"/>
      <c r="P11" s="108"/>
      <c r="Q11" s="108"/>
      <c r="R11" s="108"/>
      <c r="S11" s="108"/>
      <c r="T11" s="108"/>
      <c r="U11" s="108"/>
      <c r="V11" s="108"/>
      <c r="W11" s="108"/>
      <c r="X11" s="108"/>
      <c r="Y11" s="108"/>
      <c r="Z11" s="108"/>
      <c r="AA11" s="108"/>
      <c r="AB11" s="108"/>
      <c r="AC11" s="108"/>
      <c r="AE11" s="150">
        <v>1.5925</v>
      </c>
    </row>
    <row r="12" spans="1:31">
      <c r="A12" s="213"/>
      <c r="B12" s="12"/>
      <c r="C12" s="12" t="s">
        <v>40</v>
      </c>
      <c r="D12" s="12"/>
      <c r="E12" s="20"/>
      <c r="F12" s="20"/>
      <c r="G12" s="68">
        <f t="shared" ref="G12:K12" si="8">+SUM(G13:G14)</f>
        <v>6.7196000000000033E-2</v>
      </c>
      <c r="H12" s="68">
        <f t="shared" si="8"/>
        <v>8.8560000000000083E-2</v>
      </c>
      <c r="I12" s="68">
        <f t="shared" si="8"/>
        <v>7.3023999999999978E-2</v>
      </c>
      <c r="J12" s="68">
        <f t="shared" si="8"/>
        <v>8.820400000000006E-2</v>
      </c>
      <c r="K12" s="68">
        <f t="shared" si="8"/>
        <v>8.4358999999999851E-2</v>
      </c>
      <c r="L12" s="68">
        <f t="shared" ref="L12:AC12" si="9">+SUM(L13:L14)</f>
        <v>9.9933999999999967E-2</v>
      </c>
      <c r="M12" s="68">
        <f t="shared" si="9"/>
        <v>7.707900000000012E-2</v>
      </c>
      <c r="N12" s="68">
        <f t="shared" si="9"/>
        <v>8.1181999999999865E-2</v>
      </c>
      <c r="O12" s="68">
        <f t="shared" si="9"/>
        <v>0.17032000000000003</v>
      </c>
      <c r="P12" s="68">
        <f t="shared" si="9"/>
        <v>0.1371389999999999</v>
      </c>
      <c r="Q12" s="68">
        <f t="shared" si="9"/>
        <v>8.4791999999999978E-2</v>
      </c>
      <c r="R12" s="68">
        <f t="shared" si="9"/>
        <v>0.21007399999999987</v>
      </c>
      <c r="S12" s="68">
        <f t="shared" si="9"/>
        <v>0.10481399999999996</v>
      </c>
      <c r="T12" s="68">
        <f t="shared" si="9"/>
        <v>0.18328600000000006</v>
      </c>
      <c r="U12" s="68">
        <f t="shared" si="9"/>
        <v>0.22003299999999992</v>
      </c>
      <c r="V12" s="68">
        <f t="shared" si="9"/>
        <v>0.31165600000000016</v>
      </c>
      <c r="W12" s="68">
        <f t="shared" si="9"/>
        <v>0.11529800000000012</v>
      </c>
      <c r="X12" s="68">
        <f t="shared" si="9"/>
        <v>0.20271900000000009</v>
      </c>
      <c r="Y12" s="68">
        <f t="shared" si="9"/>
        <v>8.6772000000000293E-2</v>
      </c>
      <c r="Z12" s="68">
        <f t="shared" si="9"/>
        <v>0.11602500000000004</v>
      </c>
      <c r="AA12" s="68">
        <f t="shared" si="9"/>
        <v>0.12099199999999977</v>
      </c>
      <c r="AB12" s="68">
        <f t="shared" si="9"/>
        <v>8.8902000000000037E-2</v>
      </c>
      <c r="AC12" s="68">
        <f t="shared" si="9"/>
        <v>8.6076999999999959E-2</v>
      </c>
    </row>
    <row r="13" spans="1:31">
      <c r="A13" s="213"/>
      <c r="B13" s="21"/>
      <c r="C13" s="21"/>
      <c r="D13" s="21" t="s">
        <v>41</v>
      </c>
      <c r="E13" s="108"/>
      <c r="F13" s="108"/>
      <c r="G13" s="108">
        <v>6.7196000000000033E-2</v>
      </c>
      <c r="H13" s="108">
        <v>8.8560000000000083E-2</v>
      </c>
      <c r="I13" s="108">
        <v>7.3023999999999978E-2</v>
      </c>
      <c r="J13" s="108">
        <v>8.820400000000006E-2</v>
      </c>
      <c r="K13" s="108">
        <v>8.4358999999999851E-2</v>
      </c>
      <c r="L13" s="108">
        <v>9.9933999999999967E-2</v>
      </c>
      <c r="M13" s="108">
        <v>7.707900000000012E-2</v>
      </c>
      <c r="N13" s="108">
        <v>8.1181999999999865E-2</v>
      </c>
      <c r="O13" s="108">
        <v>0.17032000000000003</v>
      </c>
      <c r="P13" s="108">
        <v>0.1371389999999999</v>
      </c>
      <c r="Q13" s="108">
        <v>8.4791999999999978E-2</v>
      </c>
      <c r="R13" s="108">
        <v>0.21007399999999987</v>
      </c>
      <c r="S13" s="108">
        <v>0.10481399999999996</v>
      </c>
      <c r="T13" s="108">
        <v>0.18328600000000006</v>
      </c>
      <c r="U13" s="108">
        <v>0.22003299999999992</v>
      </c>
      <c r="V13" s="108">
        <v>0.31165600000000016</v>
      </c>
      <c r="W13" s="108">
        <v>0.11529800000000012</v>
      </c>
      <c r="X13" s="108">
        <v>0.20271900000000009</v>
      </c>
      <c r="Y13" s="108">
        <v>8.6772000000000293E-2</v>
      </c>
      <c r="Z13" s="108">
        <v>0.11602500000000004</v>
      </c>
      <c r="AA13" s="108">
        <v>0.12099199999999977</v>
      </c>
      <c r="AB13" s="108">
        <v>8.8902000000000037E-2</v>
      </c>
      <c r="AC13" s="108">
        <v>8.6076999999999959E-2</v>
      </c>
    </row>
    <row r="14" spans="1:31" ht="12.75" customHeight="1">
      <c r="A14" s="213"/>
      <c r="B14" s="19"/>
      <c r="C14" s="19"/>
      <c r="D14" s="19" t="s">
        <v>38</v>
      </c>
      <c r="E14" s="108"/>
      <c r="F14" s="108"/>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row>
    <row r="15" spans="1:31" ht="15">
      <c r="A15" s="213"/>
      <c r="B15" s="17" t="s">
        <v>42</v>
      </c>
      <c r="C15" s="17"/>
      <c r="D15" s="17"/>
      <c r="E15" s="111"/>
      <c r="F15" s="111"/>
      <c r="G15" s="111"/>
      <c r="H15" s="111">
        <v>0</v>
      </c>
      <c r="I15" s="111">
        <v>0</v>
      </c>
      <c r="J15" s="111">
        <v>0</v>
      </c>
      <c r="K15" s="111">
        <v>0</v>
      </c>
      <c r="L15" s="111">
        <v>0</v>
      </c>
      <c r="M15" s="111">
        <v>0</v>
      </c>
      <c r="N15" s="111">
        <v>0</v>
      </c>
      <c r="O15" s="111">
        <v>0</v>
      </c>
      <c r="P15" s="111">
        <v>0</v>
      </c>
      <c r="Q15" s="111">
        <v>0</v>
      </c>
      <c r="R15" s="111">
        <v>0</v>
      </c>
      <c r="S15" s="111">
        <v>0</v>
      </c>
      <c r="T15" s="111">
        <v>0</v>
      </c>
      <c r="U15" s="111">
        <v>0</v>
      </c>
      <c r="V15" s="111">
        <v>0</v>
      </c>
      <c r="W15" s="111">
        <v>0</v>
      </c>
      <c r="X15" s="111">
        <v>0</v>
      </c>
      <c r="Y15" s="111">
        <v>0</v>
      </c>
      <c r="Z15" s="111">
        <v>0</v>
      </c>
      <c r="AA15" s="111">
        <v>0</v>
      </c>
      <c r="AB15" s="111">
        <v>0</v>
      </c>
      <c r="AC15" s="111"/>
    </row>
    <row r="16" spans="1:31" ht="6" customHeight="1">
      <c r="A16" s="213"/>
      <c r="B16" s="12"/>
      <c r="C16" s="12"/>
      <c r="D16" s="12"/>
      <c r="E16" s="68"/>
      <c r="F16" s="68"/>
      <c r="G16" s="68"/>
      <c r="H16" s="68"/>
      <c r="I16" s="68"/>
      <c r="J16" s="68"/>
      <c r="K16" s="68"/>
      <c r="L16" s="68"/>
      <c r="M16" s="68"/>
      <c r="N16" s="68"/>
      <c r="O16" s="68"/>
      <c r="P16" s="68"/>
      <c r="Q16" s="68"/>
      <c r="R16" s="68"/>
      <c r="S16" s="68"/>
      <c r="T16" s="68"/>
      <c r="U16" s="118"/>
      <c r="V16" s="118"/>
      <c r="W16" s="118"/>
      <c r="X16" s="118"/>
      <c r="Y16" s="118"/>
      <c r="Z16" s="68"/>
      <c r="AA16" s="118"/>
      <c r="AB16" s="118"/>
      <c r="AC16" s="118"/>
    </row>
    <row r="17" spans="1:16383" s="9" customFormat="1" ht="15">
      <c r="A17" s="213"/>
      <c r="B17" s="15" t="s">
        <v>43</v>
      </c>
      <c r="C17" s="15"/>
      <c r="D17" s="15"/>
      <c r="E17" s="81"/>
      <c r="F17" s="81"/>
      <c r="G17" s="81">
        <v>0.92194100000000001</v>
      </c>
      <c r="H17" s="81">
        <v>0.94106100000000004</v>
      </c>
      <c r="I17" s="81">
        <v>0.95413999999999999</v>
      </c>
      <c r="J17" s="81">
        <v>0.98997199999999996</v>
      </c>
      <c r="K17" s="81">
        <v>1.058913</v>
      </c>
      <c r="L17" s="81">
        <v>1.1342650000000001</v>
      </c>
      <c r="M17" s="81">
        <v>1.254937</v>
      </c>
      <c r="N17" s="81">
        <v>1.3328819999999999</v>
      </c>
      <c r="O17" s="81">
        <v>1.407287</v>
      </c>
      <c r="P17" s="81">
        <v>1.514402</v>
      </c>
      <c r="Q17" s="81">
        <v>1.582077</v>
      </c>
      <c r="R17" s="81">
        <v>1.671492</v>
      </c>
      <c r="S17" s="81">
        <v>1.745449</v>
      </c>
      <c r="T17" s="81">
        <v>1.8224610000000001</v>
      </c>
      <c r="U17" s="81">
        <v>1.9841660000000001</v>
      </c>
      <c r="V17" s="81">
        <v>2.0960369999999999</v>
      </c>
      <c r="W17" s="81">
        <v>2.6156820000000001</v>
      </c>
      <c r="X17" s="81">
        <v>2.8802789999999998</v>
      </c>
      <c r="Y17" s="81">
        <v>2.830101</v>
      </c>
      <c r="Z17" s="81">
        <v>2.947257</v>
      </c>
      <c r="AA17" s="81">
        <v>2.8498160000000001</v>
      </c>
      <c r="AB17" s="81">
        <v>2.9271799999999999</v>
      </c>
      <c r="AC17" s="81">
        <v>3.0198459999999998</v>
      </c>
    </row>
    <row r="18" spans="1:16383" s="9" customFormat="1" ht="6" customHeight="1">
      <c r="A18" s="213"/>
      <c r="B18" s="12"/>
      <c r="C18" s="12"/>
      <c r="D18" s="12"/>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1"/>
      <c r="AE18" s="1"/>
    </row>
    <row r="19" spans="1:16383" s="52" customFormat="1" ht="15">
      <c r="A19" s="213"/>
      <c r="B19" s="51"/>
      <c r="C19" s="51" t="s">
        <v>44</v>
      </c>
      <c r="D19" s="51"/>
      <c r="E19" s="81"/>
      <c r="F19" s="81"/>
      <c r="G19" s="81">
        <v>0.185003</v>
      </c>
      <c r="H19" s="81">
        <v>0.14399999999999999</v>
      </c>
      <c r="I19" s="81">
        <v>0.16400000000000001</v>
      </c>
      <c r="J19" s="81">
        <v>0.188</v>
      </c>
      <c r="K19" s="81">
        <v>0.19700000000000001</v>
      </c>
      <c r="L19" s="81">
        <v>0.20200000000000001</v>
      </c>
      <c r="M19" s="81">
        <v>0.219</v>
      </c>
      <c r="N19" s="81">
        <v>0.251</v>
      </c>
      <c r="O19" s="81">
        <v>0.22600000000000001</v>
      </c>
      <c r="P19" s="81">
        <v>0.253</v>
      </c>
      <c r="Q19" s="81">
        <v>0.27400000000000002</v>
      </c>
      <c r="R19" s="81">
        <v>0.27400000000000002</v>
      </c>
      <c r="S19" s="81">
        <v>0.26300000000000001</v>
      </c>
      <c r="T19" s="81">
        <v>0.29899999999999999</v>
      </c>
      <c r="U19" s="81">
        <v>0.32700000000000001</v>
      </c>
      <c r="V19" s="81">
        <v>0.34399999999999997</v>
      </c>
      <c r="W19" s="81">
        <v>0.39600000000000002</v>
      </c>
      <c r="X19" s="81">
        <v>0.437</v>
      </c>
      <c r="Y19" s="81">
        <v>0.5</v>
      </c>
      <c r="Z19" s="81">
        <v>0.52700000000000002</v>
      </c>
      <c r="AA19" s="81">
        <v>0.56000000000000005</v>
      </c>
      <c r="AB19" s="81">
        <v>0.58911000000000002</v>
      </c>
      <c r="AC19" s="81">
        <v>0.65343600000000002</v>
      </c>
    </row>
    <row r="20" spans="1:16383" s="52" customFormat="1" ht="6" customHeight="1">
      <c r="A20" s="213"/>
      <c r="B20" s="12"/>
      <c r="C20" s="12"/>
      <c r="D20" s="12"/>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row>
    <row r="21" spans="1:16383" s="9" customFormat="1" ht="15">
      <c r="A21" s="213"/>
      <c r="B21" s="15" t="s">
        <v>45</v>
      </c>
      <c r="C21" s="15"/>
      <c r="D21" s="15"/>
      <c r="E21" s="81"/>
      <c r="F21" s="81"/>
      <c r="G21" s="81">
        <v>0.113397</v>
      </c>
      <c r="H21" s="81">
        <v>0.10498</v>
      </c>
      <c r="I21" s="81">
        <v>0.109267</v>
      </c>
      <c r="J21" s="81">
        <v>0.103793</v>
      </c>
      <c r="K21" s="81">
        <v>0.135352</v>
      </c>
      <c r="L21" s="81">
        <v>0.219531</v>
      </c>
      <c r="M21" s="81">
        <v>0.24735499999999999</v>
      </c>
      <c r="N21" s="81">
        <v>0.248366</v>
      </c>
      <c r="O21" s="81">
        <v>0.26179400000000003</v>
      </c>
      <c r="P21" s="81">
        <v>0.29061199999999998</v>
      </c>
      <c r="Q21" s="81">
        <v>0.33464300000000002</v>
      </c>
      <c r="R21" s="81">
        <v>0.32108599999999998</v>
      </c>
      <c r="S21" s="81">
        <v>0.24482499999999999</v>
      </c>
      <c r="T21" s="81">
        <v>0.22345100000000001</v>
      </c>
      <c r="U21" s="81">
        <v>0.25237900000000002</v>
      </c>
      <c r="V21" s="81">
        <v>0.25516899999999998</v>
      </c>
      <c r="W21" s="81">
        <v>0.30757000000000001</v>
      </c>
      <c r="X21" s="81">
        <v>0.24554000000000001</v>
      </c>
      <c r="Y21" s="81">
        <v>0.11876</v>
      </c>
      <c r="Z21" s="81">
        <v>9.6130999999999994E-2</v>
      </c>
      <c r="AA21" s="81">
        <v>8.2997000000000001E-2</v>
      </c>
      <c r="AB21" s="81">
        <v>0.105659</v>
      </c>
      <c r="AC21" s="81">
        <v>0.15950400000000001</v>
      </c>
    </row>
    <row r="22" spans="1:16383" ht="6" customHeight="1">
      <c r="A22" s="213"/>
      <c r="B22" s="12"/>
      <c r="C22" s="12"/>
      <c r="D22" s="12"/>
      <c r="E22" s="13"/>
      <c r="F22" s="12"/>
      <c r="G22" s="12"/>
      <c r="H22" s="68"/>
      <c r="I22" s="68"/>
      <c r="J22" s="68"/>
      <c r="K22" s="68"/>
      <c r="L22" s="68"/>
      <c r="M22" s="68"/>
      <c r="N22" s="68"/>
      <c r="O22" s="68"/>
      <c r="P22" s="68"/>
      <c r="Q22" s="68"/>
      <c r="R22" s="68"/>
      <c r="S22" s="68"/>
      <c r="T22" s="68"/>
      <c r="U22" s="118"/>
      <c r="V22" s="118"/>
      <c r="W22" s="118"/>
      <c r="X22" s="118"/>
      <c r="Y22" s="118"/>
      <c r="Z22" s="68"/>
      <c r="AA22" s="118"/>
      <c r="AB22" s="118"/>
      <c r="AC22" s="118"/>
    </row>
    <row r="23" spans="1:16383" ht="15">
      <c r="A23" s="213"/>
      <c r="B23" s="10" t="s">
        <v>46</v>
      </c>
      <c r="C23" s="10"/>
      <c r="D23" s="10"/>
      <c r="E23" s="34"/>
      <c r="F23" s="34"/>
      <c r="G23" s="103">
        <f t="shared" ref="G23" si="10">+G4+G15-(G17-G19+G21)</f>
        <v>0.1896810000000001</v>
      </c>
      <c r="H23" s="103">
        <f t="shared" ref="H23:K23" si="11">+H4+H15-(H17-H19+H21)</f>
        <v>0.15846000000000016</v>
      </c>
      <c r="I23" s="103">
        <f t="shared" si="11"/>
        <v>0.10685200000000006</v>
      </c>
      <c r="J23" s="103">
        <f t="shared" si="11"/>
        <v>0.16161400000000015</v>
      </c>
      <c r="K23" s="103">
        <f t="shared" si="11"/>
        <v>0.16862399999999977</v>
      </c>
      <c r="L23" s="103">
        <f t="shared" ref="L23:AA23" si="12">+L4+L15-(L17-L19+L21)</f>
        <v>7.9267999999999894E-2</v>
      </c>
      <c r="M23" s="103">
        <f t="shared" si="12"/>
        <v>0.17498500000000017</v>
      </c>
      <c r="N23" s="103">
        <f t="shared" si="12"/>
        <v>0.21531100000000003</v>
      </c>
      <c r="O23" s="103">
        <f t="shared" si="12"/>
        <v>0.25053600000000009</v>
      </c>
      <c r="P23" s="103">
        <f t="shared" si="12"/>
        <v>0.18141900000000022</v>
      </c>
      <c r="Q23" s="103">
        <f t="shared" si="12"/>
        <v>5.4050999999999849E-2</v>
      </c>
      <c r="R23" s="103">
        <f t="shared" si="12"/>
        <v>0.11182299999999978</v>
      </c>
      <c r="S23" s="103">
        <f t="shared" si="12"/>
        <v>0.15297699999999992</v>
      </c>
      <c r="T23" s="103">
        <f t="shared" si="12"/>
        <v>0.25664299999999929</v>
      </c>
      <c r="U23" s="103">
        <f t="shared" si="12"/>
        <v>0.35275199999999973</v>
      </c>
      <c r="V23" s="103">
        <f t="shared" si="12"/>
        <v>0.37102199999999996</v>
      </c>
      <c r="W23" s="103">
        <f t="shared" si="12"/>
        <v>-8.8169000000000164E-2</v>
      </c>
      <c r="X23" s="103">
        <f t="shared" si="12"/>
        <v>-0.19923899999999994</v>
      </c>
      <c r="Y23" s="103">
        <f t="shared" si="12"/>
        <v>-0.16825499999999982</v>
      </c>
      <c r="Z23" s="103">
        <f t="shared" si="12"/>
        <v>-0.10434600000000005</v>
      </c>
      <c r="AA23" s="103">
        <f t="shared" si="12"/>
        <v>8.800899999999956E-2</v>
      </c>
      <c r="AB23" s="103">
        <f t="shared" ref="AB23:AC23" si="13">+AB4+AB15-(AB17-AB19+AB21)</f>
        <v>-0.28424800000000028</v>
      </c>
      <c r="AC23" s="103">
        <f t="shared" si="13"/>
        <v>0.44317200000000057</v>
      </c>
    </row>
    <row r="24" spans="1:16383" ht="6" customHeight="1">
      <c r="A24" s="213"/>
      <c r="B24" s="12"/>
      <c r="C24" s="12"/>
      <c r="D24" s="12"/>
      <c r="E24" s="12"/>
      <c r="F24" s="12"/>
      <c r="G24" s="68"/>
      <c r="H24" s="68"/>
      <c r="I24" s="68"/>
      <c r="J24" s="68"/>
      <c r="K24" s="68"/>
      <c r="L24" s="68"/>
      <c r="M24" s="68"/>
      <c r="N24" s="68"/>
      <c r="O24" s="68"/>
      <c r="P24" s="68"/>
      <c r="Q24" s="68"/>
      <c r="R24" s="68"/>
      <c r="S24" s="68"/>
      <c r="T24" s="68"/>
      <c r="U24" s="118"/>
      <c r="V24" s="118"/>
      <c r="W24" s="118"/>
      <c r="X24" s="118"/>
      <c r="Y24" s="118"/>
      <c r="Z24" s="68"/>
      <c r="AA24" s="118"/>
      <c r="AB24" s="118"/>
      <c r="AC24" s="118"/>
      <c r="AF24" s="39"/>
      <c r="AG24" s="40"/>
      <c r="AH24" s="40"/>
    </row>
    <row r="25" spans="1:16383" ht="15">
      <c r="A25" s="213"/>
      <c r="B25" s="10" t="s">
        <v>47</v>
      </c>
      <c r="C25" s="11"/>
      <c r="D25" s="11"/>
      <c r="E25" s="34"/>
      <c r="F25" s="34"/>
      <c r="G25" s="103">
        <f t="shared" ref="G25" si="14">+G23-G$19</f>
        <v>4.6780000000000987E-3</v>
      </c>
      <c r="H25" s="103">
        <f t="shared" ref="H25:K25" si="15">+H23-H$19</f>
        <v>1.4460000000000167E-2</v>
      </c>
      <c r="I25" s="103">
        <f t="shared" si="15"/>
        <v>-5.7147999999999949E-2</v>
      </c>
      <c r="J25" s="103">
        <f t="shared" si="15"/>
        <v>-2.6385999999999854E-2</v>
      </c>
      <c r="K25" s="103">
        <f t="shared" si="15"/>
        <v>-2.8376000000000234E-2</v>
      </c>
      <c r="L25" s="103">
        <f t="shared" ref="L25:AA25" si="16">+L23-L$19</f>
        <v>-0.12273200000000012</v>
      </c>
      <c r="M25" s="103">
        <f t="shared" si="16"/>
        <v>-4.4014999999999832E-2</v>
      </c>
      <c r="N25" s="103">
        <f t="shared" si="16"/>
        <v>-3.5688999999999971E-2</v>
      </c>
      <c r="O25" s="103">
        <f t="shared" si="16"/>
        <v>2.4536000000000086E-2</v>
      </c>
      <c r="P25" s="103">
        <f t="shared" si="16"/>
        <v>-7.1580999999999784E-2</v>
      </c>
      <c r="Q25" s="103">
        <f t="shared" si="16"/>
        <v>-0.21994900000000017</v>
      </c>
      <c r="R25" s="103">
        <f t="shared" si="16"/>
        <v>-0.16217700000000024</v>
      </c>
      <c r="S25" s="103">
        <f t="shared" si="16"/>
        <v>-0.11002300000000009</v>
      </c>
      <c r="T25" s="103">
        <f t="shared" si="16"/>
        <v>-4.23570000000007E-2</v>
      </c>
      <c r="U25" s="103">
        <f t="shared" si="16"/>
        <v>2.575199999999972E-2</v>
      </c>
      <c r="V25" s="103">
        <f t="shared" si="16"/>
        <v>2.702199999999999E-2</v>
      </c>
      <c r="W25" s="103">
        <f t="shared" si="16"/>
        <v>-0.48416900000000018</v>
      </c>
      <c r="X25" s="103">
        <f t="shared" si="16"/>
        <v>-0.636239</v>
      </c>
      <c r="Y25" s="103">
        <f t="shared" si="16"/>
        <v>-0.66825499999999982</v>
      </c>
      <c r="Z25" s="103">
        <f t="shared" si="16"/>
        <v>-0.63134600000000007</v>
      </c>
      <c r="AA25" s="103">
        <f t="shared" si="16"/>
        <v>-0.47199100000000049</v>
      </c>
      <c r="AB25" s="103">
        <f t="shared" ref="AB25:AC25" si="17">+AB23-AB$19</f>
        <v>-0.8733580000000003</v>
      </c>
      <c r="AC25" s="103">
        <f t="shared" si="17"/>
        <v>-0.21026399999999945</v>
      </c>
      <c r="AF25" s="39"/>
      <c r="AG25" s="40"/>
      <c r="AH25" s="40"/>
    </row>
    <row r="26" spans="1:16383" ht="1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F26" s="39"/>
      <c r="AG26" s="40"/>
      <c r="AH26" s="40"/>
    </row>
    <row r="27" spans="1:16383" s="22" customFormat="1" ht="15">
      <c r="B27" s="24" t="s">
        <v>48</v>
      </c>
      <c r="C27" s="24"/>
      <c r="D27" s="24"/>
      <c r="E27" s="119">
        <v>4.0469999999999997</v>
      </c>
      <c r="F27" s="119">
        <v>4.0640000000000001</v>
      </c>
      <c r="G27" s="119">
        <v>3.9140000000000001</v>
      </c>
      <c r="H27" s="119">
        <v>4.1500000000000004</v>
      </c>
      <c r="I27" s="119">
        <v>4.327</v>
      </c>
      <c r="J27" s="119">
        <v>4.55</v>
      </c>
      <c r="K27" s="119">
        <v>4.851</v>
      </c>
      <c r="L27" s="119">
        <v>5.1269999999999998</v>
      </c>
      <c r="M27" s="119">
        <v>5.7809999999999997</v>
      </c>
      <c r="N27" s="119">
        <v>6.0579999999999998</v>
      </c>
      <c r="O27" s="119">
        <v>6.2430000000000003</v>
      </c>
      <c r="P27" s="119">
        <v>6.2329999999999997</v>
      </c>
      <c r="Q27" s="119">
        <v>6.3390000000000004</v>
      </c>
      <c r="R27" s="119">
        <v>6.55</v>
      </c>
      <c r="S27" s="119">
        <v>7.0289999999999999</v>
      </c>
      <c r="T27" s="119">
        <v>7.7949999999999999</v>
      </c>
      <c r="U27" s="119">
        <v>8.6069999999999993</v>
      </c>
      <c r="V27" s="119">
        <v>9.0920000000000005</v>
      </c>
      <c r="W27" s="119">
        <v>9.19</v>
      </c>
      <c r="X27" s="119">
        <v>9.2040000000000006</v>
      </c>
      <c r="Y27" s="119">
        <v>8.891</v>
      </c>
      <c r="Z27" s="119">
        <v>8.7159999999999993</v>
      </c>
      <c r="AA27" s="119">
        <v>8.6259999999999994</v>
      </c>
      <c r="AB27" s="119">
        <v>8.5619999999999994</v>
      </c>
      <c r="AC27" s="119">
        <v>8.7089999999999996</v>
      </c>
      <c r="AF27" s="39"/>
      <c r="AG27" s="40"/>
      <c r="AH27" s="40"/>
    </row>
    <row r="28" spans="1:16383" s="22" customFormat="1" ht="15">
      <c r="B28" s="24" t="s">
        <v>49</v>
      </c>
      <c r="C28" s="24"/>
      <c r="D28" s="24"/>
      <c r="E28" s="119">
        <v>0.88600000000000001</v>
      </c>
      <c r="F28" s="119">
        <v>0.85099999999999998</v>
      </c>
      <c r="G28" s="119">
        <v>0.80300000000000005</v>
      </c>
      <c r="H28" s="119">
        <v>0.80900000000000005</v>
      </c>
      <c r="I28" s="119">
        <v>0.82499999999999996</v>
      </c>
      <c r="J28" s="119">
        <v>0.84199999999999997</v>
      </c>
      <c r="K28" s="119">
        <v>0.876</v>
      </c>
      <c r="L28" s="119">
        <v>0.91700000000000004</v>
      </c>
      <c r="M28" s="119">
        <v>0.95099999999999996</v>
      </c>
      <c r="N28" s="119">
        <v>0.95399999999999996</v>
      </c>
      <c r="O28" s="119">
        <v>0.997</v>
      </c>
      <c r="P28" s="119">
        <v>0.97299999999999998</v>
      </c>
      <c r="Q28" s="119">
        <v>0.98099999999999998</v>
      </c>
      <c r="R28" s="119">
        <v>1.002</v>
      </c>
      <c r="S28" s="119">
        <v>1.016</v>
      </c>
      <c r="T28" s="119">
        <v>1.0569999999999999</v>
      </c>
      <c r="U28" s="119">
        <v>1.117</v>
      </c>
      <c r="V28" s="119">
        <v>1.1359999999999999</v>
      </c>
      <c r="W28" s="119">
        <v>1.141</v>
      </c>
      <c r="X28" s="119">
        <v>1.095</v>
      </c>
      <c r="Y28" s="119">
        <v>1.0980000000000001</v>
      </c>
      <c r="Z28" s="119">
        <v>1.1060000000000001</v>
      </c>
      <c r="AA28" s="119">
        <v>1.109</v>
      </c>
      <c r="AB28" s="119">
        <v>1.109</v>
      </c>
      <c r="AC28" s="119">
        <v>1.111</v>
      </c>
      <c r="AF28" s="39"/>
      <c r="AG28" s="40"/>
      <c r="AH28" s="40"/>
    </row>
    <row r="29" spans="1:16383" s="22" customFormat="1" ht="15">
      <c r="B29" s="24" t="s">
        <v>50</v>
      </c>
      <c r="C29" s="24"/>
      <c r="D29" s="24"/>
      <c r="E29" s="119">
        <f>+E$27*100/(E31+100)</f>
        <v>3.7839022494723853</v>
      </c>
      <c r="F29" s="119">
        <f t="shared" ref="F29:AA29" si="18">+F27*100/(F31+100)</f>
        <v>3.9504053053632195</v>
      </c>
      <c r="G29" s="119">
        <f t="shared" si="18"/>
        <v>4.0460442732760749</v>
      </c>
      <c r="H29" s="119">
        <f t="shared" si="18"/>
        <v>4.2943191848450892</v>
      </c>
      <c r="I29" s="119">
        <f t="shared" si="18"/>
        <v>4.4485449238267645</v>
      </c>
      <c r="J29" s="119">
        <f t="shared" si="18"/>
        <v>4.6621914410567333</v>
      </c>
      <c r="K29" s="119">
        <f t="shared" si="18"/>
        <v>4.8743358830400547</v>
      </c>
      <c r="L29" s="119">
        <f t="shared" si="18"/>
        <v>5.029948649786955</v>
      </c>
      <c r="M29" s="119">
        <f t="shared" si="18"/>
        <v>5.5932410504998753</v>
      </c>
      <c r="N29" s="119">
        <f t="shared" si="18"/>
        <v>5.9746170495333031</v>
      </c>
      <c r="O29" s="119">
        <f t="shared" si="18"/>
        <v>6.0204637907628946</v>
      </c>
      <c r="P29" s="119">
        <f t="shared" si="18"/>
        <v>6.2879066294792754</v>
      </c>
      <c r="Q29" s="119">
        <f t="shared" si="18"/>
        <v>6.4697623069137267</v>
      </c>
      <c r="R29" s="119">
        <f t="shared" si="18"/>
        <v>6.6703328037801946</v>
      </c>
      <c r="S29" s="119">
        <f t="shared" si="18"/>
        <v>7.186987228041704</v>
      </c>
      <c r="T29" s="119">
        <f t="shared" si="18"/>
        <v>7.7882538145458406</v>
      </c>
      <c r="U29" s="119">
        <f t="shared" si="18"/>
        <v>8.2563439888165711</v>
      </c>
      <c r="V29" s="119">
        <f t="shared" si="18"/>
        <v>8.6790491076482734</v>
      </c>
      <c r="W29" s="119">
        <f t="shared" si="18"/>
        <v>8.8164412142436461</v>
      </c>
      <c r="X29" s="119">
        <f t="shared" si="18"/>
        <v>9.2666938170190445</v>
      </c>
      <c r="Y29" s="119">
        <f t="shared" si="18"/>
        <v>8.9776423283466418</v>
      </c>
      <c r="Z29" s="119">
        <f t="shared" si="18"/>
        <v>8.7794437724774301</v>
      </c>
      <c r="AA29" s="119">
        <f t="shared" si="18"/>
        <v>8.7046324265621049</v>
      </c>
      <c r="AB29" s="119">
        <f t="shared" ref="AB29:AC29" si="19">+AB27*100/(AB31+100)</f>
        <v>8.6808583120080129</v>
      </c>
      <c r="AC29" s="119">
        <f t="shared" si="19"/>
        <v>8.8604922665269434</v>
      </c>
      <c r="AE29" s="49">
        <v>1</v>
      </c>
      <c r="AF29" s="39"/>
      <c r="AG29" s="40"/>
      <c r="AH29" s="40"/>
    </row>
    <row r="30" spans="1:16383" s="22" customFormat="1" ht="15">
      <c r="B30" s="24" t="s">
        <v>51</v>
      </c>
      <c r="C30" s="24"/>
      <c r="D30" s="24"/>
      <c r="E30" s="119" t="e">
        <v>#N/A</v>
      </c>
      <c r="F30" s="119" t="e">
        <v>#N/A</v>
      </c>
      <c r="G30" s="119"/>
      <c r="H30" s="119"/>
      <c r="I30" s="119"/>
      <c r="J30" s="119"/>
      <c r="K30" s="119"/>
      <c r="L30" s="119"/>
      <c r="M30" s="119"/>
      <c r="N30" s="119"/>
      <c r="O30" s="119"/>
      <c r="P30" s="119"/>
      <c r="Q30" s="119">
        <f t="shared" ref="Q30:AA30" si="20">+Q27*100/(Q32+100)</f>
        <v>6.4891784589718418</v>
      </c>
      <c r="R30" s="119">
        <f t="shared" si="20"/>
        <v>6.7105640059487879</v>
      </c>
      <c r="S30" s="119">
        <f t="shared" si="20"/>
        <v>7.1210383019958741</v>
      </c>
      <c r="T30" s="119">
        <f t="shared" si="20"/>
        <v>7.830105924057448</v>
      </c>
      <c r="U30" s="119">
        <f t="shared" si="20"/>
        <v>8.5794171136191295</v>
      </c>
      <c r="V30" s="119">
        <f t="shared" si="20"/>
        <v>8.9587476080476804</v>
      </c>
      <c r="W30" s="119">
        <f t="shared" si="20"/>
        <v>9.1133073414738757</v>
      </c>
      <c r="X30" s="119">
        <f t="shared" si="20"/>
        <v>9.3604311544498042</v>
      </c>
      <c r="Y30" s="119">
        <f t="shared" si="20"/>
        <v>9.289251422577836</v>
      </c>
      <c r="Z30" s="119">
        <f t="shared" si="20"/>
        <v>8.991658420686873</v>
      </c>
      <c r="AA30" s="119">
        <f t="shared" si="20"/>
        <v>8.8014485286894484</v>
      </c>
      <c r="AB30" s="119">
        <f t="shared" ref="AB30:AC30" si="21">+AB27*100/(AB32+100)</f>
        <v>8.5971425395589556</v>
      </c>
      <c r="AC30" s="119">
        <f t="shared" si="21"/>
        <v>8.9727467113837562</v>
      </c>
      <c r="AF30" s="39"/>
      <c r="AG30" s="40"/>
      <c r="AH30" s="40"/>
    </row>
    <row r="31" spans="1:16383" s="22" customFormat="1" ht="15">
      <c r="B31" s="24" t="s">
        <v>52</v>
      </c>
      <c r="C31" s="24"/>
      <c r="D31" s="24"/>
      <c r="E31" s="205">
        <v>6.9530799999999999</v>
      </c>
      <c r="F31" s="205">
        <v>2.8755200000000003</v>
      </c>
      <c r="G31" s="50">
        <v>-3.2635400000000003</v>
      </c>
      <c r="H31" s="50">
        <v>-3.3606999999999996</v>
      </c>
      <c r="I31" s="50">
        <v>-2.73224</v>
      </c>
      <c r="J31" s="50">
        <v>-2.4064100000000002</v>
      </c>
      <c r="K31" s="50">
        <v>-0.47875000000000001</v>
      </c>
      <c r="L31" s="50">
        <v>1.9294700000000002</v>
      </c>
      <c r="M31" s="50">
        <v>3.3568899999999999</v>
      </c>
      <c r="N31" s="50">
        <v>1.3956200000000001</v>
      </c>
      <c r="O31" s="50">
        <v>3.6963299999999997</v>
      </c>
      <c r="P31" s="50">
        <v>-0.87320999999999993</v>
      </c>
      <c r="Q31" s="50">
        <v>-2.0211300000000003</v>
      </c>
      <c r="R31" s="50">
        <v>-1.804</v>
      </c>
      <c r="S31" s="50">
        <v>-2.1982399999999997</v>
      </c>
      <c r="T31" s="50">
        <v>8.6620000000000003E-2</v>
      </c>
      <c r="U31" s="50">
        <v>4.2471100000000002</v>
      </c>
      <c r="V31" s="50">
        <v>4.7580200000000001</v>
      </c>
      <c r="W31" s="50">
        <v>4.2370700000000001</v>
      </c>
      <c r="X31" s="50">
        <v>-0.67654999999999998</v>
      </c>
      <c r="Y31" s="50">
        <v>-0.96509</v>
      </c>
      <c r="Z31" s="50">
        <v>-0.72263999999999995</v>
      </c>
      <c r="AA31" s="50">
        <v>-0.90334000000000003</v>
      </c>
      <c r="AB31" s="50">
        <v>-1.3692</v>
      </c>
      <c r="AC31" s="50">
        <v>-1.7097500000000001</v>
      </c>
      <c r="AD31" s="23"/>
      <c r="AE31" s="23"/>
      <c r="AF31" s="39"/>
      <c r="AG31" s="40"/>
      <c r="AH31" s="40"/>
      <c r="AI31" s="23"/>
      <c r="AJ31" s="23"/>
      <c r="AK31" s="23"/>
      <c r="AL31" s="23"/>
      <c r="AM31" s="23"/>
      <c r="AN31" s="23"/>
      <c r="AO31" s="23"/>
      <c r="AP31" s="23"/>
      <c r="AQ31" s="23"/>
    </row>
    <row r="32" spans="1:16383" s="22" customFormat="1" ht="15">
      <c r="B32" s="24" t="s">
        <v>53</v>
      </c>
      <c r="C32" s="24"/>
      <c r="D32" s="24"/>
      <c r="E32" s="205" t="e">
        <v>#N/A</v>
      </c>
      <c r="F32" s="205" t="e">
        <v>#N/A</v>
      </c>
      <c r="G32" s="50"/>
      <c r="H32" s="50"/>
      <c r="I32" s="50"/>
      <c r="J32" s="50"/>
      <c r="K32" s="50"/>
      <c r="L32" s="50"/>
      <c r="M32" s="50"/>
      <c r="N32" s="50"/>
      <c r="O32" s="50"/>
      <c r="P32" s="50"/>
      <c r="Q32" s="50">
        <v>-2.3142907830529298</v>
      </c>
      <c r="R32" s="50">
        <v>-2.3927050812189701</v>
      </c>
      <c r="S32" s="50">
        <v>-1.29248429923594</v>
      </c>
      <c r="T32" s="50">
        <v>-0.44834545532247499</v>
      </c>
      <c r="U32" s="50">
        <v>0.32150070355111399</v>
      </c>
      <c r="V32" s="50">
        <v>1.4873997770918299</v>
      </c>
      <c r="W32" s="50">
        <v>0.84154583679081796</v>
      </c>
      <c r="X32" s="50">
        <v>-1.67119603647144</v>
      </c>
      <c r="Y32" s="50">
        <v>-4.2872283724592899</v>
      </c>
      <c r="Z32" s="50">
        <v>-3.06571277277031</v>
      </c>
      <c r="AA32" s="50">
        <v>-1.9934051550441001</v>
      </c>
      <c r="AB32" s="50">
        <v>-0.40876999999999997</v>
      </c>
      <c r="AC32" s="50">
        <v>-2.9394199999999997</v>
      </c>
      <c r="AD32" s="23"/>
      <c r="AE32" s="23"/>
      <c r="AF32" s="39"/>
      <c r="AG32" s="40"/>
      <c r="AH32" s="40"/>
      <c r="AI32" s="23"/>
      <c r="AJ32" s="23"/>
      <c r="AK32" s="23"/>
      <c r="AL32" s="23"/>
      <c r="AM32" s="23"/>
      <c r="AN32" s="23"/>
      <c r="AO32" s="23"/>
      <c r="AP32" s="23"/>
      <c r="AQ32" s="23"/>
    </row>
    <row r="33" spans="1:43" s="22" customFormat="1" ht="15" hidden="1">
      <c r="B33" s="24"/>
      <c r="C33" s="24"/>
      <c r="D33" s="24"/>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23"/>
      <c r="AE33" s="23"/>
      <c r="AF33" s="39"/>
      <c r="AG33" s="40"/>
      <c r="AH33" s="40"/>
      <c r="AI33" s="23"/>
      <c r="AJ33" s="23"/>
      <c r="AK33" s="23"/>
      <c r="AL33" s="23"/>
      <c r="AM33" s="23"/>
      <c r="AN33" s="23"/>
      <c r="AO33" s="23"/>
      <c r="AP33" s="23"/>
      <c r="AQ33" s="23"/>
    </row>
    <row r="34" spans="1:43" s="22" customFormat="1" ht="15" hidden="1">
      <c r="B34" s="24"/>
      <c r="C34" s="24"/>
      <c r="D34" s="24"/>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23"/>
      <c r="AE34" s="23"/>
      <c r="AF34" s="39"/>
      <c r="AG34" s="40"/>
      <c r="AH34" s="40"/>
      <c r="AI34" s="23"/>
      <c r="AJ34" s="23"/>
      <c r="AK34" s="23"/>
      <c r="AL34" s="23"/>
      <c r="AM34" s="23"/>
      <c r="AN34" s="23"/>
      <c r="AO34" s="23"/>
      <c r="AP34" s="23"/>
      <c r="AQ34" s="23"/>
    </row>
    <row r="35" spans="1:43" s="22" customFormat="1" ht="15" hidden="1">
      <c r="B35" s="24"/>
      <c r="C35" s="24"/>
      <c r="D35" s="24"/>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23"/>
      <c r="AE35" s="23"/>
      <c r="AF35" s="39"/>
      <c r="AG35" s="40"/>
      <c r="AH35" s="40"/>
      <c r="AI35" s="23"/>
      <c r="AJ35" s="23"/>
      <c r="AK35" s="23"/>
      <c r="AL35" s="23"/>
      <c r="AM35" s="23"/>
      <c r="AN35" s="23"/>
      <c r="AO35" s="23"/>
      <c r="AP35" s="23"/>
      <c r="AQ35" s="23"/>
    </row>
    <row r="36" spans="1:43" s="22" customFormat="1" ht="15" hidden="1">
      <c r="B36" s="24"/>
      <c r="C36" s="24"/>
      <c r="D36" s="24"/>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23"/>
      <c r="AE36" s="23"/>
      <c r="AF36" s="39"/>
      <c r="AG36" s="40"/>
      <c r="AH36" s="40"/>
      <c r="AI36" s="23"/>
      <c r="AJ36" s="23"/>
      <c r="AK36" s="23"/>
      <c r="AL36" s="23"/>
      <c r="AM36" s="23"/>
      <c r="AN36" s="23"/>
      <c r="AO36" s="23"/>
      <c r="AP36" s="23"/>
      <c r="AQ36" s="23"/>
    </row>
    <row r="37" spans="1:43" s="22" customFormat="1" ht="15" hidden="1">
      <c r="B37" s="24"/>
      <c r="C37" s="24"/>
      <c r="D37" s="24"/>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23"/>
      <c r="AE37" s="23"/>
      <c r="AF37" s="39"/>
      <c r="AG37" s="40"/>
      <c r="AH37" s="40"/>
      <c r="AI37" s="23"/>
      <c r="AJ37" s="23"/>
      <c r="AK37" s="23"/>
      <c r="AL37" s="23"/>
      <c r="AM37" s="23"/>
      <c r="AN37" s="23"/>
      <c r="AO37" s="23"/>
      <c r="AP37" s="23"/>
      <c r="AQ37" s="23"/>
    </row>
    <row r="38" spans="1:43" s="22" customFormat="1" ht="15" hidden="1">
      <c r="B38" s="24"/>
      <c r="C38" s="24"/>
      <c r="D38" s="24"/>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23"/>
      <c r="AE38" s="23"/>
      <c r="AF38" s="39"/>
      <c r="AG38" s="40"/>
      <c r="AH38" s="40"/>
      <c r="AI38" s="23"/>
      <c r="AJ38" s="23"/>
      <c r="AK38" s="23"/>
      <c r="AL38" s="23"/>
      <c r="AM38" s="23"/>
      <c r="AN38" s="23"/>
      <c r="AO38" s="23"/>
      <c r="AP38" s="23"/>
      <c r="AQ38" s="23"/>
    </row>
    <row r="39" spans="1:43" s="22" customFormat="1" ht="15" hidden="1">
      <c r="B39" s="24"/>
      <c r="C39" s="24"/>
      <c r="D39" s="24"/>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23"/>
      <c r="AE39" s="23"/>
      <c r="AF39" s="39"/>
      <c r="AG39" s="40"/>
      <c r="AH39" s="40"/>
      <c r="AI39" s="23"/>
      <c r="AJ39" s="23"/>
      <c r="AK39" s="23"/>
      <c r="AL39" s="23"/>
      <c r="AM39" s="23"/>
      <c r="AN39" s="23"/>
      <c r="AO39" s="23"/>
      <c r="AP39" s="23"/>
      <c r="AQ39" s="23"/>
    </row>
    <row r="40" spans="1:43" s="22" customFormat="1" ht="15" hidden="1">
      <c r="B40" s="24"/>
      <c r="C40" s="24"/>
      <c r="D40" s="24"/>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23"/>
      <c r="AE40" s="23"/>
      <c r="AF40" s="39"/>
      <c r="AG40" s="40"/>
      <c r="AH40" s="40"/>
      <c r="AI40" s="23"/>
      <c r="AJ40" s="23"/>
      <c r="AK40" s="23"/>
      <c r="AL40" s="23"/>
      <c r="AM40" s="23"/>
      <c r="AN40" s="23"/>
      <c r="AO40" s="23"/>
      <c r="AP40" s="23"/>
      <c r="AQ40" s="23"/>
    </row>
    <row r="41" spans="1:43" s="22" customFormat="1" ht="15" hidden="1">
      <c r="B41" s="24"/>
      <c r="C41" s="24"/>
      <c r="D41" s="24"/>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23"/>
      <c r="AE41" s="23"/>
      <c r="AF41" s="39"/>
      <c r="AG41" s="40"/>
      <c r="AH41" s="40"/>
      <c r="AI41" s="23"/>
      <c r="AJ41" s="23"/>
      <c r="AK41" s="23"/>
      <c r="AL41" s="23"/>
      <c r="AM41" s="23"/>
      <c r="AN41" s="23"/>
      <c r="AO41" s="23"/>
      <c r="AP41" s="23"/>
      <c r="AQ41" s="23"/>
    </row>
    <row r="42" spans="1:43" s="22" customFormat="1" ht="15" hidden="1">
      <c r="B42" s="24"/>
      <c r="C42" s="24"/>
      <c r="D42" s="24"/>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23"/>
      <c r="AE42" s="23"/>
      <c r="AF42" s="39"/>
      <c r="AG42" s="40"/>
      <c r="AH42" s="40"/>
      <c r="AI42" s="23"/>
      <c r="AJ42" s="23"/>
      <c r="AK42" s="23"/>
      <c r="AL42" s="23"/>
      <c r="AM42" s="23"/>
      <c r="AN42" s="23"/>
      <c r="AO42" s="23"/>
      <c r="AP42" s="23"/>
      <c r="AQ42" s="23"/>
    </row>
    <row r="43" spans="1:43" s="22" customFormat="1" ht="15" hidden="1">
      <c r="B43" s="24"/>
      <c r="C43" s="24"/>
      <c r="D43" s="24"/>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23"/>
      <c r="AE43" s="23"/>
      <c r="AF43" s="39"/>
      <c r="AG43" s="40"/>
      <c r="AH43" s="40"/>
      <c r="AI43" s="23"/>
      <c r="AJ43" s="23"/>
      <c r="AK43" s="23"/>
      <c r="AL43" s="23"/>
      <c r="AM43" s="23"/>
      <c r="AN43" s="23"/>
      <c r="AO43" s="23"/>
      <c r="AP43" s="23"/>
      <c r="AQ43" s="23"/>
    </row>
    <row r="44" spans="1:43" s="22" customFormat="1" ht="15" hidden="1">
      <c r="B44" s="24"/>
      <c r="C44" s="24"/>
      <c r="D44" s="24"/>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23"/>
      <c r="AE44" s="23"/>
      <c r="AF44" s="39"/>
      <c r="AG44" s="40"/>
      <c r="AH44" s="40"/>
      <c r="AI44" s="23"/>
      <c r="AJ44" s="23"/>
      <c r="AK44" s="23"/>
      <c r="AL44" s="23"/>
      <c r="AM44" s="23"/>
      <c r="AN44" s="23"/>
      <c r="AO44" s="23"/>
      <c r="AP44" s="23"/>
      <c r="AQ44" s="23"/>
    </row>
    <row r="45" spans="1:43" s="22" customFormat="1" ht="15" hidden="1">
      <c r="B45" s="24"/>
      <c r="C45" s="24"/>
      <c r="D45" s="24"/>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23"/>
      <c r="AE45" s="23"/>
      <c r="AF45" s="39"/>
      <c r="AG45" s="40"/>
      <c r="AH45" s="40"/>
      <c r="AI45" s="23"/>
      <c r="AJ45" s="23"/>
      <c r="AK45" s="23"/>
      <c r="AL45" s="23"/>
      <c r="AM45" s="23"/>
      <c r="AN45" s="23"/>
      <c r="AO45" s="23"/>
      <c r="AP45" s="23"/>
      <c r="AQ45" s="23"/>
    </row>
    <row r="46" spans="1:43" s="22" customFormat="1" ht="15" hidden="1">
      <c r="B46" s="24"/>
      <c r="C46" s="24"/>
      <c r="D46" s="24"/>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23"/>
      <c r="AE46" s="23"/>
      <c r="AF46" s="39"/>
      <c r="AG46" s="40"/>
      <c r="AH46" s="40"/>
      <c r="AI46" s="23"/>
      <c r="AJ46" s="23"/>
      <c r="AK46" s="23"/>
      <c r="AL46" s="23"/>
      <c r="AM46" s="23"/>
      <c r="AN46" s="23"/>
      <c r="AO46" s="23"/>
      <c r="AP46" s="23"/>
      <c r="AQ46" s="23"/>
    </row>
    <row r="47" spans="1:43" ht="15">
      <c r="AF47" s="39"/>
      <c r="AG47" s="40"/>
      <c r="AH47" s="40"/>
    </row>
    <row r="48" spans="1:43" ht="15" customHeight="1">
      <c r="A48" s="214" t="s">
        <v>54</v>
      </c>
      <c r="B48" s="17" t="s">
        <v>32</v>
      </c>
      <c r="C48" s="17"/>
      <c r="D48" s="17"/>
      <c r="E48" s="16"/>
      <c r="F48" s="16"/>
      <c r="G48" s="111">
        <f t="shared" ref="G48" ca="1" si="22">+G49+G55+G56</f>
        <v>1.0755169774229758</v>
      </c>
      <c r="H48" s="111">
        <f t="shared" ref="H48:K48" ca="1" si="23">+H49+H55+H56</f>
        <v>1.0969730477228521</v>
      </c>
      <c r="I48" s="111">
        <f t="shared" ca="1" si="23"/>
        <v>1.0379236116470045</v>
      </c>
      <c r="J48" s="111">
        <f t="shared" ca="1" si="23"/>
        <v>1.0977865264536764</v>
      </c>
      <c r="K48" s="111">
        <f t="shared" ca="1" si="23"/>
        <v>1.1724657621229546</v>
      </c>
      <c r="L48" s="111">
        <f t="shared" ref="L48:AA48" ca="1" si="24">+L49+L55+L56</f>
        <v>1.2034131284543035</v>
      </c>
      <c r="M48" s="111">
        <f t="shared" ca="1" si="24"/>
        <v>1.3962959233677139</v>
      </c>
      <c r="N48" s="111">
        <f t="shared" ca="1" si="24"/>
        <v>1.5173031386189604</v>
      </c>
      <c r="O48" s="111">
        <f t="shared" ca="1" si="24"/>
        <v>1.5964655404495778</v>
      </c>
      <c r="P48" s="111">
        <f t="shared" ca="1" si="24"/>
        <v>1.7536954658643802</v>
      </c>
      <c r="Q48" s="111">
        <f t="shared" ca="1" si="24"/>
        <v>1.7430933080662767</v>
      </c>
      <c r="R48" s="111">
        <f t="shared" ca="1" si="24"/>
        <v>1.8741961019665667</v>
      </c>
      <c r="S48" s="111">
        <f t="shared" ca="1" si="24"/>
        <v>1.936693916152058</v>
      </c>
      <c r="T48" s="111">
        <f t="shared" ca="1" si="24"/>
        <v>2.0013479722319891</v>
      </c>
      <c r="U48" s="111">
        <f t="shared" ca="1" si="24"/>
        <v>2.1414513858555186</v>
      </c>
      <c r="V48" s="111">
        <f t="shared" ca="1" si="24"/>
        <v>2.2353216828951186</v>
      </c>
      <c r="W48" s="111">
        <f t="shared" ca="1" si="24"/>
        <v>2.3125928408644114</v>
      </c>
      <c r="X48" s="111">
        <f t="shared" ca="1" si="24"/>
        <v>2.5113116002043432</v>
      </c>
      <c r="Y48" s="111">
        <f t="shared" ca="1" si="24"/>
        <v>2.3123867781431571</v>
      </c>
      <c r="Z48" s="111">
        <f t="shared" ca="1" si="24"/>
        <v>2.4384017100954964</v>
      </c>
      <c r="AA48" s="111">
        <f t="shared" ca="1" si="24"/>
        <v>2.4935046564654937</v>
      </c>
      <c r="AB48" s="111">
        <f t="shared" ref="AB48:AC48" ca="1" si="25">+AB49+AB55+AB56</f>
        <v>2.2047748930851077</v>
      </c>
      <c r="AC48" s="111">
        <f t="shared" ca="1" si="25"/>
        <v>3.0516555762749129</v>
      </c>
      <c r="AF48" s="39"/>
      <c r="AG48" s="40"/>
      <c r="AH48" s="40"/>
    </row>
    <row r="49" spans="1:34" ht="15">
      <c r="A49" s="214"/>
      <c r="B49" s="12"/>
      <c r="C49" s="12" t="s">
        <v>33</v>
      </c>
      <c r="D49" s="12"/>
      <c r="E49" s="13"/>
      <c r="F49" s="13"/>
      <c r="G49" s="68">
        <f t="shared" ref="G49" ca="1" si="26">+SUM(G50:G54)</f>
        <v>1.0083209774229758</v>
      </c>
      <c r="H49" s="68">
        <f t="shared" ref="H49:K49" ca="1" si="27">+SUM(H50:H54)</f>
        <v>1.0084130477228519</v>
      </c>
      <c r="I49" s="68">
        <f t="shared" ca="1" si="27"/>
        <v>0.96489961164700455</v>
      </c>
      <c r="J49" s="68">
        <f t="shared" ca="1" si="27"/>
        <v>1.0095825264536764</v>
      </c>
      <c r="K49" s="68">
        <f t="shared" ca="1" si="27"/>
        <v>1.0881067621229548</v>
      </c>
      <c r="L49" s="68">
        <f t="shared" ref="L49:AA49" ca="1" si="28">+SUM(L50:L54)</f>
        <v>1.1034791284543035</v>
      </c>
      <c r="M49" s="68">
        <f t="shared" ca="1" si="28"/>
        <v>1.3192169233677138</v>
      </c>
      <c r="N49" s="68">
        <f t="shared" ca="1" si="28"/>
        <v>1.4361211386189605</v>
      </c>
      <c r="O49" s="68">
        <f t="shared" ca="1" si="28"/>
        <v>1.4261455404495778</v>
      </c>
      <c r="P49" s="68">
        <f t="shared" ca="1" si="28"/>
        <v>1.6165564658643803</v>
      </c>
      <c r="Q49" s="68">
        <f t="shared" ca="1" si="28"/>
        <v>1.6583013080662767</v>
      </c>
      <c r="R49" s="68">
        <f t="shared" ca="1" si="28"/>
        <v>1.6641221019665668</v>
      </c>
      <c r="S49" s="68">
        <f t="shared" ca="1" si="28"/>
        <v>1.831879916152058</v>
      </c>
      <c r="T49" s="68">
        <f t="shared" ca="1" si="28"/>
        <v>1.8180619722319888</v>
      </c>
      <c r="U49" s="68">
        <f t="shared" ca="1" si="28"/>
        <v>1.9214183858555187</v>
      </c>
      <c r="V49" s="68">
        <f t="shared" ca="1" si="28"/>
        <v>1.9236656828951184</v>
      </c>
      <c r="W49" s="68">
        <f t="shared" ca="1" si="28"/>
        <v>2.1972948408644113</v>
      </c>
      <c r="X49" s="68">
        <f t="shared" ca="1" si="28"/>
        <v>2.3085926002043431</v>
      </c>
      <c r="Y49" s="68">
        <f t="shared" ca="1" si="28"/>
        <v>2.2256147781431568</v>
      </c>
      <c r="Z49" s="68">
        <f t="shared" ca="1" si="28"/>
        <v>2.3223767100954964</v>
      </c>
      <c r="AA49" s="68">
        <f t="shared" ca="1" si="28"/>
        <v>2.3725126564654939</v>
      </c>
      <c r="AB49" s="68">
        <f t="shared" ref="AB49:AC49" ca="1" si="29">+SUM(AB50:AB54)</f>
        <v>2.1158728930851076</v>
      </c>
      <c r="AC49" s="68">
        <f t="shared" ca="1" si="29"/>
        <v>2.9655785762749129</v>
      </c>
      <c r="AF49" s="39"/>
      <c r="AG49" s="40"/>
      <c r="AH49" s="40"/>
    </row>
    <row r="50" spans="1:34" ht="15">
      <c r="A50" s="214"/>
      <c r="B50" s="12"/>
      <c r="C50" s="12"/>
      <c r="D50" s="21" t="s">
        <v>34</v>
      </c>
      <c r="E50" s="20"/>
      <c r="F50" s="20"/>
      <c r="G50" s="108">
        <f t="shared" ref="G50:AC50" ca="1" si="30">IF(OFFSET(G31,$AE$29-1,0)=0,ERROR.TYPE(6),G6*(OFFSET(G$28,$AE$29,0)/G$27)^($AE6))</f>
        <v>0.11405962804566695</v>
      </c>
      <c r="H50" s="108">
        <f t="shared" ca="1" si="30"/>
        <v>0.10379418467000254</v>
      </c>
      <c r="I50" s="108">
        <f t="shared" ca="1" si="30"/>
        <v>9.104037146389006E-2</v>
      </c>
      <c r="J50" s="108">
        <f t="shared" ca="1" si="30"/>
        <v>0.12057332658884044</v>
      </c>
      <c r="K50" s="108">
        <f t="shared" ca="1" si="30"/>
        <v>0.13463499453961472</v>
      </c>
      <c r="L50" s="108">
        <f t="shared" ca="1" si="30"/>
        <v>0.13165240761691349</v>
      </c>
      <c r="M50" s="108">
        <f t="shared" ca="1" si="30"/>
        <v>0.14322860148531441</v>
      </c>
      <c r="N50" s="108">
        <f t="shared" ca="1" si="30"/>
        <v>0.20466588025896634</v>
      </c>
      <c r="O50" s="108">
        <f t="shared" ca="1" si="30"/>
        <v>0.23633385636654797</v>
      </c>
      <c r="P50" s="108">
        <f t="shared" ca="1" si="30"/>
        <v>0.25768000278478875</v>
      </c>
      <c r="Q50" s="108">
        <f t="shared" ca="1" si="30"/>
        <v>0.20595090816051556</v>
      </c>
      <c r="R50" s="108">
        <f t="shared" ca="1" si="30"/>
        <v>0.258463180603483</v>
      </c>
      <c r="S50" s="108">
        <f t="shared" ca="1" si="30"/>
        <v>0.26944146294050852</v>
      </c>
      <c r="T50" s="108">
        <f t="shared" ca="1" si="30"/>
        <v>0.29385966702251992</v>
      </c>
      <c r="U50" s="108">
        <f t="shared" ca="1" si="30"/>
        <v>0.39980307711946006</v>
      </c>
      <c r="V50" s="108">
        <f t="shared" ca="1" si="30"/>
        <v>0.45899762084225942</v>
      </c>
      <c r="W50" s="108">
        <f t="shared" ca="1" si="30"/>
        <v>0.38067154153089305</v>
      </c>
      <c r="X50" s="108">
        <f t="shared" ca="1" si="30"/>
        <v>0.48237845218439696</v>
      </c>
      <c r="Y50" s="108">
        <f t="shared" ca="1" si="30"/>
        <v>0.44252671055254389</v>
      </c>
      <c r="Z50" s="108">
        <f t="shared" ca="1" si="30"/>
        <v>0.48968212963895175</v>
      </c>
      <c r="AA50" s="108">
        <f t="shared" ca="1" si="30"/>
        <v>0.47569997264380298</v>
      </c>
      <c r="AB50" s="108">
        <f t="shared" ca="1" si="30"/>
        <v>0.44100833355109936</v>
      </c>
      <c r="AC50" s="108">
        <f t="shared" ca="1" si="30"/>
        <v>0.54059827000810035</v>
      </c>
      <c r="AF50" s="39"/>
      <c r="AG50" s="40"/>
      <c r="AH50" s="40"/>
    </row>
    <row r="51" spans="1:34" ht="15">
      <c r="A51" s="214"/>
      <c r="B51" s="12"/>
      <c r="C51" s="12"/>
      <c r="D51" s="21" t="s">
        <v>35</v>
      </c>
      <c r="E51" s="20"/>
      <c r="F51" s="20"/>
      <c r="G51" s="108">
        <f t="shared" ref="G51:AC51" ca="1" si="31">IF(OFFSET(G31,$AE$29-1,0)=0,ERROR.TYPE(6),G7*(OFFSET(G$28,$AE$29,0)/G$27)^($AE7))</f>
        <v>0.1779881143732458</v>
      </c>
      <c r="H51" s="108">
        <f t="shared" ca="1" si="31"/>
        <v>0.17345434726002462</v>
      </c>
      <c r="I51" s="108">
        <f t="shared" ca="1" si="31"/>
        <v>0.19390686666401627</v>
      </c>
      <c r="J51" s="108">
        <f t="shared" ca="1" si="31"/>
        <v>0.19885137603813013</v>
      </c>
      <c r="K51" s="108">
        <f t="shared" ca="1" si="31"/>
        <v>0.21556371491309384</v>
      </c>
      <c r="L51" s="108">
        <f t="shared" ca="1" si="31"/>
        <v>0.22159355619519971</v>
      </c>
      <c r="M51" s="108">
        <f t="shared" ca="1" si="31"/>
        <v>0.23247845924402558</v>
      </c>
      <c r="N51" s="108">
        <f t="shared" ca="1" si="31"/>
        <v>0.25135128538372364</v>
      </c>
      <c r="O51" s="108">
        <f t="shared" ca="1" si="31"/>
        <v>0.26979632766440526</v>
      </c>
      <c r="P51" s="108">
        <f t="shared" ca="1" si="31"/>
        <v>0.32129259921379866</v>
      </c>
      <c r="Q51" s="108">
        <f t="shared" ca="1" si="31"/>
        <v>0.35120346261130719</v>
      </c>
      <c r="R51" s="108">
        <f t="shared" ca="1" si="31"/>
        <v>0.34035571377716634</v>
      </c>
      <c r="S51" s="108">
        <f t="shared" ca="1" si="31"/>
        <v>0.32579141591722016</v>
      </c>
      <c r="T51" s="108">
        <f t="shared" ca="1" si="31"/>
        <v>0.29525983996787214</v>
      </c>
      <c r="U51" s="108">
        <f t="shared" ca="1" si="31"/>
        <v>0.28714375055554087</v>
      </c>
      <c r="V51" s="108">
        <f t="shared" ca="1" si="31"/>
        <v>0.28983843822638794</v>
      </c>
      <c r="W51" s="108">
        <f t="shared" ca="1" si="31"/>
        <v>0.31031497223583254</v>
      </c>
      <c r="X51" s="108">
        <f t="shared" ca="1" si="31"/>
        <v>0.41557625093624001</v>
      </c>
      <c r="Y51" s="108">
        <f t="shared" ca="1" si="31"/>
        <v>0.39526157680149127</v>
      </c>
      <c r="Z51" s="108">
        <f t="shared" ca="1" si="31"/>
        <v>0.42518034051111758</v>
      </c>
      <c r="AA51" s="108">
        <f t="shared" ca="1" si="31"/>
        <v>0.38645426003123234</v>
      </c>
      <c r="AB51" s="108">
        <f t="shared" ca="1" si="31"/>
        <v>0.35278314258631038</v>
      </c>
      <c r="AC51" s="108">
        <f t="shared" ca="1" si="31"/>
        <v>0.44260792254054854</v>
      </c>
      <c r="AF51" s="39"/>
      <c r="AG51" s="40"/>
      <c r="AH51" s="40"/>
    </row>
    <row r="52" spans="1:34" ht="15">
      <c r="A52" s="214"/>
      <c r="B52" s="12"/>
      <c r="C52" s="12"/>
      <c r="D52" s="21" t="s">
        <v>36</v>
      </c>
      <c r="E52" s="20"/>
      <c r="F52" s="20"/>
      <c r="G52" s="108">
        <f t="shared" ref="G52:AC52" ca="1" si="32">IF(OFFSET(G31,$AE$29-1,0)=0,ERROR.TYPE(6),G8*(OFFSET(G$28,$AE$29,0)/G$27)^($AE8))</f>
        <v>0.34027323500406303</v>
      </c>
      <c r="H52" s="108">
        <f t="shared" ca="1" si="32"/>
        <v>0.3551645157928246</v>
      </c>
      <c r="I52" s="108">
        <f t="shared" ca="1" si="32"/>
        <v>0.38932337351909813</v>
      </c>
      <c r="J52" s="108">
        <f t="shared" ca="1" si="32"/>
        <v>0.41455382382670575</v>
      </c>
      <c r="K52" s="108">
        <f t="shared" ca="1" si="32"/>
        <v>0.4415180526702463</v>
      </c>
      <c r="L52" s="108">
        <f t="shared" ca="1" si="32"/>
        <v>0.46616716464219038</v>
      </c>
      <c r="M52" s="108">
        <f t="shared" ca="1" si="32"/>
        <v>0.68344286263837384</v>
      </c>
      <c r="N52" s="108">
        <f t="shared" ca="1" si="32"/>
        <v>0.71020597297627031</v>
      </c>
      <c r="O52" s="108">
        <f t="shared" ca="1" si="32"/>
        <v>1.0047023564186246</v>
      </c>
      <c r="P52" s="108">
        <f t="shared" ca="1" si="32"/>
        <v>0.76316286386579291</v>
      </c>
      <c r="Q52" s="108">
        <f t="shared" ca="1" si="32"/>
        <v>0.77434393729445383</v>
      </c>
      <c r="R52" s="108">
        <f t="shared" ca="1" si="32"/>
        <v>0.81084420758591758</v>
      </c>
      <c r="S52" s="108">
        <f t="shared" ca="1" si="32"/>
        <v>0.90252603729432945</v>
      </c>
      <c r="T52" s="108">
        <f t="shared" ca="1" si="32"/>
        <v>0.88538646524159703</v>
      </c>
      <c r="U52" s="108">
        <f t="shared" ca="1" si="32"/>
        <v>0.93314655818051784</v>
      </c>
      <c r="V52" s="108">
        <f t="shared" ca="1" si="32"/>
        <v>0.95643962382647107</v>
      </c>
      <c r="W52" s="108">
        <f t="shared" ca="1" si="32"/>
        <v>1.0111463270976857</v>
      </c>
      <c r="X52" s="108">
        <f t="shared" ca="1" si="32"/>
        <v>0.95138389708370585</v>
      </c>
      <c r="Y52" s="108">
        <f t="shared" ca="1" si="32"/>
        <v>1.0685414907891218</v>
      </c>
      <c r="Z52" s="108">
        <f t="shared" ca="1" si="32"/>
        <v>1.1964102399454275</v>
      </c>
      <c r="AA52" s="108">
        <f t="shared" ca="1" si="32"/>
        <v>1.2386114237904586</v>
      </c>
      <c r="AB52" s="108">
        <f t="shared" ca="1" si="32"/>
        <v>1.130011416947698</v>
      </c>
      <c r="AC52" s="108">
        <f t="shared" ca="1" si="32"/>
        <v>1.8466393837262638</v>
      </c>
      <c r="AF52" s="39"/>
      <c r="AG52" s="40"/>
      <c r="AH52" s="40"/>
    </row>
    <row r="53" spans="1:34" ht="15">
      <c r="A53" s="214"/>
      <c r="B53" s="12"/>
      <c r="C53" s="12"/>
      <c r="D53" s="21" t="s">
        <v>37</v>
      </c>
      <c r="E53" s="20"/>
      <c r="F53" s="20"/>
      <c r="G53" s="108">
        <f t="shared" ref="G53:AC53" ca="1" si="33">IF(OFFSET(G31,$AE$29-1,0)=0,ERROR.TYPE(6),G9)</f>
        <v>0.376</v>
      </c>
      <c r="H53" s="108">
        <f t="shared" ca="1" si="33"/>
        <v>0.376</v>
      </c>
      <c r="I53" s="108">
        <f t="shared" ca="1" si="33"/>
        <v>0.29062899999999997</v>
      </c>
      <c r="J53" s="108">
        <f t="shared" ca="1" si="33"/>
        <v>0.27560400000000007</v>
      </c>
      <c r="K53" s="108">
        <f t="shared" ca="1" si="33"/>
        <v>0.29638999999999999</v>
      </c>
      <c r="L53" s="108">
        <f t="shared" ca="1" si="33"/>
        <v>0.28406599999999993</v>
      </c>
      <c r="M53" s="108">
        <f t="shared" ca="1" si="33"/>
        <v>0.26006699999999994</v>
      </c>
      <c r="N53" s="108">
        <f t="shared" ca="1" si="33"/>
        <v>0.26989800000000019</v>
      </c>
      <c r="O53" s="108">
        <f t="shared" ca="1" si="33"/>
        <v>-8.4686999999999957E-2</v>
      </c>
      <c r="P53" s="108">
        <f t="shared" ca="1" si="33"/>
        <v>0.27442100000000003</v>
      </c>
      <c r="Q53" s="108">
        <f t="shared" ca="1" si="33"/>
        <v>0.32680300000000007</v>
      </c>
      <c r="R53" s="108">
        <f t="shared" ca="1" si="33"/>
        <v>0.25445899999999999</v>
      </c>
      <c r="S53" s="108">
        <f t="shared" ca="1" si="33"/>
        <v>0.33412099999999989</v>
      </c>
      <c r="T53" s="108">
        <f t="shared" ca="1" si="33"/>
        <v>0.34355599999999975</v>
      </c>
      <c r="U53" s="108">
        <f t="shared" ca="1" si="33"/>
        <v>0.30132499999999984</v>
      </c>
      <c r="V53" s="108">
        <f t="shared" ca="1" si="33"/>
        <v>0.21838999999999986</v>
      </c>
      <c r="W53" s="108">
        <f t="shared" ca="1" si="33"/>
        <v>0.49516199999999988</v>
      </c>
      <c r="X53" s="108">
        <f t="shared" ca="1" si="33"/>
        <v>0.45925400000000005</v>
      </c>
      <c r="Y53" s="108">
        <f t="shared" ca="1" si="33"/>
        <v>0.31928499999999982</v>
      </c>
      <c r="Z53" s="108">
        <f t="shared" ca="1" si="33"/>
        <v>0.21110399999999996</v>
      </c>
      <c r="AA53" s="108">
        <f t="shared" ca="1" si="33"/>
        <v>0.27174700000000018</v>
      </c>
      <c r="AB53" s="108">
        <f t="shared" ca="1" si="33"/>
        <v>0.19206999999999996</v>
      </c>
      <c r="AC53" s="108">
        <f t="shared" ca="1" si="33"/>
        <v>0.1357330000000001</v>
      </c>
      <c r="AF53" s="39"/>
      <c r="AG53" s="40"/>
      <c r="AH53" s="40"/>
    </row>
    <row r="54" spans="1:34" ht="15">
      <c r="A54" s="214"/>
      <c r="B54" s="12"/>
      <c r="C54" s="12"/>
      <c r="D54" s="19" t="s">
        <v>38</v>
      </c>
      <c r="E54" s="18"/>
      <c r="F54" s="18"/>
      <c r="G54" s="113">
        <f t="shared" ref="G54" si="34">+G10</f>
        <v>0</v>
      </c>
      <c r="H54" s="113">
        <f t="shared" ref="H54:AB54" si="35">+H10</f>
        <v>0</v>
      </c>
      <c r="I54" s="113">
        <f t="shared" si="35"/>
        <v>0</v>
      </c>
      <c r="J54" s="113">
        <f t="shared" si="35"/>
        <v>0</v>
      </c>
      <c r="K54" s="113">
        <f t="shared" si="35"/>
        <v>0</v>
      </c>
      <c r="L54" s="113">
        <f t="shared" si="35"/>
        <v>0</v>
      </c>
      <c r="M54" s="113">
        <f t="shared" si="35"/>
        <v>0</v>
      </c>
      <c r="N54" s="113">
        <f t="shared" si="35"/>
        <v>0</v>
      </c>
      <c r="O54" s="113">
        <f t="shared" si="35"/>
        <v>0</v>
      </c>
      <c r="P54" s="113">
        <f t="shared" si="35"/>
        <v>0</v>
      </c>
      <c r="Q54" s="113">
        <f t="shared" si="35"/>
        <v>0</v>
      </c>
      <c r="R54" s="113">
        <f t="shared" si="35"/>
        <v>0</v>
      </c>
      <c r="S54" s="113">
        <f t="shared" si="35"/>
        <v>0</v>
      </c>
      <c r="T54" s="113">
        <f t="shared" si="35"/>
        <v>0</v>
      </c>
      <c r="U54" s="113">
        <f t="shared" si="35"/>
        <v>0</v>
      </c>
      <c r="V54" s="113">
        <f t="shared" si="35"/>
        <v>0</v>
      </c>
      <c r="W54" s="113">
        <f t="shared" si="35"/>
        <v>0</v>
      </c>
      <c r="X54" s="113">
        <f t="shared" si="35"/>
        <v>0</v>
      </c>
      <c r="Y54" s="113">
        <f t="shared" si="35"/>
        <v>0</v>
      </c>
      <c r="Z54" s="113">
        <f t="shared" si="35"/>
        <v>0</v>
      </c>
      <c r="AA54" s="113">
        <f t="shared" si="35"/>
        <v>0</v>
      </c>
      <c r="AB54" s="113">
        <f t="shared" si="35"/>
        <v>0</v>
      </c>
      <c r="AC54" s="113">
        <f t="shared" ref="AC54" si="36">+AC10</f>
        <v>0</v>
      </c>
      <c r="AF54" s="39"/>
      <c r="AG54" s="40"/>
      <c r="AH54" s="40"/>
    </row>
    <row r="55" spans="1:34" ht="15">
      <c r="A55" s="214"/>
      <c r="B55" s="12"/>
      <c r="C55" s="12" t="s">
        <v>39</v>
      </c>
      <c r="D55" s="12"/>
      <c r="E55" s="20"/>
      <c r="F55" s="20"/>
      <c r="G55" s="108">
        <f t="shared" ref="G55:AC55" ca="1" si="37">IF(OFFSET(G31,$AE$29-1,0)=0,ERROR.TYPE(6),G11*(OFFSET(G$28,$AE$29,0)/G$27)^($AE11))</f>
        <v>0</v>
      </c>
      <c r="H55" s="108">
        <f t="shared" ca="1" si="37"/>
        <v>0</v>
      </c>
      <c r="I55" s="108">
        <f t="shared" ca="1" si="37"/>
        <v>0</v>
      </c>
      <c r="J55" s="108">
        <f t="shared" ca="1" si="37"/>
        <v>0</v>
      </c>
      <c r="K55" s="108">
        <f t="shared" ca="1" si="37"/>
        <v>0</v>
      </c>
      <c r="L55" s="108">
        <f t="shared" ca="1" si="37"/>
        <v>0</v>
      </c>
      <c r="M55" s="108">
        <f t="shared" ca="1" si="37"/>
        <v>0</v>
      </c>
      <c r="N55" s="108">
        <f t="shared" ca="1" si="37"/>
        <v>0</v>
      </c>
      <c r="O55" s="108">
        <f t="shared" ca="1" si="37"/>
        <v>0</v>
      </c>
      <c r="P55" s="108">
        <f t="shared" ca="1" si="37"/>
        <v>0</v>
      </c>
      <c r="Q55" s="108">
        <f t="shared" ca="1" si="37"/>
        <v>0</v>
      </c>
      <c r="R55" s="108">
        <f t="shared" ca="1" si="37"/>
        <v>0</v>
      </c>
      <c r="S55" s="108">
        <f t="shared" ca="1" si="37"/>
        <v>0</v>
      </c>
      <c r="T55" s="108">
        <f t="shared" ca="1" si="37"/>
        <v>0</v>
      </c>
      <c r="U55" s="108">
        <f t="shared" ca="1" si="37"/>
        <v>0</v>
      </c>
      <c r="V55" s="108">
        <f t="shared" ca="1" si="37"/>
        <v>0</v>
      </c>
      <c r="W55" s="108">
        <f t="shared" ca="1" si="37"/>
        <v>0</v>
      </c>
      <c r="X55" s="108">
        <f t="shared" ca="1" si="37"/>
        <v>0</v>
      </c>
      <c r="Y55" s="108">
        <f t="shared" ca="1" si="37"/>
        <v>0</v>
      </c>
      <c r="Z55" s="108">
        <f t="shared" ca="1" si="37"/>
        <v>0</v>
      </c>
      <c r="AA55" s="108">
        <f t="shared" ca="1" si="37"/>
        <v>0</v>
      </c>
      <c r="AB55" s="108">
        <f t="shared" ca="1" si="37"/>
        <v>0</v>
      </c>
      <c r="AC55" s="108">
        <f t="shared" ca="1" si="37"/>
        <v>0</v>
      </c>
      <c r="AF55" s="39"/>
      <c r="AG55" s="40"/>
      <c r="AH55" s="40"/>
    </row>
    <row r="56" spans="1:34" ht="15">
      <c r="A56" s="214"/>
      <c r="B56" s="12"/>
      <c r="C56" s="12" t="s">
        <v>40</v>
      </c>
      <c r="D56" s="12"/>
      <c r="E56" s="13"/>
      <c r="F56" s="13"/>
      <c r="G56" s="68">
        <f t="shared" ref="G56" ca="1" si="38">+G57+G58</f>
        <v>6.7196000000000033E-2</v>
      </c>
      <c r="H56" s="68">
        <f t="shared" ref="H56:K56" ca="1" si="39">+H57+H58</f>
        <v>8.8560000000000083E-2</v>
      </c>
      <c r="I56" s="68">
        <f t="shared" ca="1" si="39"/>
        <v>7.3023999999999978E-2</v>
      </c>
      <c r="J56" s="68">
        <f t="shared" ca="1" si="39"/>
        <v>8.820400000000006E-2</v>
      </c>
      <c r="K56" s="68">
        <f t="shared" ca="1" si="39"/>
        <v>8.4358999999999851E-2</v>
      </c>
      <c r="L56" s="68">
        <f t="shared" ref="L56:AA56" ca="1" si="40">+L57+L58</f>
        <v>9.9933999999999967E-2</v>
      </c>
      <c r="M56" s="68">
        <f t="shared" ca="1" si="40"/>
        <v>7.707900000000012E-2</v>
      </c>
      <c r="N56" s="68">
        <f t="shared" ca="1" si="40"/>
        <v>8.1181999999999865E-2</v>
      </c>
      <c r="O56" s="68">
        <f t="shared" ca="1" si="40"/>
        <v>0.17032000000000003</v>
      </c>
      <c r="P56" s="68">
        <f t="shared" ca="1" si="40"/>
        <v>0.1371389999999999</v>
      </c>
      <c r="Q56" s="68">
        <f t="shared" ca="1" si="40"/>
        <v>8.4791999999999978E-2</v>
      </c>
      <c r="R56" s="68">
        <f t="shared" ca="1" si="40"/>
        <v>0.21007399999999987</v>
      </c>
      <c r="S56" s="68">
        <f t="shared" ca="1" si="40"/>
        <v>0.10481399999999996</v>
      </c>
      <c r="T56" s="68">
        <f t="shared" ca="1" si="40"/>
        <v>0.18328600000000006</v>
      </c>
      <c r="U56" s="68">
        <f t="shared" ca="1" si="40"/>
        <v>0.22003299999999992</v>
      </c>
      <c r="V56" s="68">
        <f t="shared" ca="1" si="40"/>
        <v>0.31165600000000016</v>
      </c>
      <c r="W56" s="68">
        <f t="shared" ca="1" si="40"/>
        <v>0.11529800000000012</v>
      </c>
      <c r="X56" s="68">
        <f t="shared" ca="1" si="40"/>
        <v>0.20271900000000009</v>
      </c>
      <c r="Y56" s="68">
        <f t="shared" ca="1" si="40"/>
        <v>8.6772000000000293E-2</v>
      </c>
      <c r="Z56" s="68">
        <f t="shared" ca="1" si="40"/>
        <v>0.11602500000000004</v>
      </c>
      <c r="AA56" s="68">
        <f t="shared" ca="1" si="40"/>
        <v>0.12099199999999977</v>
      </c>
      <c r="AB56" s="68">
        <f t="shared" ref="AB56:AC56" ca="1" si="41">+AB57+AB58</f>
        <v>8.8902000000000037E-2</v>
      </c>
      <c r="AC56" s="68">
        <f t="shared" ca="1" si="41"/>
        <v>8.6076999999999959E-2</v>
      </c>
      <c r="AF56" s="39"/>
      <c r="AG56" s="40"/>
      <c r="AH56" s="40"/>
    </row>
    <row r="57" spans="1:34">
      <c r="A57" s="214"/>
      <c r="B57" s="21"/>
      <c r="C57" s="21"/>
      <c r="D57" s="21" t="s">
        <v>55</v>
      </c>
      <c r="E57" s="20"/>
      <c r="F57" s="20"/>
      <c r="G57" s="108">
        <f t="shared" ref="G57" ca="1" si="42">IF(OFFSET(G31,$AE$29-1,0)=0,ERROR.TYPE(6),G13)</f>
        <v>6.7196000000000033E-2</v>
      </c>
      <c r="H57" s="108">
        <f t="shared" ref="H57:AB57" ca="1" si="43">IF(OFFSET(H31,$AE$29-1,0)=0,ERROR.TYPE(6),H13)</f>
        <v>8.8560000000000083E-2</v>
      </c>
      <c r="I57" s="108">
        <f t="shared" ca="1" si="43"/>
        <v>7.3023999999999978E-2</v>
      </c>
      <c r="J57" s="108">
        <f t="shared" ca="1" si="43"/>
        <v>8.820400000000006E-2</v>
      </c>
      <c r="K57" s="108">
        <f t="shared" ca="1" si="43"/>
        <v>8.4358999999999851E-2</v>
      </c>
      <c r="L57" s="108">
        <f t="shared" ca="1" si="43"/>
        <v>9.9933999999999967E-2</v>
      </c>
      <c r="M57" s="108">
        <f t="shared" ca="1" si="43"/>
        <v>7.707900000000012E-2</v>
      </c>
      <c r="N57" s="108">
        <f t="shared" ca="1" si="43"/>
        <v>8.1181999999999865E-2</v>
      </c>
      <c r="O57" s="108">
        <f t="shared" ca="1" si="43"/>
        <v>0.17032000000000003</v>
      </c>
      <c r="P57" s="108">
        <f t="shared" ca="1" si="43"/>
        <v>0.1371389999999999</v>
      </c>
      <c r="Q57" s="108">
        <f t="shared" ca="1" si="43"/>
        <v>8.4791999999999978E-2</v>
      </c>
      <c r="R57" s="108">
        <f t="shared" ca="1" si="43"/>
        <v>0.21007399999999987</v>
      </c>
      <c r="S57" s="108">
        <f t="shared" ca="1" si="43"/>
        <v>0.10481399999999996</v>
      </c>
      <c r="T57" s="108">
        <f t="shared" ca="1" si="43"/>
        <v>0.18328600000000006</v>
      </c>
      <c r="U57" s="108">
        <f t="shared" ca="1" si="43"/>
        <v>0.22003299999999992</v>
      </c>
      <c r="V57" s="108">
        <f t="shared" ca="1" si="43"/>
        <v>0.31165600000000016</v>
      </c>
      <c r="W57" s="108">
        <f t="shared" ca="1" si="43"/>
        <v>0.11529800000000012</v>
      </c>
      <c r="X57" s="108">
        <f t="shared" ca="1" si="43"/>
        <v>0.20271900000000009</v>
      </c>
      <c r="Y57" s="108">
        <f t="shared" ca="1" si="43"/>
        <v>8.6772000000000293E-2</v>
      </c>
      <c r="Z57" s="108">
        <f t="shared" ca="1" si="43"/>
        <v>0.11602500000000004</v>
      </c>
      <c r="AA57" s="108">
        <f t="shared" ca="1" si="43"/>
        <v>0.12099199999999977</v>
      </c>
      <c r="AB57" s="108">
        <f t="shared" ca="1" si="43"/>
        <v>8.8902000000000037E-2</v>
      </c>
      <c r="AC57" s="108">
        <f t="shared" ref="AC57" ca="1" si="44">IF(OFFSET(AC31,$AE$29-1,0)=0,ERROR.TYPE(6),AC13)</f>
        <v>8.6076999999999959E-2</v>
      </c>
    </row>
    <row r="58" spans="1:34">
      <c r="A58" s="214"/>
      <c r="B58" s="19"/>
      <c r="C58" s="19"/>
      <c r="D58" s="19" t="s">
        <v>38</v>
      </c>
      <c r="E58" s="18"/>
      <c r="F58" s="18"/>
      <c r="G58" s="113">
        <f t="shared" ref="G58" si="45">+G14</f>
        <v>0</v>
      </c>
      <c r="H58" s="113">
        <f t="shared" ref="H58:AB58" si="46">+H14</f>
        <v>0</v>
      </c>
      <c r="I58" s="113">
        <f t="shared" si="46"/>
        <v>0</v>
      </c>
      <c r="J58" s="113">
        <f t="shared" si="46"/>
        <v>0</v>
      </c>
      <c r="K58" s="113">
        <f t="shared" si="46"/>
        <v>0</v>
      </c>
      <c r="L58" s="113">
        <f t="shared" si="46"/>
        <v>0</v>
      </c>
      <c r="M58" s="113">
        <f t="shared" si="46"/>
        <v>0</v>
      </c>
      <c r="N58" s="113">
        <f t="shared" si="46"/>
        <v>0</v>
      </c>
      <c r="O58" s="113">
        <f t="shared" si="46"/>
        <v>0</v>
      </c>
      <c r="P58" s="113">
        <f t="shared" si="46"/>
        <v>0</v>
      </c>
      <c r="Q58" s="113">
        <f t="shared" si="46"/>
        <v>0</v>
      </c>
      <c r="R58" s="113">
        <f t="shared" si="46"/>
        <v>0</v>
      </c>
      <c r="S58" s="113">
        <f t="shared" si="46"/>
        <v>0</v>
      </c>
      <c r="T58" s="113">
        <f t="shared" si="46"/>
        <v>0</v>
      </c>
      <c r="U58" s="113">
        <f t="shared" si="46"/>
        <v>0</v>
      </c>
      <c r="V58" s="113">
        <f t="shared" si="46"/>
        <v>0</v>
      </c>
      <c r="W58" s="113">
        <f t="shared" si="46"/>
        <v>0</v>
      </c>
      <c r="X58" s="113">
        <f t="shared" si="46"/>
        <v>0</v>
      </c>
      <c r="Y58" s="113">
        <f t="shared" si="46"/>
        <v>0</v>
      </c>
      <c r="Z58" s="113">
        <f t="shared" si="46"/>
        <v>0</v>
      </c>
      <c r="AA58" s="113">
        <f t="shared" si="46"/>
        <v>0</v>
      </c>
      <c r="AB58" s="113">
        <f t="shared" si="46"/>
        <v>0</v>
      </c>
      <c r="AC58" s="113">
        <f t="shared" ref="AC58" si="47">+AC14</f>
        <v>0</v>
      </c>
    </row>
    <row r="59" spans="1:34" ht="15">
      <c r="A59" s="214"/>
      <c r="B59" s="17" t="s">
        <v>42</v>
      </c>
      <c r="C59" s="17"/>
      <c r="D59" s="17"/>
      <c r="E59" s="16"/>
      <c r="F59" s="16"/>
      <c r="G59" s="111">
        <f t="shared" ref="G59" ca="1" si="48">IF(OFFSET(G31,$AE$29-1,0)=0,ERROR.TYPE(6),G15)</f>
        <v>0</v>
      </c>
      <c r="H59" s="111">
        <f t="shared" ref="H59:AB59" ca="1" si="49">IF(OFFSET(H31,$AE$29-1,0)=0,ERROR.TYPE(6),H15)</f>
        <v>0</v>
      </c>
      <c r="I59" s="111">
        <f t="shared" ca="1" si="49"/>
        <v>0</v>
      </c>
      <c r="J59" s="111">
        <f t="shared" ca="1" si="49"/>
        <v>0</v>
      </c>
      <c r="K59" s="111">
        <f t="shared" ca="1" si="49"/>
        <v>0</v>
      </c>
      <c r="L59" s="111">
        <f t="shared" ca="1" si="49"/>
        <v>0</v>
      </c>
      <c r="M59" s="111">
        <f t="shared" ca="1" si="49"/>
        <v>0</v>
      </c>
      <c r="N59" s="111">
        <f t="shared" ca="1" si="49"/>
        <v>0</v>
      </c>
      <c r="O59" s="111">
        <f t="shared" ca="1" si="49"/>
        <v>0</v>
      </c>
      <c r="P59" s="111">
        <f t="shared" ca="1" si="49"/>
        <v>0</v>
      </c>
      <c r="Q59" s="111">
        <f t="shared" ca="1" si="49"/>
        <v>0</v>
      </c>
      <c r="R59" s="111">
        <f t="shared" ca="1" si="49"/>
        <v>0</v>
      </c>
      <c r="S59" s="111">
        <f t="shared" ca="1" si="49"/>
        <v>0</v>
      </c>
      <c r="T59" s="111">
        <f t="shared" ca="1" si="49"/>
        <v>0</v>
      </c>
      <c r="U59" s="111">
        <f t="shared" ca="1" si="49"/>
        <v>0</v>
      </c>
      <c r="V59" s="111">
        <f t="shared" ca="1" si="49"/>
        <v>0</v>
      </c>
      <c r="W59" s="111">
        <f t="shared" ca="1" si="49"/>
        <v>0</v>
      </c>
      <c r="X59" s="111">
        <f t="shared" ca="1" si="49"/>
        <v>0</v>
      </c>
      <c r="Y59" s="111">
        <f t="shared" ca="1" si="49"/>
        <v>0</v>
      </c>
      <c r="Z59" s="111">
        <f t="shared" ca="1" si="49"/>
        <v>0</v>
      </c>
      <c r="AA59" s="111">
        <f t="shared" ca="1" si="49"/>
        <v>0</v>
      </c>
      <c r="AB59" s="111">
        <f t="shared" ca="1" si="49"/>
        <v>0</v>
      </c>
      <c r="AC59" s="111">
        <f t="shared" ref="AC59" ca="1" si="50">IF(OFFSET(AC31,$AE$29-1,0)=0,ERROR.TYPE(6),AC15)</f>
        <v>0</v>
      </c>
    </row>
    <row r="60" spans="1:34" ht="6" customHeight="1">
      <c r="A60" s="214"/>
      <c r="B60" s="12"/>
      <c r="C60" s="12"/>
      <c r="D60" s="12"/>
      <c r="E60" s="12"/>
      <c r="F60" s="12"/>
      <c r="G60" s="68"/>
      <c r="H60" s="68"/>
      <c r="I60" s="68"/>
      <c r="J60" s="68"/>
      <c r="K60" s="68"/>
      <c r="L60" s="68"/>
      <c r="M60" s="68"/>
      <c r="N60" s="68"/>
      <c r="O60" s="68"/>
      <c r="P60" s="68"/>
      <c r="Q60" s="68"/>
      <c r="R60" s="68"/>
      <c r="S60" s="68"/>
      <c r="T60" s="68"/>
      <c r="U60" s="68"/>
      <c r="V60" s="68"/>
      <c r="W60" s="68"/>
      <c r="X60" s="68"/>
      <c r="Y60" s="68"/>
      <c r="Z60" s="68"/>
      <c r="AA60" s="68"/>
      <c r="AB60" s="68"/>
      <c r="AC60" s="68"/>
    </row>
    <row r="61" spans="1:34" s="9" customFormat="1" ht="15">
      <c r="A61" s="214"/>
      <c r="B61" s="15" t="s">
        <v>43</v>
      </c>
      <c r="C61" s="15"/>
      <c r="D61" s="15"/>
      <c r="E61" s="14"/>
      <c r="F61" s="14"/>
      <c r="G61" s="81">
        <f t="shared" ref="G61" ca="1" si="51">IF(OFFSET(G31,$AE$29-1,0)=0,ERROR.TYPE(6),G17)</f>
        <v>0.92194100000000001</v>
      </c>
      <c r="H61" s="81">
        <f t="shared" ref="H61:AB61" ca="1" si="52">IF(OFFSET(H31,$AE$29-1,0)=0,ERROR.TYPE(6),H17)</f>
        <v>0.94106100000000004</v>
      </c>
      <c r="I61" s="81">
        <f t="shared" ca="1" si="52"/>
        <v>0.95413999999999999</v>
      </c>
      <c r="J61" s="81">
        <f t="shared" ca="1" si="52"/>
        <v>0.98997199999999996</v>
      </c>
      <c r="K61" s="81">
        <f t="shared" ca="1" si="52"/>
        <v>1.058913</v>
      </c>
      <c r="L61" s="81">
        <f t="shared" ca="1" si="52"/>
        <v>1.1342650000000001</v>
      </c>
      <c r="M61" s="81">
        <f t="shared" ca="1" si="52"/>
        <v>1.254937</v>
      </c>
      <c r="N61" s="81">
        <f t="shared" ca="1" si="52"/>
        <v>1.3328819999999999</v>
      </c>
      <c r="O61" s="81">
        <f t="shared" ca="1" si="52"/>
        <v>1.407287</v>
      </c>
      <c r="P61" s="81">
        <f t="shared" ca="1" si="52"/>
        <v>1.514402</v>
      </c>
      <c r="Q61" s="81">
        <f t="shared" ca="1" si="52"/>
        <v>1.582077</v>
      </c>
      <c r="R61" s="81">
        <f t="shared" ca="1" si="52"/>
        <v>1.671492</v>
      </c>
      <c r="S61" s="81">
        <f t="shared" ca="1" si="52"/>
        <v>1.745449</v>
      </c>
      <c r="T61" s="81">
        <f t="shared" ca="1" si="52"/>
        <v>1.8224610000000001</v>
      </c>
      <c r="U61" s="81">
        <f t="shared" ca="1" si="52"/>
        <v>1.9841660000000001</v>
      </c>
      <c r="V61" s="81">
        <f t="shared" ca="1" si="52"/>
        <v>2.0960369999999999</v>
      </c>
      <c r="W61" s="81">
        <f t="shared" ca="1" si="52"/>
        <v>2.6156820000000001</v>
      </c>
      <c r="X61" s="81">
        <f t="shared" ca="1" si="52"/>
        <v>2.8802789999999998</v>
      </c>
      <c r="Y61" s="81">
        <f t="shared" ca="1" si="52"/>
        <v>2.830101</v>
      </c>
      <c r="Z61" s="81">
        <f t="shared" ca="1" si="52"/>
        <v>2.947257</v>
      </c>
      <c r="AA61" s="81">
        <f t="shared" ca="1" si="52"/>
        <v>2.8498160000000001</v>
      </c>
      <c r="AB61" s="81">
        <f t="shared" ca="1" si="52"/>
        <v>2.9271799999999999</v>
      </c>
      <c r="AC61" s="81">
        <f t="shared" ref="AC61" ca="1" si="53">IF(OFFSET(AC31,$AE$29-1,0)=0,ERROR.TYPE(6),AC17)</f>
        <v>3.0198459999999998</v>
      </c>
    </row>
    <row r="62" spans="1:34" s="9" customFormat="1" ht="6" customHeight="1">
      <c r="A62" s="214"/>
      <c r="B62" s="12"/>
      <c r="C62" s="12"/>
      <c r="D62" s="12"/>
      <c r="E62" s="12"/>
      <c r="F62" s="12"/>
      <c r="G62" s="68"/>
      <c r="H62" s="68"/>
      <c r="I62" s="68"/>
      <c r="J62" s="68"/>
      <c r="K62" s="68"/>
      <c r="L62" s="68"/>
      <c r="M62" s="68"/>
      <c r="N62" s="68"/>
      <c r="O62" s="68"/>
      <c r="P62" s="68"/>
      <c r="Q62" s="68"/>
      <c r="R62" s="68"/>
      <c r="S62" s="68"/>
      <c r="T62" s="68"/>
      <c r="U62" s="68"/>
      <c r="V62" s="68"/>
      <c r="W62" s="68"/>
      <c r="X62" s="68"/>
      <c r="Y62" s="68"/>
      <c r="Z62" s="68"/>
      <c r="AA62" s="68"/>
      <c r="AB62" s="68"/>
      <c r="AC62" s="68"/>
      <c r="AD62" s="1"/>
      <c r="AE62" s="1"/>
    </row>
    <row r="63" spans="1:34" s="9" customFormat="1" ht="15">
      <c r="A63" s="214"/>
      <c r="B63" s="51"/>
      <c r="C63" s="51" t="s">
        <v>44</v>
      </c>
      <c r="D63" s="51"/>
      <c r="E63" s="14"/>
      <c r="F63" s="14"/>
      <c r="G63" s="81">
        <f t="shared" ref="G63" ca="1" si="54">IF(OFFSET(G31,$AE$29-1,0)=0,ERROR.TYPE(6),G19)</f>
        <v>0.185003</v>
      </c>
      <c r="H63" s="81">
        <f t="shared" ref="H63:AB63" ca="1" si="55">IF(OFFSET(H31,$AE$29-1,0)=0,ERROR.TYPE(6),H19)</f>
        <v>0.14399999999999999</v>
      </c>
      <c r="I63" s="81">
        <f t="shared" ca="1" si="55"/>
        <v>0.16400000000000001</v>
      </c>
      <c r="J63" s="81">
        <f t="shared" ca="1" si="55"/>
        <v>0.188</v>
      </c>
      <c r="K63" s="81">
        <f t="shared" ca="1" si="55"/>
        <v>0.19700000000000001</v>
      </c>
      <c r="L63" s="81">
        <f t="shared" ca="1" si="55"/>
        <v>0.20200000000000001</v>
      </c>
      <c r="M63" s="81">
        <f t="shared" ca="1" si="55"/>
        <v>0.219</v>
      </c>
      <c r="N63" s="81">
        <f t="shared" ca="1" si="55"/>
        <v>0.251</v>
      </c>
      <c r="O63" s="81">
        <f t="shared" ca="1" si="55"/>
        <v>0.22600000000000001</v>
      </c>
      <c r="P63" s="81">
        <f t="shared" ca="1" si="55"/>
        <v>0.253</v>
      </c>
      <c r="Q63" s="81">
        <f t="shared" ca="1" si="55"/>
        <v>0.27400000000000002</v>
      </c>
      <c r="R63" s="81">
        <f t="shared" ca="1" si="55"/>
        <v>0.27400000000000002</v>
      </c>
      <c r="S63" s="81">
        <f t="shared" ca="1" si="55"/>
        <v>0.26300000000000001</v>
      </c>
      <c r="T63" s="81">
        <f t="shared" ca="1" si="55"/>
        <v>0.29899999999999999</v>
      </c>
      <c r="U63" s="81">
        <f t="shared" ca="1" si="55"/>
        <v>0.32700000000000001</v>
      </c>
      <c r="V63" s="81">
        <f t="shared" ca="1" si="55"/>
        <v>0.34399999999999997</v>
      </c>
      <c r="W63" s="81">
        <f t="shared" ca="1" si="55"/>
        <v>0.39600000000000002</v>
      </c>
      <c r="X63" s="81">
        <f t="shared" ca="1" si="55"/>
        <v>0.437</v>
      </c>
      <c r="Y63" s="81">
        <f t="shared" ca="1" si="55"/>
        <v>0.5</v>
      </c>
      <c r="Z63" s="81">
        <f t="shared" ca="1" si="55"/>
        <v>0.52700000000000002</v>
      </c>
      <c r="AA63" s="81">
        <f t="shared" ca="1" si="55"/>
        <v>0.56000000000000005</v>
      </c>
      <c r="AB63" s="81">
        <f t="shared" ca="1" si="55"/>
        <v>0.58911000000000002</v>
      </c>
      <c r="AC63" s="81">
        <f t="shared" ref="AC63" ca="1" si="56">IF(OFFSET(AC31,$AE$29-1,0)=0,ERROR.TYPE(6),AC19)</f>
        <v>0.65343600000000002</v>
      </c>
    </row>
    <row r="64" spans="1:34" s="9" customFormat="1" ht="6" customHeight="1">
      <c r="A64" s="214"/>
      <c r="B64" s="12"/>
      <c r="C64" s="12"/>
      <c r="D64" s="12"/>
      <c r="E64" s="12"/>
      <c r="F64" s="12"/>
      <c r="G64" s="68"/>
      <c r="H64" s="68"/>
      <c r="I64" s="68"/>
      <c r="J64" s="68"/>
      <c r="K64" s="68"/>
      <c r="L64" s="68"/>
      <c r="M64" s="68"/>
      <c r="N64" s="68"/>
      <c r="O64" s="68"/>
      <c r="P64" s="68"/>
      <c r="Q64" s="68"/>
      <c r="R64" s="68"/>
      <c r="S64" s="68"/>
      <c r="T64" s="68"/>
      <c r="U64" s="68"/>
      <c r="V64" s="68"/>
      <c r="W64" s="68"/>
      <c r="X64" s="68"/>
      <c r="Y64" s="68"/>
      <c r="Z64" s="68"/>
      <c r="AA64" s="68"/>
      <c r="AB64" s="68"/>
      <c r="AC64" s="68"/>
      <c r="AD64" s="1"/>
      <c r="AE64" s="1"/>
    </row>
    <row r="65" spans="1:39" s="9" customFormat="1" ht="15">
      <c r="A65" s="214"/>
      <c r="B65" s="15" t="s">
        <v>45</v>
      </c>
      <c r="C65" s="15"/>
      <c r="D65" s="15"/>
      <c r="E65" s="14"/>
      <c r="F65" s="14"/>
      <c r="G65" s="81">
        <f t="shared" ref="G65" ca="1" si="57">IF(OFFSET(G31,$AE$29-1,0)=0,ERROR.TYPE(6),G21)</f>
        <v>0.113397</v>
      </c>
      <c r="H65" s="81">
        <f t="shared" ref="H65:AB65" ca="1" si="58">IF(OFFSET(H31,$AE$29-1,0)=0,ERROR.TYPE(6),H21)</f>
        <v>0.10498</v>
      </c>
      <c r="I65" s="81">
        <f t="shared" ca="1" si="58"/>
        <v>0.109267</v>
      </c>
      <c r="J65" s="81">
        <f t="shared" ca="1" si="58"/>
        <v>0.103793</v>
      </c>
      <c r="K65" s="81">
        <f t="shared" ca="1" si="58"/>
        <v>0.135352</v>
      </c>
      <c r="L65" s="81">
        <f t="shared" ca="1" si="58"/>
        <v>0.219531</v>
      </c>
      <c r="M65" s="81">
        <f t="shared" ca="1" si="58"/>
        <v>0.24735499999999999</v>
      </c>
      <c r="N65" s="81">
        <f t="shared" ca="1" si="58"/>
        <v>0.248366</v>
      </c>
      <c r="O65" s="81">
        <f t="shared" ca="1" si="58"/>
        <v>0.26179400000000003</v>
      </c>
      <c r="P65" s="81">
        <f t="shared" ca="1" si="58"/>
        <v>0.29061199999999998</v>
      </c>
      <c r="Q65" s="81">
        <f t="shared" ca="1" si="58"/>
        <v>0.33464300000000002</v>
      </c>
      <c r="R65" s="81">
        <f t="shared" ca="1" si="58"/>
        <v>0.32108599999999998</v>
      </c>
      <c r="S65" s="81">
        <f t="shared" ca="1" si="58"/>
        <v>0.24482499999999999</v>
      </c>
      <c r="T65" s="81">
        <f t="shared" ca="1" si="58"/>
        <v>0.22345100000000001</v>
      </c>
      <c r="U65" s="81">
        <f t="shared" ca="1" si="58"/>
        <v>0.25237900000000002</v>
      </c>
      <c r="V65" s="81">
        <f t="shared" ca="1" si="58"/>
        <v>0.25516899999999998</v>
      </c>
      <c r="W65" s="81">
        <f t="shared" ca="1" si="58"/>
        <v>0.30757000000000001</v>
      </c>
      <c r="X65" s="81">
        <f t="shared" ca="1" si="58"/>
        <v>0.24554000000000001</v>
      </c>
      <c r="Y65" s="81">
        <f t="shared" ca="1" si="58"/>
        <v>0.11876</v>
      </c>
      <c r="Z65" s="81">
        <f t="shared" ca="1" si="58"/>
        <v>9.6130999999999994E-2</v>
      </c>
      <c r="AA65" s="81">
        <f t="shared" ca="1" si="58"/>
        <v>8.2997000000000001E-2</v>
      </c>
      <c r="AB65" s="81">
        <f t="shared" ca="1" si="58"/>
        <v>0.105659</v>
      </c>
      <c r="AC65" s="81">
        <f t="shared" ref="AC65" ca="1" si="59">IF(OFFSET(AC31,$AE$29-1,0)=0,ERROR.TYPE(6),AC21)</f>
        <v>0.15950400000000001</v>
      </c>
    </row>
    <row r="66" spans="1:39" ht="6" customHeight="1">
      <c r="A66" s="214"/>
      <c r="B66" s="12"/>
      <c r="C66" s="12"/>
      <c r="D66" s="12"/>
      <c r="E66" s="12"/>
      <c r="F66" s="12"/>
      <c r="G66" s="68"/>
      <c r="H66" s="68"/>
      <c r="I66" s="68"/>
      <c r="J66" s="68"/>
      <c r="K66" s="68"/>
      <c r="L66" s="68"/>
      <c r="M66" s="68"/>
      <c r="N66" s="68"/>
      <c r="O66" s="68"/>
      <c r="P66" s="68"/>
      <c r="Q66" s="68"/>
      <c r="R66" s="68"/>
      <c r="S66" s="68"/>
      <c r="T66" s="68"/>
      <c r="U66" s="68"/>
      <c r="V66" s="68"/>
      <c r="W66" s="68"/>
      <c r="X66" s="68"/>
      <c r="Y66" s="68"/>
      <c r="Z66" s="68"/>
      <c r="AA66" s="68"/>
      <c r="AB66" s="68"/>
      <c r="AC66" s="68"/>
    </row>
    <row r="67" spans="1:39" ht="15">
      <c r="A67" s="214"/>
      <c r="B67" s="10" t="s">
        <v>46</v>
      </c>
      <c r="C67" s="10"/>
      <c r="D67" s="10"/>
      <c r="E67" s="34"/>
      <c r="F67" s="34"/>
      <c r="G67" s="103">
        <f t="shared" ref="G67" ca="1" si="60">+G48+G59-G61-G65+G63</f>
        <v>0.2251819774229758</v>
      </c>
      <c r="H67" s="103">
        <f t="shared" ref="H67:K67" ca="1" si="61">+H48+H59-H61-H65+H63</f>
        <v>0.19493204772285205</v>
      </c>
      <c r="I67" s="103">
        <f t="shared" ca="1" si="61"/>
        <v>0.13851661164700454</v>
      </c>
      <c r="J67" s="103">
        <f t="shared" ca="1" si="61"/>
        <v>0.1920215264536764</v>
      </c>
      <c r="K67" s="103">
        <f t="shared" ca="1" si="61"/>
        <v>0.17520076212295463</v>
      </c>
      <c r="L67" s="103">
        <f t="shared" ref="L67:AA67" ca="1" si="62">+L48+L59-L61-L65+L63</f>
        <v>5.1617128454303413E-2</v>
      </c>
      <c r="M67" s="103">
        <f t="shared" ca="1" si="62"/>
        <v>0.11300392336771395</v>
      </c>
      <c r="N67" s="103">
        <f t="shared" ca="1" si="62"/>
        <v>0.18705513861896048</v>
      </c>
      <c r="O67" s="103">
        <f t="shared" ca="1" si="62"/>
        <v>0.15338454044957781</v>
      </c>
      <c r="P67" s="103">
        <f t="shared" ca="1" si="62"/>
        <v>0.20168146586438018</v>
      </c>
      <c r="Q67" s="103">
        <f t="shared" ca="1" si="62"/>
        <v>0.10037330806627676</v>
      </c>
      <c r="R67" s="103">
        <f t="shared" ca="1" si="62"/>
        <v>0.15561810196656678</v>
      </c>
      <c r="S67" s="103">
        <f t="shared" ca="1" si="62"/>
        <v>0.20941991615205799</v>
      </c>
      <c r="T67" s="103">
        <f t="shared" ca="1" si="62"/>
        <v>0.25443597223198899</v>
      </c>
      <c r="U67" s="103">
        <f t="shared" ca="1" si="62"/>
        <v>0.23190638585551854</v>
      </c>
      <c r="V67" s="103">
        <f t="shared" ca="1" si="62"/>
        <v>0.22811568289511863</v>
      </c>
      <c r="W67" s="103">
        <f t="shared" ca="1" si="62"/>
        <v>-0.21465915913558864</v>
      </c>
      <c r="X67" s="103">
        <f t="shared" ca="1" si="62"/>
        <v>-0.17750739979565661</v>
      </c>
      <c r="Y67" s="103">
        <f t="shared" ca="1" si="62"/>
        <v>-0.13647422185684288</v>
      </c>
      <c r="Z67" s="103">
        <f t="shared" ca="1" si="62"/>
        <v>-7.7986289904503514E-2</v>
      </c>
      <c r="AA67" s="103">
        <f t="shared" ca="1" si="62"/>
        <v>0.12069165646549362</v>
      </c>
      <c r="AB67" s="103">
        <f t="shared" ref="AB67:AC67" ca="1" si="63">+AB48+AB59-AB61-AB65+AB63</f>
        <v>-0.23895410691489216</v>
      </c>
      <c r="AC67" s="103">
        <f t="shared" ca="1" si="63"/>
        <v>0.52574157627491314</v>
      </c>
    </row>
    <row r="68" spans="1:39" ht="6" customHeight="1">
      <c r="A68" s="214"/>
      <c r="B68" s="12"/>
      <c r="C68" s="12"/>
      <c r="D68" s="12"/>
      <c r="E68" s="12"/>
      <c r="F68" s="12"/>
      <c r="G68" s="68"/>
      <c r="H68" s="68"/>
      <c r="I68" s="68"/>
      <c r="J68" s="68"/>
      <c r="K68" s="68"/>
      <c r="L68" s="68"/>
      <c r="M68" s="68"/>
      <c r="N68" s="68"/>
      <c r="O68" s="68"/>
      <c r="P68" s="68"/>
      <c r="Q68" s="68"/>
      <c r="R68" s="68"/>
      <c r="S68" s="68"/>
      <c r="T68" s="68"/>
      <c r="U68" s="68"/>
      <c r="V68" s="68"/>
      <c r="W68" s="68"/>
      <c r="X68" s="68"/>
      <c r="Y68" s="68"/>
      <c r="Z68" s="68"/>
      <c r="AA68" s="68"/>
      <c r="AB68" s="68"/>
      <c r="AC68" s="68"/>
    </row>
    <row r="69" spans="1:39" ht="15">
      <c r="A69" s="214"/>
      <c r="B69" s="10" t="s">
        <v>47</v>
      </c>
      <c r="C69" s="11"/>
      <c r="D69" s="11"/>
      <c r="E69" s="34"/>
      <c r="F69" s="34"/>
      <c r="G69" s="103">
        <f t="shared" ref="G69" ca="1" si="64">+G67-G$19</f>
        <v>4.0178977422975798E-2</v>
      </c>
      <c r="H69" s="103">
        <f t="shared" ref="H69:K69" ca="1" si="65">+H67-H$19</f>
        <v>5.0932047722852064E-2</v>
      </c>
      <c r="I69" s="103">
        <f t="shared" ca="1" si="65"/>
        <v>-2.5483388352995462E-2</v>
      </c>
      <c r="J69" s="103">
        <f t="shared" ca="1" si="65"/>
        <v>4.0215264536763995E-3</v>
      </c>
      <c r="K69" s="103">
        <f t="shared" ca="1" si="65"/>
        <v>-2.179923787704538E-2</v>
      </c>
      <c r="L69" s="103">
        <f t="shared" ref="L69:AA69" ca="1" si="66">+L67-L$19</f>
        <v>-0.1503828715456966</v>
      </c>
      <c r="M69" s="103">
        <f t="shared" ca="1" si="66"/>
        <v>-0.10599607663228605</v>
      </c>
      <c r="N69" s="103">
        <f t="shared" ca="1" si="66"/>
        <v>-6.3944861381039525E-2</v>
      </c>
      <c r="O69" s="103">
        <f t="shared" ca="1" si="66"/>
        <v>-7.2615459550422201E-2</v>
      </c>
      <c r="P69" s="103">
        <f t="shared" ca="1" si="66"/>
        <v>-5.131853413561982E-2</v>
      </c>
      <c r="Q69" s="103">
        <f t="shared" ca="1" si="66"/>
        <v>-0.17362669193372327</v>
      </c>
      <c r="R69" s="103">
        <f t="shared" ca="1" si="66"/>
        <v>-0.11838189803343324</v>
      </c>
      <c r="S69" s="103">
        <f t="shared" ca="1" si="66"/>
        <v>-5.3580083847942023E-2</v>
      </c>
      <c r="T69" s="103">
        <f t="shared" ca="1" si="66"/>
        <v>-4.4564027768010994E-2</v>
      </c>
      <c r="U69" s="103">
        <f t="shared" ca="1" si="66"/>
        <v>-9.5093614144481475E-2</v>
      </c>
      <c r="V69" s="103">
        <f t="shared" ca="1" si="66"/>
        <v>-0.11588431710488134</v>
      </c>
      <c r="W69" s="103">
        <f t="shared" ca="1" si="66"/>
        <v>-0.61065915913558866</v>
      </c>
      <c r="X69" s="103">
        <f t="shared" ca="1" si="66"/>
        <v>-0.61450739979565661</v>
      </c>
      <c r="Y69" s="103">
        <f t="shared" ca="1" si="66"/>
        <v>-0.63647422185684288</v>
      </c>
      <c r="Z69" s="103">
        <f t="shared" ca="1" si="66"/>
        <v>-0.60498628990450354</v>
      </c>
      <c r="AA69" s="103">
        <f t="shared" ca="1" si="66"/>
        <v>-0.43930834353450643</v>
      </c>
      <c r="AB69" s="103">
        <f t="shared" ref="AB69:AC69" ca="1" si="67">+AB67-AB$19</f>
        <v>-0.82806410691489218</v>
      </c>
      <c r="AC69" s="103">
        <f t="shared" ca="1" si="67"/>
        <v>-0.12769442372508688</v>
      </c>
    </row>
    <row r="70" spans="1:39" ht="6" hidden="1" customHeight="1">
      <c r="A70" s="214"/>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row>
    <row r="71" spans="1:39" ht="15" hidden="1">
      <c r="A71" s="214"/>
      <c r="B71" s="10"/>
      <c r="C71" s="10"/>
      <c r="D71" s="11"/>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H71" s="42"/>
      <c r="AI71" s="43"/>
      <c r="AJ71" s="43"/>
      <c r="AK71" s="43"/>
      <c r="AL71" s="43"/>
      <c r="AM71" s="43"/>
    </row>
    <row r="72" spans="1:39" ht="15" hidden="1">
      <c r="A72" s="214"/>
      <c r="B72" s="10"/>
      <c r="C72" s="10"/>
      <c r="D72" s="11"/>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H72" s="42"/>
      <c r="AI72" s="43"/>
      <c r="AJ72" s="43"/>
      <c r="AK72" s="43"/>
      <c r="AL72" s="43"/>
      <c r="AM72" s="43"/>
    </row>
    <row r="73" spans="1:39" ht="5.25" hidden="1" customHeight="1">
      <c r="A73" s="214"/>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H73" s="42"/>
      <c r="AI73" s="43"/>
      <c r="AJ73" s="43"/>
      <c r="AK73" s="43"/>
      <c r="AL73" s="43"/>
      <c r="AM73" s="43"/>
    </row>
    <row r="74" spans="1:39" ht="15" hidden="1">
      <c r="A74" s="214"/>
      <c r="B74" s="10"/>
      <c r="C74" s="10"/>
      <c r="D74" s="11"/>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H74" s="42"/>
      <c r="AI74" s="43"/>
      <c r="AJ74" s="43"/>
      <c r="AK74" s="43"/>
      <c r="AL74" s="43"/>
      <c r="AM74" s="43"/>
    </row>
    <row r="75" spans="1:39" ht="15" hidden="1">
      <c r="A75" s="214"/>
      <c r="B75" s="10"/>
      <c r="C75" s="10"/>
      <c r="D75" s="11"/>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H75" s="42"/>
      <c r="AI75" s="43"/>
      <c r="AJ75" s="43"/>
      <c r="AK75" s="43"/>
      <c r="AL75" s="43"/>
      <c r="AM75" s="43"/>
    </row>
    <row r="77" spans="1:39" s="3" customFormat="1" ht="15">
      <c r="A77" s="8" t="s">
        <v>56</v>
      </c>
      <c r="B77" s="8"/>
      <c r="C77" s="8"/>
      <c r="D77" s="8"/>
      <c r="E77" s="7" t="s">
        <v>5</v>
      </c>
      <c r="F77" s="7" t="s">
        <v>6</v>
      </c>
      <c r="G77" s="7" t="s">
        <v>7</v>
      </c>
      <c r="H77" s="7" t="s">
        <v>8</v>
      </c>
      <c r="I77" s="7" t="s">
        <v>9</v>
      </c>
      <c r="J77" s="6" t="s">
        <v>10</v>
      </c>
      <c r="K77" s="6" t="s">
        <v>11</v>
      </c>
      <c r="L77" s="6" t="s">
        <v>12</v>
      </c>
      <c r="M77" s="5" t="s">
        <v>13</v>
      </c>
      <c r="N77" s="5" t="s">
        <v>14</v>
      </c>
      <c r="O77" s="5" t="s">
        <v>15</v>
      </c>
      <c r="P77" s="5" t="s">
        <v>16</v>
      </c>
      <c r="Q77" s="5" t="s">
        <v>17</v>
      </c>
      <c r="R77" s="5" t="s">
        <v>18</v>
      </c>
      <c r="S77" s="5" t="s">
        <v>19</v>
      </c>
      <c r="T77" s="5" t="s">
        <v>20</v>
      </c>
      <c r="U77" s="5" t="s">
        <v>21</v>
      </c>
      <c r="V77" s="5" t="s">
        <v>22</v>
      </c>
      <c r="W77" s="5" t="s">
        <v>23</v>
      </c>
      <c r="X77" s="5" t="s">
        <v>24</v>
      </c>
      <c r="Y77" s="5" t="s">
        <v>25</v>
      </c>
      <c r="Z77" s="5" t="s">
        <v>26</v>
      </c>
      <c r="AA77" s="5" t="s">
        <v>27</v>
      </c>
      <c r="AB77" s="5" t="s">
        <v>28</v>
      </c>
      <c r="AC77" s="5" t="s">
        <v>29</v>
      </c>
      <c r="AE77" s="4">
        <v>1</v>
      </c>
    </row>
    <row r="78" spans="1:39" ht="15">
      <c r="A78" s="35"/>
      <c r="B78" s="35"/>
      <c r="C78" s="35" t="s">
        <v>57</v>
      </c>
      <c r="D78" s="35"/>
      <c r="E78" s="36"/>
      <c r="F78" s="36"/>
      <c r="G78" s="36"/>
      <c r="H78" s="36"/>
      <c r="I78" s="36"/>
      <c r="J78" s="37"/>
      <c r="K78" s="37"/>
      <c r="L78" s="37"/>
      <c r="M78" s="38"/>
      <c r="N78" s="38"/>
      <c r="O78" s="38"/>
      <c r="P78" s="38"/>
      <c r="Q78" s="38"/>
      <c r="R78" s="38"/>
      <c r="S78" s="38"/>
      <c r="T78" s="38"/>
      <c r="U78" s="38"/>
      <c r="V78" s="38"/>
      <c r="W78" s="38"/>
      <c r="X78" s="38"/>
      <c r="Y78" s="38"/>
      <c r="Z78" s="38"/>
      <c r="AA78" s="38"/>
      <c r="AB78" s="38"/>
      <c r="AC78" s="38"/>
    </row>
    <row r="79" spans="1:39" ht="15">
      <c r="A79" s="31"/>
      <c r="B79" s="31"/>
      <c r="C79" s="31"/>
      <c r="D79" s="2" t="s">
        <v>58</v>
      </c>
      <c r="E79" s="32"/>
      <c r="F79" s="32"/>
      <c r="G79" s="32">
        <f t="shared" ref="G79" ca="1" si="68">+OFFSET(G82,1+($AE$77-1)*3,0)</f>
        <v>4.8462187020950465</v>
      </c>
      <c r="H79" s="32">
        <f t="shared" ref="H79:AA80" ca="1" si="69">+OFFSET(H82,1+($AE$77-1)*3,0)</f>
        <v>3.818313253012052</v>
      </c>
      <c r="I79" s="32">
        <f t="shared" ca="1" si="69"/>
        <v>2.4694245435636715</v>
      </c>
      <c r="J79" s="32">
        <f t="shared" ca="1" si="69"/>
        <v>3.5519560439560469</v>
      </c>
      <c r="K79" s="32">
        <f t="shared" ca="1" si="69"/>
        <v>3.4760667903525002</v>
      </c>
      <c r="L79" s="32">
        <f t="shared" ca="1" si="69"/>
        <v>1.5460893309927812</v>
      </c>
      <c r="M79" s="32">
        <f t="shared" ca="1" si="69"/>
        <v>3.0268984604739693</v>
      </c>
      <c r="N79" s="32">
        <f t="shared" ca="1" si="69"/>
        <v>3.5541597887091458</v>
      </c>
      <c r="O79" s="32">
        <f t="shared" ca="1" si="69"/>
        <v>4.0130706391158109</v>
      </c>
      <c r="P79" s="32">
        <f t="shared" ca="1" si="69"/>
        <v>2.9106208888175873</v>
      </c>
      <c r="Q79" s="32">
        <f t="shared" ca="1" si="69"/>
        <v>0.8526739233317534</v>
      </c>
      <c r="R79" s="32">
        <f t="shared" ca="1" si="69"/>
        <v>1.7072213740457982</v>
      </c>
      <c r="S79" s="32">
        <f t="shared" ca="1" si="69"/>
        <v>2.1763693270735516</v>
      </c>
      <c r="T79" s="32">
        <f t="shared" ca="1" si="69"/>
        <v>3.2924053880692661</v>
      </c>
      <c r="U79" s="32">
        <f t="shared" ca="1" si="69"/>
        <v>4.098431509236665</v>
      </c>
      <c r="V79" s="32">
        <f t="shared" ca="1" si="69"/>
        <v>4.0807523097228326</v>
      </c>
      <c r="W79" s="32">
        <f t="shared" ca="1" si="69"/>
        <v>-0.9594015233949964</v>
      </c>
      <c r="X79" s="32">
        <f t="shared" ca="1" si="69"/>
        <v>-2.1647001303780957</v>
      </c>
      <c r="Y79" s="32">
        <f t="shared" ca="1" si="69"/>
        <v>-1.8924193004161494</v>
      </c>
      <c r="Z79" s="32">
        <f t="shared" ca="1" si="69"/>
        <v>-1.1971776044056914</v>
      </c>
      <c r="AA79" s="32">
        <f t="shared" ca="1" si="69"/>
        <v>1.0202759100394108</v>
      </c>
      <c r="AB79" s="32">
        <f t="shared" ref="AB79" ca="1" si="70">+OFFSET(AB82,1+($AE$77-1)*3,0)</f>
        <v>-3.3198785330530285</v>
      </c>
      <c r="AC79" s="32">
        <f ca="1">+OFFSET(AC82,1+($AE$77-1)*3,0)</f>
        <v>5.0886668963141641</v>
      </c>
      <c r="AD79" s="31"/>
      <c r="AE79" s="31"/>
    </row>
    <row r="80" spans="1:39" ht="15">
      <c r="A80" s="31"/>
      <c r="B80" s="31"/>
      <c r="C80" s="31"/>
      <c r="D80" s="2" t="s">
        <v>54</v>
      </c>
      <c r="E80" s="32"/>
      <c r="F80" s="32"/>
      <c r="G80" s="32">
        <f t="shared" ref="G80" ca="1" si="71">+OFFSET(G83,1+($AE$77-1)*3,0)</f>
        <v>5.7532441855640215</v>
      </c>
      <c r="H80" s="32">
        <f t="shared" ca="1" si="69"/>
        <v>4.697157776454266</v>
      </c>
      <c r="I80" s="32">
        <f t="shared" ca="1" si="69"/>
        <v>3.2012158920038032</v>
      </c>
      <c r="J80" s="32">
        <f t="shared" ca="1" si="69"/>
        <v>4.2202533286522286</v>
      </c>
      <c r="K80" s="32">
        <f t="shared" ca="1" si="69"/>
        <v>3.611642179405373</v>
      </c>
      <c r="L80" s="32">
        <f t="shared" ca="1" si="69"/>
        <v>1.0067705959489646</v>
      </c>
      <c r="M80" s="32">
        <f t="shared" ca="1" si="69"/>
        <v>1.9547469878518242</v>
      </c>
      <c r="N80" s="32">
        <f t="shared" ca="1" si="69"/>
        <v>3.0877375143440156</v>
      </c>
      <c r="O80" s="32">
        <f t="shared" ca="1" si="69"/>
        <v>2.4569043800989556</v>
      </c>
      <c r="P80" s="32">
        <f t="shared" ca="1" si="69"/>
        <v>3.2357045702611935</v>
      </c>
      <c r="Q80" s="32">
        <f t="shared" ca="1" si="69"/>
        <v>1.5834249576633024</v>
      </c>
      <c r="R80" s="32">
        <f t="shared" ca="1" si="69"/>
        <v>2.3758488849857526</v>
      </c>
      <c r="S80" s="32">
        <f t="shared" ca="1" si="69"/>
        <v>2.9793699836684873</v>
      </c>
      <c r="T80" s="32">
        <f t="shared" ca="1" si="69"/>
        <v>3.2640920106733673</v>
      </c>
      <c r="U80" s="32">
        <f t="shared" ca="1" si="69"/>
        <v>2.6943927716453882</v>
      </c>
      <c r="V80" s="32">
        <f t="shared" ca="1" si="69"/>
        <v>2.5089714352740717</v>
      </c>
      <c r="W80" s="32">
        <f t="shared" ca="1" si="69"/>
        <v>-2.335790632596177</v>
      </c>
      <c r="X80" s="32">
        <f t="shared" ca="1" si="69"/>
        <v>-1.9285897413695847</v>
      </c>
      <c r="Y80" s="32">
        <f t="shared" ca="1" si="69"/>
        <v>-1.534970440409885</v>
      </c>
      <c r="Z80" s="32">
        <f t="shared" ca="1" si="69"/>
        <v>-0.89474862212601558</v>
      </c>
      <c r="AA80" s="32">
        <f t="shared" ca="1" si="69"/>
        <v>1.3991613316194484</v>
      </c>
      <c r="AB80" s="32">
        <f t="shared" ref="AB80" ca="1" si="72">+OFFSET(AB83,1+($AE$77-1)*3,0)</f>
        <v>-2.7908678686626045</v>
      </c>
      <c r="AC80" s="32">
        <f ca="1">+OFFSET(AC83,1+($AE$77-1)*3,0)</f>
        <v>6.0367616979551402</v>
      </c>
      <c r="AD80" s="31"/>
      <c r="AE80" s="31"/>
    </row>
    <row r="81" spans="1:43" ht="15">
      <c r="A81" s="31"/>
      <c r="B81" s="31"/>
      <c r="C81" s="31"/>
      <c r="D81" s="31"/>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1"/>
      <c r="AE81" s="31"/>
    </row>
    <row r="82" spans="1:43" ht="15">
      <c r="A82" s="31"/>
      <c r="B82" s="31"/>
      <c r="C82" s="2" t="s">
        <v>46</v>
      </c>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43" ht="15">
      <c r="A83" s="31"/>
      <c r="B83" s="31"/>
      <c r="C83" s="31"/>
      <c r="D83" s="2" t="s">
        <v>58</v>
      </c>
      <c r="E83" s="32"/>
      <c r="F83" s="32"/>
      <c r="G83" s="32">
        <f t="shared" ref="G83" ca="1" si="73">IF(OFFSET(G31,$AE$29-1,0)=0,ERROR.TYPE(6),G23/G27*100)</f>
        <v>4.8462187020950465</v>
      </c>
      <c r="H83" s="32">
        <f t="shared" ref="H83:AB83" ca="1" si="74">IF(OFFSET(H31,$AE$29-1,0)=0,ERROR.TYPE(6),H23/H27*100)</f>
        <v>3.818313253012052</v>
      </c>
      <c r="I83" s="32">
        <f t="shared" ca="1" si="74"/>
        <v>2.4694245435636715</v>
      </c>
      <c r="J83" s="32">
        <f t="shared" ca="1" si="74"/>
        <v>3.5519560439560469</v>
      </c>
      <c r="K83" s="32">
        <f t="shared" ca="1" si="74"/>
        <v>3.4760667903525002</v>
      </c>
      <c r="L83" s="32">
        <f t="shared" ca="1" si="74"/>
        <v>1.5460893309927812</v>
      </c>
      <c r="M83" s="32">
        <f t="shared" ca="1" si="74"/>
        <v>3.0268984604739693</v>
      </c>
      <c r="N83" s="32">
        <f t="shared" ca="1" si="74"/>
        <v>3.5541597887091458</v>
      </c>
      <c r="O83" s="32">
        <f t="shared" ca="1" si="74"/>
        <v>4.0130706391158109</v>
      </c>
      <c r="P83" s="32">
        <f t="shared" ca="1" si="74"/>
        <v>2.9106208888175873</v>
      </c>
      <c r="Q83" s="32">
        <f t="shared" ca="1" si="74"/>
        <v>0.8526739233317534</v>
      </c>
      <c r="R83" s="32">
        <f t="shared" ca="1" si="74"/>
        <v>1.7072213740457982</v>
      </c>
      <c r="S83" s="32">
        <f t="shared" ca="1" si="74"/>
        <v>2.1763693270735516</v>
      </c>
      <c r="T83" s="32">
        <f t="shared" ca="1" si="74"/>
        <v>3.2924053880692661</v>
      </c>
      <c r="U83" s="32">
        <f t="shared" ca="1" si="74"/>
        <v>4.098431509236665</v>
      </c>
      <c r="V83" s="32">
        <f t="shared" ca="1" si="74"/>
        <v>4.0807523097228326</v>
      </c>
      <c r="W83" s="32">
        <f t="shared" ca="1" si="74"/>
        <v>-0.9594015233949964</v>
      </c>
      <c r="X83" s="32">
        <f t="shared" ca="1" si="74"/>
        <v>-2.1647001303780957</v>
      </c>
      <c r="Y83" s="32">
        <f t="shared" ca="1" si="74"/>
        <v>-1.8924193004161494</v>
      </c>
      <c r="Z83" s="32">
        <f t="shared" ca="1" si="74"/>
        <v>-1.1971776044056914</v>
      </c>
      <c r="AA83" s="32">
        <f t="shared" ca="1" si="74"/>
        <v>1.0202759100394108</v>
      </c>
      <c r="AB83" s="32">
        <f t="shared" ca="1" si="74"/>
        <v>-3.3198785330530285</v>
      </c>
      <c r="AC83" s="32">
        <f t="shared" ref="AC83" ca="1" si="75">IF(OFFSET(AC31,$AE$29-1,0)=0,ERROR.TYPE(6),AC23/AC27*100)</f>
        <v>5.0886668963141641</v>
      </c>
      <c r="AD83" s="31"/>
      <c r="AE83" s="31"/>
    </row>
    <row r="84" spans="1:43" ht="15">
      <c r="A84" s="31"/>
      <c r="B84" s="31"/>
      <c r="C84" s="31"/>
      <c r="D84" s="2" t="s">
        <v>54</v>
      </c>
      <c r="E84" s="32"/>
      <c r="F84" s="32"/>
      <c r="G84" s="32">
        <f t="shared" ref="G84" ca="1" si="76">IF(OFFSET(G31,$AE$29-1,0)=0,ERROR.TYPE(6),G67/G27*100)</f>
        <v>5.7532441855640215</v>
      </c>
      <c r="H84" s="32">
        <f t="shared" ref="H84:AA84" ca="1" si="77">IF(OFFSET(H31,$AE$29-1,0)=0,ERROR.TYPE(6),H67/H27*100)</f>
        <v>4.697157776454266</v>
      </c>
      <c r="I84" s="32">
        <f t="shared" ca="1" si="77"/>
        <v>3.2012158920038032</v>
      </c>
      <c r="J84" s="32">
        <f t="shared" ca="1" si="77"/>
        <v>4.2202533286522286</v>
      </c>
      <c r="K84" s="32">
        <f t="shared" ca="1" si="77"/>
        <v>3.611642179405373</v>
      </c>
      <c r="L84" s="32">
        <f t="shared" ca="1" si="77"/>
        <v>1.0067705959489646</v>
      </c>
      <c r="M84" s="32">
        <f t="shared" ca="1" si="77"/>
        <v>1.9547469878518242</v>
      </c>
      <c r="N84" s="32">
        <f t="shared" ca="1" si="77"/>
        <v>3.0877375143440156</v>
      </c>
      <c r="O84" s="32">
        <f t="shared" ca="1" si="77"/>
        <v>2.4569043800989556</v>
      </c>
      <c r="P84" s="32">
        <f t="shared" ca="1" si="77"/>
        <v>3.2357045702611935</v>
      </c>
      <c r="Q84" s="32">
        <f t="shared" ca="1" si="77"/>
        <v>1.5834249576633024</v>
      </c>
      <c r="R84" s="32">
        <f t="shared" ca="1" si="77"/>
        <v>2.3758488849857526</v>
      </c>
      <c r="S84" s="32">
        <f t="shared" ca="1" si="77"/>
        <v>2.9793699836684873</v>
      </c>
      <c r="T84" s="32">
        <f t="shared" ca="1" si="77"/>
        <v>3.2640920106733673</v>
      </c>
      <c r="U84" s="32">
        <f t="shared" ca="1" si="77"/>
        <v>2.6943927716453882</v>
      </c>
      <c r="V84" s="32">
        <f t="shared" ca="1" si="77"/>
        <v>2.5089714352740717</v>
      </c>
      <c r="W84" s="32">
        <f t="shared" ca="1" si="77"/>
        <v>-2.335790632596177</v>
      </c>
      <c r="X84" s="32">
        <f t="shared" ca="1" si="77"/>
        <v>-1.9285897413695847</v>
      </c>
      <c r="Y84" s="32">
        <f t="shared" ca="1" si="77"/>
        <v>-1.534970440409885</v>
      </c>
      <c r="Z84" s="32">
        <f t="shared" ca="1" si="77"/>
        <v>-0.89474862212601558</v>
      </c>
      <c r="AA84" s="32">
        <f t="shared" ca="1" si="77"/>
        <v>1.3991613316194484</v>
      </c>
      <c r="AB84" s="32">
        <f t="shared" ref="AB84:AC84" ca="1" si="78">IF(OFFSET(AB31,$AE$29-1,0)=0,ERROR.TYPE(6),AB67/AB27*100)</f>
        <v>-2.7908678686626045</v>
      </c>
      <c r="AC84" s="32">
        <f t="shared" ca="1" si="78"/>
        <v>6.0367616979551402</v>
      </c>
      <c r="AD84" s="31"/>
      <c r="AE84" s="31"/>
    </row>
    <row r="85" spans="1:43" ht="15">
      <c r="A85" s="31"/>
      <c r="B85" s="31"/>
      <c r="C85" s="2" t="s">
        <v>47</v>
      </c>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43" ht="15">
      <c r="A86" s="31"/>
      <c r="B86" s="31"/>
      <c r="C86" s="31"/>
      <c r="D86" s="2" t="s">
        <v>58</v>
      </c>
      <c r="E86" s="32"/>
      <c r="F86" s="32"/>
      <c r="G86" s="32">
        <f t="shared" ref="G86" ca="1" si="79">IF(OFFSET(G31,$AE$29-1,0)=0,ERROR.TYPE(6),G25/G27*100)</f>
        <v>0.11951967296883236</v>
      </c>
      <c r="H86" s="32">
        <f t="shared" ref="H86:AB86" ca="1" si="80">IF(OFFSET(H31,$AE$29-1,0)=0,ERROR.TYPE(6),H25/H27*100)</f>
        <v>0.34843373493976304</v>
      </c>
      <c r="I86" s="32">
        <f t="shared" ca="1" si="80"/>
        <v>-1.3207302981280322</v>
      </c>
      <c r="J86" s="32">
        <f t="shared" ca="1" si="80"/>
        <v>-0.57991208791208471</v>
      </c>
      <c r="K86" s="32">
        <f t="shared" ca="1" si="80"/>
        <v>-0.58495155638013263</v>
      </c>
      <c r="L86" s="32">
        <f t="shared" ca="1" si="80"/>
        <v>-2.3938365515896258</v>
      </c>
      <c r="M86" s="32">
        <f t="shared" ca="1" si="80"/>
        <v>-0.7613734647984749</v>
      </c>
      <c r="N86" s="32">
        <f t="shared" ca="1" si="80"/>
        <v>-0.58912182238362454</v>
      </c>
      <c r="O86" s="32">
        <f t="shared" ca="1" si="80"/>
        <v>0.39301617811949524</v>
      </c>
      <c r="P86" s="32">
        <f t="shared" ca="1" si="80"/>
        <v>-1.1484197015883169</v>
      </c>
      <c r="Q86" s="32">
        <f t="shared" ca="1" si="80"/>
        <v>-3.469774412367884</v>
      </c>
      <c r="R86" s="32">
        <f t="shared" ca="1" si="80"/>
        <v>-2.4759847328244313</v>
      </c>
      <c r="S86" s="32">
        <f t="shared" ca="1" si="80"/>
        <v>-1.5652724427372329</v>
      </c>
      <c r="T86" s="32">
        <f t="shared" ca="1" si="80"/>
        <v>-0.54338678640154847</v>
      </c>
      <c r="U86" s="32">
        <f t="shared" ca="1" si="80"/>
        <v>0.29919832694318255</v>
      </c>
      <c r="V86" s="32">
        <f t="shared" ca="1" si="80"/>
        <v>0.29720633523977108</v>
      </c>
      <c r="W86" s="32">
        <f t="shared" ca="1" si="80"/>
        <v>-5.2684330794341694</v>
      </c>
      <c r="X86" s="32">
        <f t="shared" ca="1" si="80"/>
        <v>-6.9126358105171661</v>
      </c>
      <c r="Y86" s="32">
        <f t="shared" ca="1" si="80"/>
        <v>-7.5160836801259681</v>
      </c>
      <c r="Z86" s="32">
        <f t="shared" ca="1" si="80"/>
        <v>-7.2435291418081711</v>
      </c>
      <c r="AA86" s="32">
        <f t="shared" ca="1" si="80"/>
        <v>-5.4717250173892946</v>
      </c>
      <c r="AB86" s="32">
        <f t="shared" ca="1" si="80"/>
        <v>-10.200397103480499</v>
      </c>
      <c r="AC86" s="32">
        <f t="shared" ref="AC86" ca="1" si="81">IF(OFFSET(AC31,$AE$29-1,0)=0,ERROR.TYPE(6),AC25/AC27*100)</f>
        <v>-2.4143300034447064</v>
      </c>
      <c r="AD86" s="31"/>
      <c r="AE86" s="31"/>
    </row>
    <row r="87" spans="1:43" ht="15">
      <c r="A87" s="31"/>
      <c r="B87" s="31"/>
      <c r="C87" s="31"/>
      <c r="D87" s="2" t="s">
        <v>54</v>
      </c>
      <c r="E87" s="32"/>
      <c r="F87" s="32"/>
      <c r="G87" s="32">
        <f t="shared" ref="G87" ca="1" si="82">IF(OFFSET(G31,$AE$29-1,0)=0,ERROR.TYPE(6),G69/G27*100)</f>
        <v>1.0265451564378076</v>
      </c>
      <c r="H87" s="32">
        <f t="shared" ref="H87:AA87" ca="1" si="83">IF(OFFSET(H31,$AE$29-1,0)=0,ERROR.TYPE(6),H69/H27*100)</f>
        <v>1.2272782583819772</v>
      </c>
      <c r="I87" s="32">
        <f t="shared" ca="1" si="83"/>
        <v>-0.58893894968790073</v>
      </c>
      <c r="J87" s="32">
        <f t="shared" ca="1" si="83"/>
        <v>8.838519678409669E-2</v>
      </c>
      <c r="K87" s="32">
        <f t="shared" ca="1" si="83"/>
        <v>-0.44937616732725999</v>
      </c>
      <c r="L87" s="32">
        <f t="shared" ca="1" si="83"/>
        <v>-2.9331552866334429</v>
      </c>
      <c r="M87" s="32">
        <f t="shared" ca="1" si="83"/>
        <v>-1.8335249374206202</v>
      </c>
      <c r="N87" s="32">
        <f t="shared" ca="1" si="83"/>
        <v>-1.0555440967487542</v>
      </c>
      <c r="O87" s="32">
        <f t="shared" ca="1" si="83"/>
        <v>-1.1631500808973603</v>
      </c>
      <c r="P87" s="32">
        <f t="shared" ca="1" si="83"/>
        <v>-0.82333602014471075</v>
      </c>
      <c r="Q87" s="32">
        <f t="shared" ca="1" si="83"/>
        <v>-2.7390233780363347</v>
      </c>
      <c r="R87" s="32">
        <f t="shared" ca="1" si="83"/>
        <v>-1.8073572218844771</v>
      </c>
      <c r="S87" s="32">
        <f t="shared" ca="1" si="83"/>
        <v>-0.76227178614229651</v>
      </c>
      <c r="T87" s="32">
        <f t="shared" ca="1" si="83"/>
        <v>-0.57170016379744704</v>
      </c>
      <c r="U87" s="32">
        <f t="shared" ca="1" si="83"/>
        <v>-1.1048404106480942</v>
      </c>
      <c r="V87" s="32">
        <f t="shared" ca="1" si="83"/>
        <v>-1.2745745392089896</v>
      </c>
      <c r="W87" s="32">
        <f t="shared" ca="1" si="83"/>
        <v>-6.6448221886353505</v>
      </c>
      <c r="X87" s="32">
        <f t="shared" ca="1" si="83"/>
        <v>-6.6765254215086545</v>
      </c>
      <c r="Y87" s="32">
        <f t="shared" ca="1" si="83"/>
        <v>-7.1586348201197039</v>
      </c>
      <c r="Z87" s="32">
        <f t="shared" ca="1" si="83"/>
        <v>-6.9411001595284949</v>
      </c>
      <c r="AA87" s="32">
        <f t="shared" ca="1" si="83"/>
        <v>-5.0928395958092567</v>
      </c>
      <c r="AB87" s="32">
        <f t="shared" ref="AB87:AC87" ca="1" si="84">IF(OFFSET(AB31,$AE$29-1,0)=0,ERROR.TYPE(6),AB69/AB27*100)</f>
        <v>-9.6713864390900746</v>
      </c>
      <c r="AC87" s="32">
        <f t="shared" ca="1" si="84"/>
        <v>-1.4662352018037303</v>
      </c>
      <c r="AD87" s="31"/>
      <c r="AE87" s="31"/>
    </row>
    <row r="88" spans="1:43" ht="15">
      <c r="A88" s="31"/>
      <c r="B88" s="31"/>
      <c r="C88" s="31"/>
      <c r="D88" s="31"/>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1"/>
      <c r="AE88" s="31"/>
    </row>
    <row r="89" spans="1:43" ht="15">
      <c r="A89" s="35"/>
      <c r="B89" s="35"/>
      <c r="C89" s="35" t="s">
        <v>59</v>
      </c>
      <c r="D89" s="35"/>
      <c r="E89" s="37"/>
      <c r="F89" s="37"/>
      <c r="G89" s="37"/>
      <c r="H89" s="37"/>
      <c r="I89" s="37"/>
      <c r="J89" s="37"/>
      <c r="K89" s="37"/>
      <c r="L89" s="37"/>
      <c r="M89" s="38"/>
      <c r="N89" s="38"/>
      <c r="O89" s="38"/>
      <c r="P89" s="38"/>
      <c r="Q89" s="38"/>
      <c r="R89" s="38"/>
      <c r="S89" s="38"/>
      <c r="T89" s="38"/>
      <c r="U89" s="38"/>
      <c r="V89" s="38"/>
      <c r="W89" s="38"/>
      <c r="X89" s="38"/>
      <c r="Y89" s="38"/>
      <c r="Z89" s="38"/>
      <c r="AA89" s="38"/>
      <c r="AB89" s="38"/>
      <c r="AC89" s="38"/>
    </row>
    <row r="90" spans="1:43" ht="15">
      <c r="A90" s="31"/>
      <c r="B90" s="31"/>
      <c r="C90" s="31"/>
      <c r="D90" s="2" t="s">
        <v>60</v>
      </c>
      <c r="E90" s="32"/>
      <c r="F90" s="32"/>
      <c r="G90" s="32">
        <f t="shared" ref="G90:AC90" ca="1" si="85">IF(OFFSET(F31,$AE$29-1,0)=0,ERROR.TYPE(6),OFFSET(G31,$AE$29-1,0)-OFFSET(F31,$AE$29-1,0))</f>
        <v>-6.1390600000000006</v>
      </c>
      <c r="H90" s="32">
        <f t="shared" ca="1" si="85"/>
        <v>-9.7159999999999247E-2</v>
      </c>
      <c r="I90" s="32">
        <f t="shared" ca="1" si="85"/>
        <v>0.62845999999999957</v>
      </c>
      <c r="J90" s="32">
        <f t="shared" ca="1" si="85"/>
        <v>0.32582999999999984</v>
      </c>
      <c r="K90" s="32">
        <f t="shared" ca="1" si="85"/>
        <v>1.9276600000000002</v>
      </c>
      <c r="L90" s="32">
        <f t="shared" ca="1" si="85"/>
        <v>2.40822</v>
      </c>
      <c r="M90" s="32">
        <f t="shared" ca="1" si="85"/>
        <v>1.4274199999999997</v>
      </c>
      <c r="N90" s="32">
        <f t="shared" ca="1" si="85"/>
        <v>-1.9612699999999998</v>
      </c>
      <c r="O90" s="32">
        <f t="shared" ca="1" si="85"/>
        <v>2.3007099999999996</v>
      </c>
      <c r="P90" s="32">
        <f t="shared" ca="1" si="85"/>
        <v>-4.5695399999999999</v>
      </c>
      <c r="Q90" s="32">
        <f t="shared" ca="1" si="85"/>
        <v>-1.1479200000000005</v>
      </c>
      <c r="R90" s="32">
        <f t="shared" ca="1" si="85"/>
        <v>0.21713000000000027</v>
      </c>
      <c r="S90" s="32">
        <f t="shared" ca="1" si="85"/>
        <v>-0.3942399999999997</v>
      </c>
      <c r="T90" s="32">
        <f t="shared" ca="1" si="85"/>
        <v>2.2848599999999997</v>
      </c>
      <c r="U90" s="32">
        <f t="shared" ca="1" si="85"/>
        <v>4.1604900000000002</v>
      </c>
      <c r="V90" s="32">
        <f t="shared" ca="1" si="85"/>
        <v>0.51090999999999998</v>
      </c>
      <c r="W90" s="32">
        <f t="shared" ca="1" si="85"/>
        <v>-0.52095000000000002</v>
      </c>
      <c r="X90" s="32">
        <f t="shared" ca="1" si="85"/>
        <v>-4.9136199999999999</v>
      </c>
      <c r="Y90" s="32">
        <f t="shared" ca="1" si="85"/>
        <v>-0.28854000000000002</v>
      </c>
      <c r="Z90" s="32">
        <f t="shared" ca="1" si="85"/>
        <v>0.24245000000000005</v>
      </c>
      <c r="AA90" s="32">
        <f t="shared" ca="1" si="85"/>
        <v>-0.18070000000000008</v>
      </c>
      <c r="AB90" s="32">
        <f t="shared" ca="1" si="85"/>
        <v>-0.46585999999999994</v>
      </c>
      <c r="AC90" s="32">
        <f t="shared" ca="1" si="85"/>
        <v>-0.34055000000000013</v>
      </c>
      <c r="AD90" s="31"/>
      <c r="AE90" s="31"/>
    </row>
    <row r="91" spans="1:43" ht="15">
      <c r="A91" s="31"/>
      <c r="B91" s="31"/>
      <c r="C91" s="31"/>
      <c r="D91" s="2" t="s">
        <v>61</v>
      </c>
      <c r="E91" s="32"/>
      <c r="F91" s="32"/>
      <c r="G91" s="32"/>
      <c r="H91" s="32">
        <f t="shared" ref="H91:AB91" ca="1" si="86">IF(OFFSET(G31,$AE$29-1,0)=0,ERROR.TYPE(6),G80-H80)</f>
        <v>1.0560864091097555</v>
      </c>
      <c r="I91" s="32">
        <f t="shared" ca="1" si="86"/>
        <v>1.4959418844504628</v>
      </c>
      <c r="J91" s="32">
        <f t="shared" ca="1" si="86"/>
        <v>-1.0190374366484254</v>
      </c>
      <c r="K91" s="32">
        <f t="shared" ca="1" si="86"/>
        <v>0.60861114924685555</v>
      </c>
      <c r="L91" s="32">
        <f t="shared" ca="1" si="86"/>
        <v>2.6048715834564087</v>
      </c>
      <c r="M91" s="32">
        <f t="shared" ca="1" si="86"/>
        <v>-0.94797639190285965</v>
      </c>
      <c r="N91" s="32">
        <f t="shared" ca="1" si="86"/>
        <v>-1.1329905264921913</v>
      </c>
      <c r="O91" s="32">
        <f t="shared" ca="1" si="86"/>
        <v>0.63083313424505993</v>
      </c>
      <c r="P91" s="32">
        <f t="shared" ca="1" si="86"/>
        <v>-0.77880019016223789</v>
      </c>
      <c r="Q91" s="32">
        <f t="shared" ca="1" si="86"/>
        <v>1.6522796125978911</v>
      </c>
      <c r="R91" s="32">
        <f t="shared" ca="1" si="86"/>
        <v>-0.79242392732245026</v>
      </c>
      <c r="S91" s="32">
        <f t="shared" ca="1" si="86"/>
        <v>-0.60352109868273462</v>
      </c>
      <c r="T91" s="32">
        <f t="shared" ca="1" si="86"/>
        <v>-0.28472202700488003</v>
      </c>
      <c r="U91" s="32">
        <f t="shared" ca="1" si="86"/>
        <v>0.56969923902797914</v>
      </c>
      <c r="V91" s="32">
        <f t="shared" ca="1" si="86"/>
        <v>0.18542133637131641</v>
      </c>
      <c r="W91" s="32">
        <f t="shared" ca="1" si="86"/>
        <v>4.8447620678702492</v>
      </c>
      <c r="X91" s="32">
        <f t="shared" ca="1" si="86"/>
        <v>-0.40720089122659231</v>
      </c>
      <c r="Y91" s="32">
        <f t="shared" ca="1" si="86"/>
        <v>-0.39361930095969977</v>
      </c>
      <c r="Z91" s="32">
        <f t="shared" ca="1" si="86"/>
        <v>-0.64022181828386937</v>
      </c>
      <c r="AA91" s="32">
        <f t="shared" ca="1" si="86"/>
        <v>-2.2939099537454641</v>
      </c>
      <c r="AB91" s="32">
        <f t="shared" ca="1" si="86"/>
        <v>4.1900292002820532</v>
      </c>
      <c r="AC91" s="32">
        <f ca="1">IF(OFFSET(AB31,$AE$29-1,0)=0,ERROR.TYPE(6),AB80-AC80)</f>
        <v>-8.8276295666177447</v>
      </c>
      <c r="AD91" s="31"/>
      <c r="AE91" s="31"/>
    </row>
    <row r="92" spans="1:43" s="45" customFormat="1">
      <c r="A92" s="47"/>
      <c r="B92" s="47"/>
      <c r="C92" s="47"/>
      <c r="D92" s="47"/>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7"/>
      <c r="AE92" s="47"/>
      <c r="AF92" s="48"/>
      <c r="AG92" s="48"/>
      <c r="AH92" s="48"/>
      <c r="AI92" s="48"/>
      <c r="AJ92" s="48"/>
      <c r="AK92" s="48"/>
      <c r="AL92" s="48"/>
      <c r="AM92" s="48"/>
      <c r="AN92" s="48"/>
      <c r="AO92" s="48"/>
      <c r="AP92" s="48"/>
      <c r="AQ92" s="48"/>
    </row>
    <row r="93" spans="1:43" s="45" customFormat="1">
      <c r="A93" s="47"/>
      <c r="B93" s="47"/>
      <c r="C93" s="47"/>
      <c r="D93" s="47"/>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7"/>
      <c r="AE93" s="47"/>
      <c r="AF93" s="48"/>
      <c r="AG93" s="48"/>
      <c r="AH93" s="48"/>
      <c r="AI93" s="48"/>
      <c r="AJ93" s="48"/>
      <c r="AK93" s="48"/>
      <c r="AL93" s="48"/>
      <c r="AM93" s="48"/>
      <c r="AN93" s="48"/>
      <c r="AO93" s="48"/>
      <c r="AP93" s="48"/>
      <c r="AQ93" s="48"/>
    </row>
    <row r="94" spans="1:43" s="45" customFormat="1" ht="15">
      <c r="AE94" s="203"/>
    </row>
    <row r="95" spans="1:43" s="45" customFormat="1" ht="15">
      <c r="G95" s="202"/>
      <c r="H95" s="202"/>
      <c r="I95" s="202"/>
      <c r="J95" s="202"/>
      <c r="K95" s="202"/>
      <c r="L95" s="202"/>
      <c r="M95" s="202"/>
      <c r="N95" s="202"/>
      <c r="O95" s="202"/>
      <c r="P95" s="202"/>
      <c r="Q95" s="202"/>
      <c r="R95" s="202"/>
      <c r="S95" s="202"/>
      <c r="T95" s="202"/>
      <c r="U95" s="202"/>
      <c r="V95" s="202"/>
      <c r="W95" s="202"/>
      <c r="X95" s="202"/>
      <c r="Y95" s="202"/>
      <c r="Z95" s="202"/>
      <c r="AA95" s="202"/>
      <c r="AB95" s="202"/>
      <c r="AC95" s="202"/>
      <c r="AD95" s="202"/>
      <c r="AE95" s="204"/>
    </row>
    <row r="96" spans="1:43" s="45" customFormat="1" ht="15">
      <c r="G96" s="202"/>
      <c r="H96" s="202"/>
      <c r="I96" s="202"/>
      <c r="J96" s="202"/>
      <c r="K96" s="202"/>
      <c r="L96" s="202"/>
      <c r="M96" s="202"/>
      <c r="N96" s="202"/>
      <c r="O96" s="202"/>
      <c r="P96" s="202"/>
      <c r="Q96" s="202"/>
      <c r="R96" s="202"/>
      <c r="S96" s="202"/>
      <c r="T96" s="202"/>
      <c r="U96" s="202"/>
      <c r="V96" s="202"/>
      <c r="W96" s="202"/>
      <c r="X96" s="202"/>
      <c r="Y96" s="202"/>
      <c r="Z96" s="202"/>
      <c r="AA96" s="202"/>
      <c r="AB96" s="202"/>
      <c r="AC96" s="202"/>
      <c r="AD96" s="202"/>
      <c r="AE96" s="204"/>
    </row>
    <row r="97" spans="5:31" s="45" customFormat="1" ht="15">
      <c r="G97" s="202"/>
      <c r="H97" s="202"/>
      <c r="I97" s="202"/>
      <c r="J97" s="202"/>
      <c r="K97" s="202"/>
      <c r="L97" s="202"/>
      <c r="M97" s="202"/>
      <c r="N97" s="202"/>
      <c r="O97" s="202"/>
      <c r="P97" s="202"/>
      <c r="Q97" s="202"/>
      <c r="R97" s="202"/>
      <c r="S97" s="202"/>
      <c r="T97" s="202"/>
      <c r="U97" s="202"/>
      <c r="V97" s="202"/>
      <c r="W97" s="202"/>
      <c r="X97" s="202"/>
      <c r="Y97" s="202"/>
      <c r="Z97" s="202"/>
      <c r="AA97" s="202"/>
      <c r="AB97" s="202"/>
      <c r="AC97" s="202"/>
      <c r="AD97" s="202"/>
      <c r="AE97" s="204"/>
    </row>
    <row r="98" spans="5:31" s="45" customFormat="1" ht="15">
      <c r="G98" s="202"/>
      <c r="H98" s="202"/>
      <c r="I98" s="202"/>
      <c r="J98" s="202"/>
      <c r="K98" s="202"/>
      <c r="L98" s="202"/>
      <c r="M98" s="202"/>
      <c r="N98" s="202"/>
      <c r="O98" s="202"/>
      <c r="P98" s="202"/>
      <c r="Q98" s="202"/>
      <c r="R98" s="202"/>
      <c r="S98" s="202"/>
      <c r="T98" s="202"/>
      <c r="U98" s="202"/>
      <c r="V98" s="202"/>
      <c r="W98" s="202"/>
      <c r="X98" s="202"/>
      <c r="Y98" s="202"/>
      <c r="Z98" s="202"/>
      <c r="AA98" s="202"/>
      <c r="AB98" s="202"/>
      <c r="AC98" s="202"/>
      <c r="AD98" s="202"/>
      <c r="AE98" s="204"/>
    </row>
    <row r="99" spans="5:31" s="45" customFormat="1" ht="15">
      <c r="G99" s="202"/>
      <c r="H99" s="202"/>
      <c r="I99" s="202"/>
      <c r="J99" s="202"/>
      <c r="K99" s="202"/>
      <c r="L99" s="202"/>
      <c r="M99" s="202"/>
      <c r="N99" s="202"/>
      <c r="O99" s="202"/>
      <c r="P99" s="202"/>
      <c r="Q99" s="202"/>
      <c r="R99" s="202"/>
      <c r="S99" s="202"/>
      <c r="T99" s="202"/>
      <c r="U99" s="202"/>
      <c r="V99" s="202"/>
      <c r="W99" s="202"/>
      <c r="X99" s="202"/>
      <c r="Y99" s="202"/>
      <c r="Z99" s="202"/>
      <c r="AA99" s="202"/>
      <c r="AB99" s="202"/>
      <c r="AC99" s="202"/>
      <c r="AE99" s="204"/>
    </row>
    <row r="100" spans="5:31" s="45" customFormat="1" ht="15">
      <c r="E100" s="12"/>
      <c r="G100" s="202"/>
      <c r="H100" s="202"/>
      <c r="I100" s="202"/>
      <c r="J100" s="202"/>
      <c r="K100" s="202"/>
      <c r="L100" s="202"/>
      <c r="M100" s="202"/>
      <c r="N100" s="202"/>
      <c r="O100" s="202"/>
      <c r="P100" s="202"/>
      <c r="Q100" s="202"/>
      <c r="R100" s="202"/>
      <c r="S100" s="202"/>
      <c r="T100" s="202"/>
      <c r="U100" s="202"/>
      <c r="V100" s="202"/>
      <c r="W100" s="202"/>
      <c r="X100" s="202"/>
      <c r="Y100" s="202"/>
      <c r="Z100" s="202"/>
      <c r="AA100" s="202"/>
      <c r="AB100" s="202"/>
      <c r="AC100" s="202"/>
      <c r="AD100" s="202"/>
      <c r="AE100" s="204"/>
    </row>
    <row r="101" spans="5:31" s="45" customFormat="1" ht="15">
      <c r="E101" s="12"/>
      <c r="G101" s="202"/>
      <c r="H101" s="202"/>
      <c r="I101" s="202"/>
      <c r="J101" s="202"/>
      <c r="K101" s="202"/>
      <c r="L101" s="202"/>
      <c r="M101" s="202"/>
      <c r="N101" s="202"/>
      <c r="O101" s="202"/>
      <c r="P101" s="202"/>
      <c r="Q101" s="202"/>
      <c r="R101" s="202"/>
      <c r="S101" s="202"/>
      <c r="T101" s="202"/>
      <c r="U101" s="202"/>
      <c r="V101" s="202"/>
      <c r="W101" s="202"/>
      <c r="X101" s="202"/>
      <c r="Y101" s="202"/>
      <c r="Z101" s="202"/>
      <c r="AA101" s="202"/>
      <c r="AB101" s="202"/>
      <c r="AC101" s="202"/>
      <c r="AD101" s="202"/>
      <c r="AE101" s="204"/>
    </row>
    <row r="102" spans="5:31" s="45" customFormat="1"/>
    <row r="103" spans="5:31" s="45" customFormat="1"/>
    <row r="104" spans="5:31" s="45" customFormat="1"/>
    <row r="105" spans="5:31" s="45" customFormat="1"/>
    <row r="106" spans="5:31" s="45" customFormat="1"/>
    <row r="107" spans="5:31" s="45" customFormat="1"/>
    <row r="108" spans="5:31" s="45" customFormat="1"/>
    <row r="109" spans="5:31" s="45" customFormat="1"/>
    <row r="110" spans="5:31" s="45" customFormat="1"/>
    <row r="111" spans="5:31" s="45" customFormat="1"/>
    <row r="112" spans="5:31" s="45" customFormat="1"/>
    <row r="113" s="45" customFormat="1"/>
    <row r="114" s="45" customFormat="1"/>
    <row r="115" s="45" customFormat="1"/>
    <row r="116" s="45" customFormat="1"/>
    <row r="117" s="45" customFormat="1"/>
    <row r="118" s="45" customFormat="1"/>
    <row r="119" s="45" customFormat="1"/>
    <row r="120" s="45" customFormat="1"/>
    <row r="121" s="45" customFormat="1"/>
    <row r="122" s="45" customFormat="1"/>
    <row r="123" s="45" customFormat="1"/>
    <row r="124" s="45" customFormat="1"/>
    <row r="125" s="45" customFormat="1"/>
    <row r="126" s="45" customFormat="1"/>
    <row r="127" s="45" customFormat="1"/>
    <row r="128" s="45" customFormat="1"/>
    <row r="129" s="45" customFormat="1"/>
    <row r="130" s="45" customFormat="1"/>
    <row r="131" s="45" customFormat="1"/>
    <row r="132" s="45" customFormat="1"/>
    <row r="133" s="45" customFormat="1"/>
    <row r="134" s="45" customFormat="1"/>
    <row r="135" s="45" customFormat="1"/>
    <row r="136" s="45" customFormat="1"/>
    <row r="137" s="45" customFormat="1"/>
    <row r="138" s="45" customFormat="1"/>
    <row r="139" s="45" customFormat="1"/>
    <row r="140" s="45" customFormat="1"/>
    <row r="141" s="45" customFormat="1"/>
    <row r="142" s="45" customFormat="1"/>
    <row r="143" s="45" customFormat="1"/>
    <row r="144" s="45" customFormat="1"/>
    <row r="145" s="45" customFormat="1"/>
    <row r="146" s="45" customFormat="1"/>
    <row r="147" s="45" customFormat="1"/>
    <row r="148" s="45" customFormat="1"/>
    <row r="149" s="45" customFormat="1"/>
    <row r="150" s="45" customFormat="1"/>
    <row r="151" s="45" customFormat="1"/>
    <row r="152" s="45" customFormat="1"/>
    <row r="153" s="45" customFormat="1"/>
    <row r="154" s="45" customFormat="1"/>
    <row r="155" s="45" customFormat="1"/>
    <row r="156" s="45" customFormat="1"/>
    <row r="157" s="45" customFormat="1"/>
    <row r="158" s="45" customFormat="1"/>
    <row r="159" s="45" customFormat="1"/>
    <row r="160" s="45" customFormat="1"/>
    <row r="161" s="45" customFormat="1"/>
    <row r="162" s="45" customFormat="1"/>
    <row r="163" s="45" customFormat="1"/>
    <row r="164" s="45" customFormat="1"/>
    <row r="165" s="45" customFormat="1"/>
    <row r="166" s="45" customFormat="1"/>
    <row r="167" s="45" customFormat="1"/>
    <row r="168" s="45" customFormat="1"/>
    <row r="169" s="45" customFormat="1"/>
    <row r="170" s="45" customFormat="1"/>
    <row r="171" s="45" customFormat="1"/>
    <row r="172" s="45" customFormat="1"/>
    <row r="173" s="45" customFormat="1"/>
    <row r="174" s="45" customFormat="1"/>
    <row r="175" s="45" customFormat="1"/>
    <row r="176" s="45" customFormat="1"/>
    <row r="177" s="45" customFormat="1"/>
    <row r="178" s="45" customFormat="1"/>
    <row r="179" s="45" customFormat="1"/>
    <row r="180" s="45" customFormat="1"/>
    <row r="181" s="45" customFormat="1"/>
    <row r="182" s="45" customFormat="1"/>
    <row r="183" s="45" customFormat="1"/>
    <row r="184" s="45" customFormat="1"/>
    <row r="185" s="45" customFormat="1"/>
    <row r="186" s="45" customFormat="1"/>
    <row r="187" s="45" customFormat="1"/>
    <row r="188" s="45" customFormat="1"/>
    <row r="189" s="45" customFormat="1"/>
    <row r="190" s="45" customFormat="1"/>
    <row r="191" s="45" customFormat="1"/>
    <row r="192" s="45" customFormat="1"/>
    <row r="193" s="45" customFormat="1"/>
    <row r="194" s="45" customFormat="1"/>
    <row r="195" s="45" customFormat="1"/>
    <row r="196" s="45" customFormat="1"/>
    <row r="197" s="45" customFormat="1"/>
    <row r="198" s="45" customFormat="1"/>
    <row r="199" s="45" customFormat="1"/>
    <row r="200" s="45" customFormat="1"/>
    <row r="201" s="45" customFormat="1"/>
    <row r="202" s="45" customFormat="1"/>
    <row r="203" s="45" customFormat="1"/>
    <row r="204" s="45" customFormat="1"/>
    <row r="205" s="45" customFormat="1"/>
    <row r="206" s="45" customFormat="1"/>
    <row r="207" s="45" customFormat="1"/>
    <row r="208" s="45" customFormat="1"/>
    <row r="209" s="45" customFormat="1"/>
    <row r="210" s="45" customFormat="1"/>
    <row r="211" s="45" customFormat="1"/>
    <row r="212" s="45" customFormat="1"/>
    <row r="213" s="45" customFormat="1"/>
    <row r="214" s="45" customFormat="1"/>
    <row r="215" s="45" customFormat="1"/>
    <row r="216" s="45" customFormat="1"/>
    <row r="217" s="45" customFormat="1"/>
    <row r="218" s="45" customFormat="1"/>
    <row r="219" s="45" customFormat="1"/>
    <row r="220" s="45" customFormat="1"/>
    <row r="221" s="45" customFormat="1"/>
    <row r="222" s="45" customFormat="1"/>
    <row r="223" s="45" customFormat="1"/>
    <row r="224" s="45" customFormat="1"/>
    <row r="225" s="45" customFormat="1"/>
    <row r="226" s="45" customFormat="1"/>
    <row r="227" s="45" customFormat="1"/>
    <row r="228" s="45" customFormat="1"/>
    <row r="229" s="45" customFormat="1"/>
    <row r="230" s="45" customFormat="1"/>
    <row r="231" s="45" customFormat="1"/>
    <row r="232" s="45" customFormat="1"/>
    <row r="233" s="45" customFormat="1"/>
    <row r="234" s="45" customFormat="1"/>
    <row r="235" s="45" customFormat="1"/>
    <row r="236" s="45" customFormat="1"/>
    <row r="237" s="45" customFormat="1"/>
    <row r="238" s="45" customFormat="1"/>
    <row r="239" s="45" customFormat="1"/>
    <row r="240" s="45" customFormat="1"/>
    <row r="241" s="45" customFormat="1"/>
    <row r="242" s="45" customFormat="1"/>
    <row r="243" s="45" customFormat="1"/>
    <row r="244" s="45" customFormat="1"/>
    <row r="245" s="45" customFormat="1"/>
    <row r="246" s="45" customFormat="1"/>
    <row r="247" s="45" customFormat="1"/>
    <row r="248" s="45" customFormat="1"/>
    <row r="249" s="45" customFormat="1"/>
    <row r="250" s="45" customFormat="1"/>
    <row r="251" s="45" customFormat="1"/>
    <row r="252" s="45" customFormat="1"/>
    <row r="253" s="45" customFormat="1"/>
    <row r="254" s="45" customFormat="1"/>
    <row r="255" s="45" customFormat="1"/>
    <row r="256" s="45" customFormat="1"/>
    <row r="257" s="45" customFormat="1"/>
    <row r="258" s="45" customFormat="1"/>
    <row r="259" s="45" customFormat="1"/>
    <row r="260" s="45" customFormat="1"/>
    <row r="261" s="45" customFormat="1"/>
    <row r="262" s="45" customFormat="1"/>
    <row r="263" s="45" customFormat="1"/>
    <row r="264" s="45" customFormat="1"/>
    <row r="265" s="45" customFormat="1"/>
    <row r="266" s="45" customFormat="1"/>
    <row r="267" s="45" customFormat="1"/>
    <row r="268" s="45" customFormat="1"/>
    <row r="269" s="45" customFormat="1"/>
    <row r="270" s="45" customFormat="1"/>
    <row r="271" s="45" customFormat="1"/>
    <row r="272" s="45" customFormat="1"/>
    <row r="273" s="45" customFormat="1"/>
    <row r="274" s="45" customFormat="1"/>
    <row r="275" s="45" customFormat="1"/>
    <row r="276" s="45" customFormat="1"/>
    <row r="277" s="45" customFormat="1"/>
    <row r="278" s="45" customFormat="1"/>
    <row r="279" s="45" customFormat="1"/>
    <row r="280" s="45" customFormat="1"/>
    <row r="281" s="45" customFormat="1"/>
    <row r="282" s="45" customFormat="1"/>
    <row r="283" s="45" customFormat="1"/>
    <row r="284" s="45" customFormat="1"/>
    <row r="285" s="45" customFormat="1"/>
    <row r="286" s="45" customFormat="1"/>
    <row r="287" s="45" customFormat="1"/>
    <row r="288" s="45" customFormat="1"/>
    <row r="289" s="45" customFormat="1"/>
    <row r="290" s="45" customFormat="1"/>
    <row r="291" s="45" customFormat="1"/>
    <row r="292" s="45" customFormat="1"/>
    <row r="293" s="45" customFormat="1"/>
    <row r="294" s="45" customFormat="1"/>
    <row r="295" s="45" customFormat="1"/>
    <row r="296" s="45" customFormat="1"/>
    <row r="297" s="45" customFormat="1"/>
    <row r="298" s="45" customFormat="1"/>
    <row r="299" s="45" customFormat="1"/>
    <row r="300" s="45" customFormat="1"/>
    <row r="301" s="45" customFormat="1"/>
    <row r="302" s="45" customFormat="1"/>
    <row r="303" s="45" customFormat="1"/>
    <row r="304" s="45" customFormat="1"/>
    <row r="305" s="45" customFormat="1"/>
    <row r="306" s="45" customFormat="1"/>
    <row r="307" s="45" customFormat="1"/>
    <row r="308" s="45" customFormat="1"/>
    <row r="309" s="45" customFormat="1"/>
    <row r="310" s="45" customFormat="1"/>
    <row r="311" s="45" customFormat="1"/>
    <row r="312" s="45" customFormat="1"/>
    <row r="313" s="45" customFormat="1"/>
    <row r="314" s="45" customFormat="1"/>
    <row r="315" s="45" customFormat="1"/>
    <row r="316" s="45" customFormat="1"/>
    <row r="317" s="45" customFormat="1"/>
    <row r="318" s="45" customFormat="1"/>
    <row r="319" s="45" customFormat="1"/>
    <row r="320" s="45" customFormat="1"/>
    <row r="321" s="45" customFormat="1"/>
    <row r="322" s="45" customFormat="1"/>
    <row r="323" s="45" customFormat="1"/>
    <row r="324" s="45" customFormat="1"/>
    <row r="325" s="45" customFormat="1"/>
    <row r="326" s="45" customFormat="1"/>
    <row r="327" s="45" customFormat="1"/>
    <row r="328" s="45" customFormat="1"/>
    <row r="329" s="45" customFormat="1"/>
    <row r="330" s="45" customFormat="1"/>
    <row r="331" s="45" customFormat="1"/>
    <row r="332" s="45" customFormat="1"/>
    <row r="333" s="45" customFormat="1"/>
    <row r="334" s="45" customFormat="1"/>
    <row r="335" s="45" customFormat="1"/>
    <row r="336" s="45" customFormat="1"/>
    <row r="337" s="45" customFormat="1"/>
    <row r="338" s="45" customFormat="1"/>
    <row r="339" s="45" customFormat="1"/>
    <row r="340" s="45" customFormat="1"/>
    <row r="341" s="45" customFormat="1"/>
    <row r="342" s="45" customFormat="1"/>
    <row r="343" s="45" customFormat="1"/>
    <row r="344" s="45" customFormat="1"/>
    <row r="345" s="45" customFormat="1"/>
    <row r="346" s="45" customFormat="1"/>
    <row r="347" s="45" customFormat="1"/>
    <row r="348" s="45" customFormat="1"/>
    <row r="349" s="45" customFormat="1"/>
    <row r="350" s="45" customFormat="1"/>
    <row r="351" s="45" customFormat="1"/>
    <row r="352" s="45" customFormat="1"/>
    <row r="353" s="45" customFormat="1"/>
    <row r="354" s="45" customFormat="1"/>
    <row r="355" s="45" customFormat="1"/>
    <row r="356" s="45" customFormat="1"/>
    <row r="357" s="45" customFormat="1"/>
    <row r="358" s="45" customFormat="1"/>
    <row r="359" s="45" customFormat="1"/>
    <row r="360" s="45" customFormat="1"/>
    <row r="361" s="45" customFormat="1"/>
    <row r="362" s="45" customFormat="1"/>
    <row r="363" s="45" customFormat="1"/>
    <row r="364" s="45" customFormat="1"/>
    <row r="365" s="45" customFormat="1"/>
    <row r="366" s="45" customFormat="1"/>
    <row r="367" s="45" customFormat="1"/>
    <row r="368" s="45" customFormat="1"/>
    <row r="369" s="45" customFormat="1"/>
    <row r="370" s="45" customFormat="1"/>
    <row r="371" s="45" customFormat="1"/>
    <row r="372" s="45" customFormat="1"/>
    <row r="373" s="45" customFormat="1"/>
    <row r="374" s="45" customFormat="1"/>
    <row r="375" s="45" customFormat="1"/>
    <row r="376" s="45" customFormat="1"/>
    <row r="377" s="45" customFormat="1"/>
    <row r="378" s="45" customFormat="1"/>
    <row r="379" s="45" customFormat="1"/>
    <row r="380" s="45" customFormat="1"/>
    <row r="381" s="45" customFormat="1"/>
    <row r="382" s="45" customFormat="1"/>
    <row r="383" s="45" customFormat="1"/>
    <row r="384" s="45" customFormat="1"/>
    <row r="385" s="45" customFormat="1"/>
    <row r="386" s="45" customFormat="1"/>
    <row r="387" s="45" customFormat="1"/>
    <row r="388" s="45" customFormat="1"/>
    <row r="389" s="45" customFormat="1"/>
    <row r="390" s="45" customFormat="1"/>
    <row r="391" s="45" customFormat="1"/>
    <row r="392" s="45" customFormat="1"/>
    <row r="393" s="45" customFormat="1"/>
    <row r="394" s="45" customFormat="1"/>
    <row r="395" s="45" customFormat="1"/>
    <row r="396" s="45" customFormat="1"/>
    <row r="397" s="45" customFormat="1"/>
    <row r="398" s="45" customFormat="1"/>
    <row r="399" s="45" customFormat="1"/>
    <row r="400" s="45" customFormat="1"/>
    <row r="401" s="45" customFormat="1"/>
    <row r="402" s="45" customFormat="1"/>
    <row r="403" s="45" customFormat="1"/>
    <row r="404" s="45" customFormat="1"/>
    <row r="405" s="45" customFormat="1"/>
    <row r="406" s="45" customFormat="1"/>
    <row r="407" s="45" customFormat="1"/>
    <row r="408" s="45" customFormat="1"/>
    <row r="409" s="45" customFormat="1"/>
    <row r="410" s="45" customFormat="1"/>
    <row r="411" s="45" customFormat="1"/>
    <row r="412" s="45" customFormat="1"/>
    <row r="413" s="45" customFormat="1"/>
    <row r="414" s="45" customFormat="1"/>
    <row r="415" s="45" customFormat="1"/>
    <row r="416" s="45" customFormat="1"/>
    <row r="417" s="45" customFormat="1"/>
    <row r="418" s="45" customFormat="1"/>
    <row r="419" s="45" customFormat="1"/>
    <row r="420" s="45" customFormat="1"/>
    <row r="421" s="45" customFormat="1"/>
    <row r="422" s="45" customFormat="1"/>
    <row r="423" s="45" customFormat="1"/>
    <row r="424" s="45" customFormat="1"/>
    <row r="425" s="45" customFormat="1"/>
    <row r="426" s="45" customFormat="1"/>
    <row r="427" s="45" customFormat="1"/>
    <row r="428" s="45" customFormat="1"/>
    <row r="429" s="45" customFormat="1"/>
    <row r="430" s="45" customFormat="1"/>
    <row r="431" s="45" customFormat="1"/>
    <row r="432" s="45" customFormat="1"/>
    <row r="433" s="45" customFormat="1"/>
    <row r="434" s="45" customFormat="1"/>
    <row r="435" s="45" customFormat="1"/>
    <row r="436" s="45" customFormat="1"/>
    <row r="437" s="45" customFormat="1"/>
    <row r="438" s="45" customFormat="1"/>
    <row r="439" s="45" customFormat="1"/>
    <row r="440" s="45" customFormat="1"/>
    <row r="441" s="45" customFormat="1"/>
    <row r="442" s="45" customFormat="1"/>
    <row r="443" s="45" customFormat="1"/>
    <row r="444" s="45" customFormat="1"/>
    <row r="445" s="45" customFormat="1"/>
    <row r="446" s="45" customFormat="1"/>
    <row r="447" s="45" customFormat="1"/>
    <row r="448" s="45" customFormat="1"/>
    <row r="449" s="45" customFormat="1"/>
    <row r="450" s="45" customFormat="1"/>
    <row r="451" s="45" customFormat="1"/>
    <row r="452" s="45" customFormat="1"/>
    <row r="453" s="45" customFormat="1"/>
    <row r="454" s="45" customFormat="1"/>
    <row r="455" s="45" customFormat="1"/>
    <row r="456" s="45" customFormat="1"/>
    <row r="457" s="45" customFormat="1"/>
    <row r="458" s="45" customFormat="1"/>
    <row r="459" s="45" customFormat="1"/>
    <row r="460" s="45" customFormat="1"/>
    <row r="461" s="45" customFormat="1"/>
    <row r="462" s="45" customFormat="1"/>
    <row r="463" s="45" customFormat="1"/>
    <row r="464" s="45" customFormat="1"/>
    <row r="465" s="45" customFormat="1"/>
    <row r="466" s="45" customFormat="1"/>
    <row r="467" s="45" customFormat="1"/>
    <row r="468" s="45" customFormat="1"/>
    <row r="469" s="45" customFormat="1"/>
    <row r="470" s="45" customFormat="1"/>
    <row r="471" s="45" customFormat="1"/>
    <row r="472" s="45" customFormat="1"/>
    <row r="473" s="45" customFormat="1"/>
    <row r="474" s="45" customFormat="1"/>
    <row r="475" s="45" customFormat="1"/>
    <row r="476" s="45" customFormat="1"/>
    <row r="477" s="45" customFormat="1"/>
    <row r="478" s="45" customFormat="1"/>
    <row r="479" s="45" customFormat="1"/>
    <row r="480" s="45" customFormat="1"/>
    <row r="481" s="45" customFormat="1"/>
    <row r="482" s="45" customFormat="1"/>
    <row r="483" s="45" customFormat="1"/>
    <row r="484" s="45" customFormat="1"/>
    <row r="485" s="45" customFormat="1"/>
    <row r="486" s="45" customFormat="1"/>
    <row r="487" s="45" customFormat="1"/>
    <row r="488" s="45" customFormat="1"/>
    <row r="489" s="45" customFormat="1"/>
    <row r="490" s="45" customFormat="1"/>
    <row r="491" s="45" customFormat="1"/>
    <row r="492" s="45" customFormat="1"/>
    <row r="493" s="45" customFormat="1"/>
    <row r="494" s="45" customFormat="1"/>
    <row r="495" s="45" customFormat="1"/>
    <row r="496" s="45" customFormat="1"/>
    <row r="497" s="45" customFormat="1"/>
    <row r="498" s="45" customFormat="1"/>
    <row r="499" s="45" customFormat="1"/>
    <row r="500" s="45" customFormat="1"/>
    <row r="501" s="45" customFormat="1"/>
    <row r="502" s="45" customFormat="1"/>
    <row r="503" s="45" customFormat="1"/>
    <row r="504" s="45" customFormat="1"/>
    <row r="505" s="45" customFormat="1"/>
    <row r="506" s="45" customFormat="1"/>
    <row r="507" s="45" customFormat="1"/>
    <row r="508" s="45" customFormat="1"/>
    <row r="509" s="45" customFormat="1"/>
    <row r="510" s="45" customFormat="1"/>
    <row r="511" s="45" customFormat="1"/>
    <row r="512" s="45" customFormat="1"/>
    <row r="513" s="45" customFormat="1"/>
    <row r="514" s="45" customFormat="1"/>
    <row r="515" s="45" customFormat="1"/>
    <row r="516" s="45" customFormat="1"/>
    <row r="517" s="45" customFormat="1"/>
    <row r="518" s="45" customFormat="1"/>
    <row r="519" s="45" customFormat="1"/>
    <row r="520" s="45" customFormat="1"/>
    <row r="521" s="45" customFormat="1"/>
    <row r="522" s="45" customFormat="1"/>
    <row r="523" s="45" customFormat="1"/>
    <row r="524" s="45" customFormat="1"/>
    <row r="525" s="45" customFormat="1"/>
    <row r="526" s="45" customFormat="1"/>
    <row r="527" s="45" customFormat="1"/>
    <row r="528" s="45" customFormat="1"/>
    <row r="529" s="45" customFormat="1"/>
    <row r="530" s="45" customFormat="1"/>
    <row r="531" s="45" customFormat="1"/>
    <row r="532" s="45" customFormat="1"/>
    <row r="533" s="45" customFormat="1"/>
    <row r="534" s="45" customFormat="1"/>
    <row r="535" s="45" customFormat="1"/>
    <row r="536" s="45" customFormat="1"/>
    <row r="537" s="45" customFormat="1"/>
    <row r="538" s="45" customFormat="1"/>
    <row r="539" s="45" customFormat="1"/>
    <row r="540" s="45" customFormat="1"/>
    <row r="541" s="45" customFormat="1"/>
    <row r="542" s="45" customFormat="1"/>
    <row r="543" s="45" customFormat="1"/>
    <row r="544" s="45" customFormat="1"/>
    <row r="545" s="45" customFormat="1"/>
    <row r="546" s="45" customFormat="1"/>
    <row r="547" s="45" customFormat="1"/>
    <row r="548" s="45" customFormat="1"/>
    <row r="549" s="45" customFormat="1"/>
    <row r="550" s="45" customFormat="1"/>
    <row r="551" s="45" customFormat="1"/>
    <row r="552" s="45" customFormat="1"/>
    <row r="553" s="45" customFormat="1"/>
    <row r="554" s="45" customFormat="1"/>
    <row r="555" s="45" customFormat="1"/>
    <row r="556" s="45" customFormat="1"/>
    <row r="557" s="45" customFormat="1"/>
    <row r="558" s="45" customFormat="1"/>
    <row r="559" s="45" customFormat="1"/>
    <row r="560" s="45" customFormat="1"/>
    <row r="561" s="45" customFormat="1"/>
    <row r="562" s="45" customFormat="1"/>
    <row r="563" s="45" customFormat="1"/>
    <row r="564" s="45" customFormat="1"/>
    <row r="565" s="45" customFormat="1"/>
    <row r="566" s="45" customFormat="1"/>
    <row r="567" s="45" customFormat="1"/>
    <row r="568" s="45" customFormat="1"/>
    <row r="569" s="45" customFormat="1"/>
    <row r="570" s="45" customFormat="1"/>
    <row r="571" s="45" customFormat="1"/>
    <row r="572" s="45" customFormat="1"/>
    <row r="573" s="45" customFormat="1"/>
    <row r="574" s="45" customFormat="1"/>
    <row r="575" s="45" customFormat="1"/>
    <row r="576" s="45" customFormat="1"/>
    <row r="577" s="45" customFormat="1"/>
    <row r="578" s="45" customFormat="1"/>
    <row r="579" s="45" customFormat="1"/>
    <row r="580" s="45" customFormat="1"/>
    <row r="581" s="45" customFormat="1"/>
    <row r="582" s="45" customFormat="1"/>
    <row r="583" s="45" customFormat="1"/>
    <row r="584" s="45" customFormat="1"/>
    <row r="585" s="45" customFormat="1"/>
    <row r="586" s="45" customFormat="1"/>
    <row r="587" s="45" customFormat="1"/>
    <row r="588" s="45" customFormat="1"/>
    <row r="589" s="45" customFormat="1"/>
    <row r="590" s="45" customFormat="1"/>
    <row r="591" s="45" customFormat="1"/>
    <row r="592" s="45" customFormat="1"/>
    <row r="593" s="45" customFormat="1"/>
    <row r="594" s="45" customFormat="1"/>
    <row r="595" s="45" customFormat="1"/>
    <row r="596" s="45" customFormat="1"/>
    <row r="597" s="45" customFormat="1"/>
    <row r="598" s="45" customFormat="1"/>
    <row r="599" s="45" customFormat="1"/>
    <row r="600" s="45" customFormat="1"/>
    <row r="601" s="45" customFormat="1"/>
    <row r="602" s="45" customFormat="1"/>
    <row r="603" s="45" customFormat="1"/>
    <row r="604" s="45" customFormat="1"/>
    <row r="605" s="45" customFormat="1"/>
    <row r="606" s="45" customFormat="1"/>
    <row r="607" s="45" customFormat="1"/>
    <row r="608" s="45" customFormat="1"/>
    <row r="609" s="45" customFormat="1"/>
    <row r="610" s="45" customFormat="1"/>
    <row r="611" s="45" customFormat="1"/>
    <row r="612" s="45" customFormat="1"/>
    <row r="613" s="45" customFormat="1"/>
    <row r="614" s="45" customFormat="1"/>
    <row r="615" s="45" customFormat="1"/>
    <row r="616" s="45" customFormat="1"/>
    <row r="617" s="45" customFormat="1"/>
    <row r="618" s="45" customFormat="1"/>
    <row r="619" s="45" customFormat="1"/>
    <row r="620" s="45" customFormat="1"/>
    <row r="621" s="45" customFormat="1"/>
    <row r="622" s="45" customFormat="1"/>
    <row r="623" s="45" customFormat="1"/>
    <row r="624" s="45" customFormat="1"/>
    <row r="625" s="45" customFormat="1"/>
    <row r="626" s="45" customFormat="1"/>
    <row r="627" s="45" customFormat="1"/>
    <row r="628" s="45" customFormat="1"/>
    <row r="629" s="45" customFormat="1"/>
    <row r="630" s="45" customFormat="1"/>
    <row r="631" s="45" customFormat="1"/>
    <row r="632" s="45" customFormat="1"/>
    <row r="633" s="45" customFormat="1"/>
    <row r="634" s="45" customFormat="1"/>
    <row r="635" s="45" customFormat="1"/>
    <row r="636" s="45" customFormat="1"/>
    <row r="637" s="45" customFormat="1"/>
    <row r="638" s="45" customFormat="1"/>
    <row r="639" s="45" customFormat="1"/>
    <row r="640" s="45" customFormat="1"/>
    <row r="641" s="45" customFormat="1"/>
    <row r="642" s="45" customFormat="1"/>
    <row r="643" s="45" customFormat="1"/>
    <row r="644" s="45" customFormat="1"/>
    <row r="645" s="45" customFormat="1"/>
    <row r="646" s="45" customFormat="1"/>
    <row r="647" s="45" customFormat="1"/>
    <row r="648" s="45" customFormat="1"/>
    <row r="649" s="45" customFormat="1"/>
    <row r="650" s="45" customFormat="1"/>
    <row r="651" s="45" customFormat="1"/>
    <row r="652" s="45" customFormat="1"/>
    <row r="653" s="45" customFormat="1"/>
    <row r="654" s="45" customFormat="1"/>
    <row r="655" s="45" customFormat="1"/>
    <row r="656" s="45" customFormat="1"/>
    <row r="657" s="45" customFormat="1"/>
    <row r="658" s="45" customFormat="1"/>
    <row r="659" s="45" customFormat="1"/>
    <row r="660" s="45" customFormat="1"/>
    <row r="661" s="45" customFormat="1"/>
    <row r="662" s="45" customFormat="1"/>
    <row r="663" s="45" customFormat="1"/>
    <row r="664" s="45" customFormat="1"/>
    <row r="665" s="45" customFormat="1"/>
    <row r="666" s="45" customFormat="1"/>
    <row r="667" s="45" customFormat="1"/>
    <row r="668" s="45" customFormat="1"/>
    <row r="669" s="45" customFormat="1"/>
    <row r="670" s="45" customFormat="1"/>
    <row r="671" s="45" customFormat="1"/>
    <row r="672" s="45" customFormat="1"/>
    <row r="673" s="45" customFormat="1"/>
    <row r="674" s="45" customFormat="1"/>
    <row r="675" s="45" customFormat="1"/>
    <row r="676" s="45" customFormat="1"/>
    <row r="677" s="45" customFormat="1"/>
    <row r="678" s="45" customFormat="1"/>
    <row r="679" s="45" customFormat="1"/>
    <row r="680" s="45" customFormat="1"/>
    <row r="681" s="45" customFormat="1"/>
    <row r="682" s="45" customFormat="1"/>
    <row r="683" s="45" customFormat="1"/>
    <row r="684" s="45" customFormat="1"/>
    <row r="685" s="45" customFormat="1"/>
    <row r="686" s="45" customFormat="1"/>
    <row r="687" s="45" customFormat="1"/>
    <row r="688" s="45" customFormat="1"/>
    <row r="689" s="45" customFormat="1"/>
    <row r="690" s="45" customFormat="1"/>
    <row r="691" s="45" customFormat="1"/>
    <row r="692" s="45" customFormat="1"/>
    <row r="693" s="45" customFormat="1"/>
    <row r="694" s="45" customFormat="1"/>
    <row r="695" s="45" customFormat="1"/>
    <row r="696" s="45" customFormat="1"/>
    <row r="697" s="45" customFormat="1"/>
    <row r="698" s="45" customFormat="1"/>
    <row r="699" s="45" customFormat="1"/>
    <row r="700" s="45" customFormat="1"/>
    <row r="701" s="45" customFormat="1"/>
    <row r="702" s="45" customFormat="1"/>
    <row r="703" s="45" customFormat="1"/>
    <row r="704" s="45" customFormat="1"/>
    <row r="705" s="45" customFormat="1"/>
    <row r="706" s="45" customFormat="1"/>
    <row r="707" s="45" customFormat="1"/>
    <row r="708" s="45" customFormat="1"/>
    <row r="709" s="45" customFormat="1"/>
    <row r="710" s="45" customFormat="1"/>
    <row r="711" s="45" customFormat="1"/>
    <row r="712" s="45" customFormat="1"/>
    <row r="713" s="45" customFormat="1"/>
    <row r="714" s="45" customFormat="1"/>
    <row r="715" s="45" customFormat="1"/>
    <row r="716" s="45" customFormat="1"/>
    <row r="717" s="45" customFormat="1"/>
    <row r="718" s="45" customFormat="1"/>
    <row r="719" s="45" customFormat="1"/>
    <row r="720" s="45" customFormat="1"/>
    <row r="721" s="45" customFormat="1"/>
    <row r="722" s="45" customFormat="1"/>
    <row r="723" s="45" customFormat="1"/>
    <row r="724" s="45" customFormat="1"/>
    <row r="725" s="45" customFormat="1"/>
    <row r="726" s="45" customFormat="1"/>
    <row r="727" s="45" customFormat="1"/>
    <row r="728" s="45" customFormat="1"/>
    <row r="729" s="45" customFormat="1"/>
    <row r="730" s="45" customFormat="1"/>
    <row r="731" s="45" customFormat="1"/>
    <row r="732" s="45" customFormat="1"/>
    <row r="733" s="45" customFormat="1"/>
    <row r="734" s="45" customFormat="1"/>
    <row r="735" s="45" customFormat="1"/>
    <row r="736" s="45" customFormat="1"/>
    <row r="737" s="45" customFormat="1"/>
    <row r="738" s="45" customFormat="1"/>
    <row r="739" s="45" customFormat="1"/>
    <row r="740" s="45" customFormat="1"/>
    <row r="741" s="45" customFormat="1"/>
    <row r="742" s="45" customFormat="1"/>
    <row r="743" s="45" customFormat="1"/>
    <row r="744" s="45" customFormat="1"/>
    <row r="745" s="45" customFormat="1"/>
    <row r="746" s="45" customFormat="1"/>
    <row r="747" s="45" customFormat="1"/>
    <row r="748" s="45" customFormat="1"/>
    <row r="749" s="45" customFormat="1"/>
    <row r="750" s="45" customFormat="1"/>
    <row r="751" s="45" customFormat="1"/>
    <row r="752" s="45" customFormat="1"/>
    <row r="753" s="45" customFormat="1"/>
    <row r="754" s="45" customFormat="1"/>
    <row r="755" s="45" customFormat="1"/>
    <row r="756" s="45" customFormat="1"/>
    <row r="757" s="45" customFormat="1"/>
    <row r="758" s="45" customFormat="1"/>
    <row r="759" s="45" customFormat="1"/>
    <row r="760" s="45" customFormat="1"/>
    <row r="761" s="45" customFormat="1"/>
    <row r="762" s="45" customFormat="1"/>
    <row r="763" s="45" customFormat="1"/>
    <row r="764" s="45" customFormat="1"/>
    <row r="765" s="45" customFormat="1"/>
    <row r="766" s="45" customFormat="1"/>
    <row r="767" s="45" customFormat="1"/>
    <row r="768" s="45" customFormat="1"/>
    <row r="769" s="45" customFormat="1"/>
    <row r="770" s="45" customFormat="1"/>
    <row r="771" s="45" customFormat="1"/>
    <row r="772" s="45" customFormat="1"/>
    <row r="773" s="45" customFormat="1"/>
    <row r="774" s="45" customFormat="1"/>
    <row r="775" s="45" customFormat="1"/>
    <row r="776" s="45" customFormat="1"/>
    <row r="777" s="45" customFormat="1"/>
    <row r="778" s="45" customFormat="1"/>
    <row r="779" s="45" customFormat="1"/>
    <row r="780" s="45" customFormat="1"/>
    <row r="781" s="45" customFormat="1"/>
    <row r="782" s="45" customFormat="1"/>
    <row r="783" s="45" customFormat="1"/>
    <row r="784" s="45" customFormat="1"/>
    <row r="785" s="45" customFormat="1"/>
    <row r="786" s="45" customFormat="1"/>
    <row r="787" s="45" customFormat="1"/>
    <row r="788" s="45" customFormat="1"/>
    <row r="789" s="45" customFormat="1"/>
    <row r="790" s="45" customFormat="1"/>
    <row r="791" s="45" customFormat="1"/>
    <row r="792" s="45" customFormat="1"/>
    <row r="793" s="45" customFormat="1"/>
    <row r="794" s="45" customFormat="1"/>
    <row r="795" s="45" customFormat="1"/>
    <row r="796" s="45" customFormat="1"/>
    <row r="797" s="45" customFormat="1"/>
    <row r="798" s="45" customFormat="1"/>
    <row r="799" s="45" customFormat="1"/>
    <row r="800" s="45" customFormat="1"/>
    <row r="801" s="45" customFormat="1"/>
    <row r="802" s="45" customFormat="1"/>
    <row r="803" s="45" customFormat="1"/>
    <row r="804" s="45" customFormat="1"/>
    <row r="805" s="45" customFormat="1"/>
    <row r="806" s="45" customFormat="1"/>
    <row r="807" s="45" customFormat="1"/>
    <row r="808" s="45" customFormat="1"/>
    <row r="809" s="45" customFormat="1"/>
    <row r="810" s="45" customFormat="1"/>
    <row r="811" s="45" customFormat="1"/>
    <row r="812" s="45" customFormat="1"/>
    <row r="813" s="45" customFormat="1"/>
    <row r="814" s="45" customFormat="1"/>
    <row r="815" s="45" customFormat="1"/>
    <row r="816" s="45" customFormat="1"/>
    <row r="817" s="45" customFormat="1"/>
    <row r="818" s="45" customFormat="1"/>
    <row r="819" s="45" customFormat="1"/>
    <row r="820" s="45" customFormat="1"/>
    <row r="821" s="45" customFormat="1"/>
    <row r="822" s="45" customFormat="1"/>
    <row r="823" s="45" customFormat="1"/>
    <row r="824" s="45" customFormat="1"/>
    <row r="825" s="45" customFormat="1"/>
    <row r="826" s="45" customFormat="1"/>
    <row r="827" s="45" customFormat="1"/>
    <row r="828" s="45" customFormat="1"/>
    <row r="829" s="45" customFormat="1"/>
    <row r="830" s="45" customFormat="1"/>
    <row r="831" s="45" customFormat="1"/>
    <row r="832" s="45" customFormat="1"/>
    <row r="833" s="45" customFormat="1"/>
    <row r="834" s="45" customFormat="1"/>
    <row r="835" s="45" customFormat="1"/>
    <row r="836" s="45" customFormat="1"/>
    <row r="837" s="45" customFormat="1"/>
    <row r="838" s="45" customFormat="1"/>
    <row r="839" s="45" customFormat="1"/>
    <row r="840" s="45" customFormat="1"/>
    <row r="841" s="45" customFormat="1"/>
    <row r="842" s="45" customFormat="1"/>
    <row r="843" s="45" customFormat="1"/>
    <row r="844" s="45" customFormat="1"/>
    <row r="845" s="45" customFormat="1"/>
    <row r="846" s="45" customFormat="1"/>
    <row r="847" s="45" customFormat="1"/>
    <row r="848" s="45" customFormat="1"/>
    <row r="849" s="45" customFormat="1"/>
    <row r="850" s="45" customFormat="1"/>
    <row r="851" s="45" customFormat="1"/>
    <row r="852" s="45" customFormat="1"/>
    <row r="853" s="45" customFormat="1"/>
    <row r="854" s="45" customFormat="1"/>
    <row r="855" s="45" customFormat="1"/>
    <row r="856" s="45" customFormat="1"/>
    <row r="857" s="45" customFormat="1"/>
    <row r="858" s="45" customFormat="1"/>
    <row r="859" s="45" customFormat="1"/>
    <row r="860" s="45" customFormat="1"/>
    <row r="861" s="45" customFormat="1"/>
    <row r="862" s="45" customFormat="1"/>
    <row r="863" s="45" customFormat="1"/>
    <row r="864" s="45" customFormat="1"/>
    <row r="865" s="45" customFormat="1"/>
    <row r="866" s="45" customFormat="1"/>
    <row r="867" s="45" customFormat="1"/>
    <row r="868" s="45" customFormat="1"/>
    <row r="869" s="45" customFormat="1"/>
    <row r="870" s="45" customFormat="1"/>
    <row r="871" s="45" customFormat="1"/>
    <row r="872" s="45" customFormat="1"/>
    <row r="873" s="45" customFormat="1"/>
    <row r="874" s="45" customFormat="1"/>
    <row r="875" s="45" customFormat="1"/>
    <row r="876" s="45" customFormat="1"/>
    <row r="877" s="45" customFormat="1"/>
    <row r="878" s="45" customFormat="1"/>
    <row r="879" s="45" customFormat="1"/>
    <row r="880" s="45" customFormat="1"/>
    <row r="881" s="45" customFormat="1"/>
    <row r="882" s="45" customFormat="1"/>
    <row r="883" s="45" customFormat="1"/>
    <row r="884" s="45" customFormat="1"/>
    <row r="885" s="45" customFormat="1"/>
    <row r="886" s="45" customFormat="1"/>
    <row r="887" s="45" customFormat="1"/>
    <row r="888" s="45" customFormat="1"/>
    <row r="889" s="45" customFormat="1"/>
    <row r="890" s="45" customFormat="1"/>
    <row r="891" s="45" customFormat="1"/>
    <row r="892" s="45" customFormat="1"/>
    <row r="893" s="45" customFormat="1"/>
    <row r="894" s="45" customFormat="1"/>
    <row r="895" s="45" customFormat="1"/>
    <row r="896" s="45" customFormat="1"/>
    <row r="897" s="45" customFormat="1"/>
    <row r="898" s="45" customFormat="1"/>
    <row r="899" s="45" customFormat="1"/>
    <row r="900" s="45" customFormat="1"/>
    <row r="901" s="45" customFormat="1"/>
    <row r="902" s="45" customFormat="1"/>
    <row r="903" s="45" customFormat="1"/>
    <row r="904" s="45" customFormat="1"/>
    <row r="905" s="45" customFormat="1"/>
    <row r="906" s="45" customFormat="1"/>
    <row r="907" s="45" customFormat="1"/>
    <row r="908" s="45" customFormat="1"/>
    <row r="909" s="45" customFormat="1"/>
    <row r="910" s="45" customFormat="1"/>
    <row r="911" s="45" customFormat="1"/>
    <row r="912" s="45" customFormat="1"/>
    <row r="913" s="45" customFormat="1"/>
    <row r="914" s="45" customFormat="1"/>
    <row r="915" s="45" customFormat="1"/>
    <row r="916" s="45" customFormat="1"/>
    <row r="917" s="45" customFormat="1"/>
    <row r="918" s="45" customFormat="1"/>
    <row r="919" s="45" customFormat="1"/>
    <row r="920" s="45" customFormat="1"/>
    <row r="921" s="45" customFormat="1"/>
    <row r="922" s="45" customFormat="1"/>
    <row r="923" s="45" customFormat="1"/>
    <row r="924" s="45" customFormat="1"/>
    <row r="925" s="45" customFormat="1"/>
    <row r="926" s="45" customFormat="1"/>
    <row r="927" s="45" customFormat="1"/>
    <row r="928" s="45" customFormat="1"/>
    <row r="929" s="45" customFormat="1"/>
    <row r="930" s="45" customFormat="1"/>
    <row r="931" s="45" customFormat="1"/>
    <row r="932" s="45" customFormat="1"/>
    <row r="933" s="45" customFormat="1"/>
    <row r="934" s="45" customFormat="1"/>
    <row r="935" s="45" customFormat="1"/>
    <row r="936" s="45" customFormat="1"/>
    <row r="937" s="45" customFormat="1"/>
    <row r="938" s="45" customFormat="1"/>
    <row r="939" s="45" customFormat="1"/>
    <row r="940" s="45" customFormat="1"/>
    <row r="941" s="45" customFormat="1"/>
    <row r="942" s="45" customFormat="1"/>
    <row r="943" s="45" customFormat="1"/>
    <row r="944" s="45" customFormat="1"/>
    <row r="945" s="45" customFormat="1"/>
    <row r="946" s="45" customFormat="1"/>
    <row r="947" s="45" customFormat="1"/>
    <row r="948" s="45" customFormat="1"/>
    <row r="949" s="45" customFormat="1"/>
    <row r="950" s="45" customFormat="1"/>
    <row r="951" s="45" customFormat="1"/>
    <row r="952" s="45" customFormat="1"/>
    <row r="953" s="45" customFormat="1"/>
    <row r="954" s="45" customFormat="1"/>
    <row r="955" s="45" customFormat="1"/>
    <row r="956" s="45" customFormat="1"/>
    <row r="957" s="45" customFormat="1"/>
    <row r="958" s="45" customFormat="1"/>
    <row r="959" s="45" customFormat="1"/>
    <row r="960" s="45" customFormat="1"/>
    <row r="961" s="45" customFormat="1"/>
    <row r="962" s="45" customFormat="1"/>
    <row r="963" s="45" customFormat="1"/>
    <row r="964" s="45" customFormat="1"/>
    <row r="965" s="45" customFormat="1"/>
    <row r="966" s="45" customFormat="1"/>
    <row r="967" s="45" customFormat="1"/>
    <row r="968" s="45" customFormat="1"/>
    <row r="969" s="45" customFormat="1"/>
    <row r="970" s="45" customFormat="1"/>
    <row r="971" s="45" customFormat="1"/>
    <row r="972" s="45" customFormat="1"/>
    <row r="973" s="45" customFormat="1"/>
    <row r="974" s="45" customFormat="1"/>
    <row r="975" s="45" customFormat="1"/>
    <row r="976" s="45" customFormat="1"/>
    <row r="977" s="45" customFormat="1"/>
    <row r="978" s="45" customFormat="1"/>
    <row r="979" s="45" customFormat="1"/>
    <row r="980" s="45" customFormat="1"/>
    <row r="981" s="45" customFormat="1"/>
    <row r="982" s="45" customFormat="1"/>
    <row r="983" s="45" customFormat="1"/>
    <row r="984" s="45" customFormat="1"/>
    <row r="985" s="45" customFormat="1"/>
    <row r="986" s="45" customFormat="1"/>
    <row r="987" s="45" customFormat="1"/>
    <row r="988" s="45" customFormat="1"/>
    <row r="989" s="45" customFormat="1"/>
    <row r="990" s="45" customFormat="1"/>
    <row r="991" s="45" customFormat="1"/>
    <row r="992" s="45" customFormat="1"/>
    <row r="993" s="45" customFormat="1"/>
    <row r="994" s="45" customFormat="1"/>
    <row r="995" s="45" customFormat="1"/>
    <row r="996" s="45" customFormat="1"/>
    <row r="997" s="45" customFormat="1"/>
    <row r="998" s="45" customFormat="1"/>
    <row r="999" s="45" customFormat="1"/>
    <row r="1000" s="45" customFormat="1"/>
    <row r="1001" s="45" customFormat="1"/>
    <row r="1002" s="45" customFormat="1"/>
    <row r="1003" s="45" customFormat="1"/>
    <row r="1004" s="45" customFormat="1"/>
    <row r="1005" s="45" customFormat="1"/>
    <row r="1006" s="45" customFormat="1"/>
    <row r="1007" s="45" customFormat="1"/>
    <row r="1008" s="45" customFormat="1"/>
    <row r="1009" s="45" customFormat="1"/>
    <row r="1010" s="45" customFormat="1"/>
    <row r="1011" s="45" customFormat="1"/>
    <row r="1012" s="45" customFormat="1"/>
    <row r="1013" s="45" customFormat="1"/>
    <row r="1014" s="45" customFormat="1"/>
    <row r="1015" s="45" customFormat="1"/>
    <row r="1016" s="45" customFormat="1"/>
    <row r="1017" s="45" customFormat="1"/>
    <row r="1018" s="45" customFormat="1"/>
    <row r="1019" s="45" customFormat="1"/>
    <row r="1020" s="45" customFormat="1"/>
    <row r="1021" s="45" customFormat="1"/>
    <row r="1022" s="45" customFormat="1"/>
    <row r="1023" s="45" customFormat="1"/>
    <row r="1024" s="45" customFormat="1"/>
    <row r="1025" s="45" customFormat="1"/>
    <row r="1026" s="45" customFormat="1"/>
    <row r="1027" s="45" customFormat="1"/>
    <row r="1028" s="45" customFormat="1"/>
    <row r="1029" s="45" customFormat="1"/>
    <row r="1030" s="45" customFormat="1"/>
    <row r="1031" s="45" customFormat="1"/>
    <row r="1032" s="45" customFormat="1"/>
    <row r="1033" s="45" customFormat="1"/>
    <row r="1034" s="45" customFormat="1"/>
    <row r="1035" s="45" customFormat="1"/>
    <row r="1036" s="45" customFormat="1"/>
    <row r="1037" s="45" customFormat="1"/>
    <row r="1038" s="45" customFormat="1"/>
    <row r="1039" s="45" customFormat="1"/>
    <row r="1040" s="45" customFormat="1"/>
    <row r="1041" s="45" customFormat="1"/>
    <row r="1042" s="45" customFormat="1"/>
    <row r="1043" s="45" customFormat="1"/>
    <row r="1044" s="45" customFormat="1"/>
    <row r="1045" s="45" customFormat="1"/>
    <row r="1046" s="45" customFormat="1"/>
    <row r="1047" s="45" customFormat="1"/>
    <row r="1048" s="45" customFormat="1"/>
    <row r="1049" s="45" customFormat="1"/>
    <row r="1050" s="45" customFormat="1"/>
    <row r="1051" s="45" customFormat="1"/>
    <row r="1052" s="45" customFormat="1"/>
    <row r="1053" s="45" customFormat="1"/>
    <row r="1054" s="45" customFormat="1"/>
    <row r="1055" s="45" customFormat="1"/>
    <row r="1056" s="45" customFormat="1"/>
    <row r="1057" s="45" customFormat="1"/>
    <row r="1058" s="45" customFormat="1"/>
    <row r="1059" s="45" customFormat="1"/>
    <row r="1060" s="45" customFormat="1"/>
    <row r="1061" s="45" customFormat="1"/>
    <row r="1062" s="45" customFormat="1"/>
    <row r="1063" s="45" customFormat="1"/>
    <row r="1064" s="45" customFormat="1"/>
    <row r="1065" s="45" customFormat="1"/>
    <row r="1066" s="45" customFormat="1"/>
    <row r="1067" s="45" customFormat="1"/>
    <row r="1068" s="45" customFormat="1"/>
    <row r="1069" s="45" customFormat="1"/>
    <row r="1070" s="45" customFormat="1"/>
    <row r="1071" s="45" customFormat="1"/>
    <row r="1072" s="45" customFormat="1"/>
    <row r="1073" s="45" customFormat="1"/>
    <row r="1074" s="45" customFormat="1"/>
    <row r="1075" s="45" customFormat="1"/>
    <row r="1076" s="45" customFormat="1"/>
    <row r="1077" s="45" customFormat="1"/>
    <row r="1078" s="45" customFormat="1"/>
    <row r="1079" s="45" customFormat="1"/>
    <row r="1080" s="45" customFormat="1"/>
    <row r="1081" s="45" customFormat="1"/>
    <row r="1082" s="45" customFormat="1"/>
    <row r="1083" s="45" customFormat="1"/>
    <row r="1084" s="45" customFormat="1"/>
    <row r="1085" s="45" customFormat="1"/>
    <row r="1086" s="45" customFormat="1"/>
    <row r="1087" s="45" customFormat="1"/>
    <row r="1088" s="45" customFormat="1"/>
    <row r="1089" s="45" customFormat="1"/>
    <row r="1090" s="45" customFormat="1"/>
    <row r="1091" s="45" customFormat="1"/>
    <row r="1092" s="45" customFormat="1"/>
    <row r="1093" s="45" customFormat="1"/>
    <row r="1094" s="45" customFormat="1"/>
    <row r="1095" s="45" customFormat="1"/>
    <row r="1096" s="45" customFormat="1"/>
    <row r="1097" s="45" customFormat="1"/>
    <row r="1098" s="45" customFormat="1"/>
    <row r="1099" s="45" customFormat="1"/>
    <row r="1100" s="45" customFormat="1"/>
    <row r="1101" s="45" customFormat="1"/>
    <row r="1102" s="45" customFormat="1"/>
    <row r="1103" s="45" customFormat="1"/>
    <row r="1104" s="45" customFormat="1"/>
    <row r="1105" s="45" customFormat="1"/>
    <row r="1106" s="45" customFormat="1"/>
    <row r="1107" s="45" customFormat="1"/>
    <row r="1108" s="45" customFormat="1"/>
    <row r="1109" s="45" customFormat="1"/>
    <row r="1110" s="45" customFormat="1"/>
    <row r="1111" s="45" customFormat="1"/>
    <row r="1112" s="45" customFormat="1"/>
    <row r="1113" s="45" customFormat="1"/>
    <row r="1114" s="45" customFormat="1"/>
    <row r="1115" s="45" customFormat="1"/>
    <row r="1116" s="45" customFormat="1"/>
    <row r="1117" s="45" customFormat="1"/>
    <row r="1118" s="45" customFormat="1"/>
    <row r="1119" s="45" customFormat="1"/>
    <row r="1120" s="45" customFormat="1"/>
    <row r="1121" s="45" customFormat="1"/>
    <row r="1122" s="45" customFormat="1"/>
    <row r="1123" s="45" customFormat="1"/>
    <row r="1124" s="45" customFormat="1"/>
    <row r="1125" s="45" customFormat="1"/>
    <row r="1126" s="45" customFormat="1"/>
    <row r="1127" s="45" customFormat="1"/>
    <row r="1128" s="45" customFormat="1"/>
    <row r="1129" s="45" customFormat="1"/>
    <row r="1130" s="45" customFormat="1"/>
    <row r="1131" s="45" customFormat="1"/>
    <row r="1132" s="45" customFormat="1"/>
    <row r="1133" s="45" customFormat="1"/>
    <row r="1134" s="45" customFormat="1"/>
    <row r="1135" s="45" customFormat="1"/>
    <row r="1136" s="45" customFormat="1"/>
    <row r="1137" s="45" customFormat="1"/>
    <row r="1138" s="45" customFormat="1"/>
    <row r="1139" s="45" customFormat="1"/>
    <row r="1140" s="45" customFormat="1"/>
    <row r="1141" s="45" customFormat="1"/>
    <row r="1142" s="45" customFormat="1"/>
    <row r="1143" s="45" customFormat="1"/>
    <row r="1144" s="45" customFormat="1"/>
    <row r="1145" s="45" customFormat="1"/>
    <row r="1146" s="45" customFormat="1"/>
    <row r="1147" s="45" customFormat="1"/>
    <row r="1148" s="45" customFormat="1"/>
    <row r="1149" s="45" customFormat="1"/>
    <row r="1150" s="45" customFormat="1"/>
    <row r="1151" s="45" customFormat="1"/>
    <row r="1152" s="45" customFormat="1"/>
    <row r="1153" s="45" customFormat="1"/>
    <row r="1154" s="45" customFormat="1"/>
    <row r="1155" s="45" customFormat="1"/>
    <row r="1156" s="45" customFormat="1"/>
    <row r="1157" s="45" customFormat="1"/>
    <row r="1158" s="45" customFormat="1"/>
    <row r="1159" s="45" customFormat="1"/>
    <row r="1160" s="45" customFormat="1"/>
    <row r="1161" s="45" customFormat="1"/>
    <row r="1162" s="45" customFormat="1"/>
    <row r="1163" s="45" customFormat="1"/>
    <row r="1164" s="45" customFormat="1"/>
    <row r="1165" s="45" customFormat="1"/>
    <row r="1166" s="45" customFormat="1"/>
    <row r="1167" s="45" customFormat="1"/>
    <row r="1168" s="45" customFormat="1"/>
    <row r="1169" s="45" customFormat="1"/>
    <row r="1170" s="45" customFormat="1"/>
    <row r="1171" s="45" customFormat="1"/>
    <row r="1172" s="45" customFormat="1"/>
    <row r="1173" s="45" customFormat="1"/>
    <row r="1174" s="45" customFormat="1"/>
    <row r="1175" s="45" customFormat="1"/>
    <row r="1176" s="45" customFormat="1"/>
    <row r="1177" s="45" customFormat="1"/>
    <row r="1178" s="45" customFormat="1"/>
    <row r="1179" s="45" customFormat="1"/>
    <row r="1180" s="45" customFormat="1"/>
    <row r="1181" s="45" customFormat="1"/>
    <row r="1182" s="45" customFormat="1"/>
    <row r="1183" s="45" customFormat="1"/>
    <row r="1184" s="45" customFormat="1"/>
    <row r="1185" s="45" customFormat="1"/>
    <row r="1186" s="45" customFormat="1"/>
    <row r="1187" s="45" customFormat="1"/>
    <row r="1188" s="45" customFormat="1"/>
    <row r="1189" s="45" customFormat="1"/>
    <row r="1190" s="45" customFormat="1"/>
    <row r="1191" s="45" customFormat="1"/>
    <row r="1192" s="45" customFormat="1"/>
    <row r="1193" s="45" customFormat="1"/>
    <row r="1194" s="45" customFormat="1"/>
    <row r="1195" s="45" customFormat="1"/>
    <row r="1196" s="45" customFormat="1"/>
    <row r="1197" s="45" customFormat="1"/>
    <row r="1198" s="45" customFormat="1"/>
    <row r="1199" s="45" customFormat="1"/>
    <row r="1200" s="45" customFormat="1"/>
    <row r="1201" s="45" customFormat="1"/>
    <row r="1202" s="45" customFormat="1"/>
    <row r="1203" s="45" customFormat="1"/>
    <row r="1204" s="45" customFormat="1"/>
    <row r="1205" s="45" customFormat="1"/>
    <row r="1206" s="45" customFormat="1"/>
    <row r="1207" s="45" customFormat="1"/>
    <row r="1208" s="45" customFormat="1"/>
    <row r="1209" s="45" customFormat="1"/>
    <row r="1210" s="45" customFormat="1"/>
    <row r="1211" s="45" customFormat="1"/>
    <row r="1212" s="45" customFormat="1"/>
    <row r="1213" s="45" customFormat="1"/>
    <row r="1214" s="45" customFormat="1"/>
    <row r="1215" s="45" customFormat="1"/>
    <row r="1216" s="45" customFormat="1"/>
    <row r="1217" s="45" customFormat="1"/>
    <row r="1218" s="45" customFormat="1"/>
    <row r="1219" s="45" customFormat="1"/>
    <row r="1220" s="45" customFormat="1"/>
    <row r="1221" s="45" customFormat="1"/>
    <row r="1222" s="45" customFormat="1"/>
    <row r="1223" s="45" customFormat="1"/>
    <row r="1224" s="45" customFormat="1"/>
    <row r="1225" s="45" customFormat="1"/>
    <row r="1226" s="45" customFormat="1"/>
    <row r="1227" s="45" customFormat="1"/>
    <row r="1228" s="45" customFormat="1"/>
  </sheetData>
  <mergeCells count="2">
    <mergeCell ref="A4:A25"/>
    <mergeCell ref="A48:A75"/>
  </mergeCells>
  <pageMargins left="0.25" right="0.25" top="0.75" bottom="0.75" header="0.3" footer="0.3"/>
  <pageSetup scale="38"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Drop Down 1">
              <controlPr defaultSize="0" autoLine="0" autoPict="0">
                <anchor moveWithCells="1">
                  <from>
                    <xdr:col>12</xdr:col>
                    <xdr:colOff>409575</xdr:colOff>
                    <xdr:row>0</xdr:row>
                    <xdr:rowOff>0</xdr:rowOff>
                  </from>
                  <to>
                    <xdr:col>14</xdr:col>
                    <xdr:colOff>352425</xdr:colOff>
                    <xdr:row>1</xdr:row>
                    <xdr:rowOff>0</xdr:rowOff>
                  </to>
                </anchor>
              </controlPr>
            </control>
          </mc:Choice>
        </mc:AlternateContent>
        <mc:AlternateContent xmlns:mc="http://schemas.openxmlformats.org/markup-compatibility/2006">
          <mc:Choice Requires="x14">
            <control shapeId="48130" r:id="rId5" name="Drop Down 2">
              <controlPr defaultSize="0" autoLine="0" autoPict="0">
                <anchor moveWithCells="1">
                  <from>
                    <xdr:col>17</xdr:col>
                    <xdr:colOff>609600</xdr:colOff>
                    <xdr:row>0</xdr:row>
                    <xdr:rowOff>19050</xdr:rowOff>
                  </from>
                  <to>
                    <xdr:col>19</xdr:col>
                    <xdr:colOff>390525</xdr:colOff>
                    <xdr:row>1</xdr:row>
                    <xdr:rowOff>19050</xdr:rowOff>
                  </to>
                </anchor>
              </controlPr>
            </control>
          </mc:Choice>
        </mc:AlternateContent>
        <mc:AlternateContent xmlns:mc="http://schemas.openxmlformats.org/markup-compatibility/2006">
          <mc:Choice Requires="x14">
            <control shapeId="48131" r:id="rId6" name="Drop Down 3">
              <controlPr defaultSize="0" autoLine="0" autoPict="0">
                <anchor moveWithCells="1">
                  <from>
                    <xdr:col>23</xdr:col>
                    <xdr:colOff>57150</xdr:colOff>
                    <xdr:row>0</xdr:row>
                    <xdr:rowOff>9525</xdr:rowOff>
                  </from>
                  <to>
                    <xdr:col>24</xdr:col>
                    <xdr:colOff>561975</xdr:colOff>
                    <xdr:row>1</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5" tint="-0.249977111117893"/>
  </sheetPr>
  <dimension ref="A1:J3"/>
  <sheetViews>
    <sheetView showGridLines="0" zoomScaleNormal="100" workbookViewId="0">
      <pane ySplit="1" topLeftCell="A2" activePane="bottomLeft" state="frozenSplit"/>
      <selection pane="bottomLeft" activeCell="O20" sqref="O20"/>
      <selection activeCell="A134" sqref="A134:XFD137"/>
    </sheetView>
  </sheetViews>
  <sheetFormatPr defaultRowHeight="15"/>
  <cols>
    <col min="1" max="1" width="14.28515625" style="53" customWidth="1"/>
    <col min="2" max="3" width="9.140625" style="53"/>
    <col min="4" max="4" width="2.42578125" style="53" customWidth="1"/>
    <col min="5" max="5" width="17.7109375" style="53" bestFit="1" customWidth="1"/>
    <col min="6" max="8" width="9.140625" style="53"/>
    <col min="9" max="9" width="3.140625" style="53" customWidth="1"/>
    <col min="10" max="10" width="9.85546875" style="53" bestFit="1" customWidth="1"/>
    <col min="11" max="16384" width="9.140625" style="53"/>
  </cols>
  <sheetData>
    <row r="1" spans="1:10" s="54" customFormat="1" ht="18.75" customHeight="1">
      <c r="A1" s="55" t="s">
        <v>0</v>
      </c>
      <c r="E1" s="55" t="s">
        <v>1</v>
      </c>
      <c r="J1" s="55" t="s">
        <v>2</v>
      </c>
    </row>
    <row r="2" spans="1:10" ht="18.75" customHeight="1"/>
    <row r="3" spans="1:10" ht="18.75" customHeight="1"/>
  </sheetData>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1</xdr:col>
                    <xdr:colOff>0</xdr:colOff>
                    <xdr:row>0</xdr:row>
                    <xdr:rowOff>0</xdr:rowOff>
                  </from>
                  <to>
                    <xdr:col>3</xdr:col>
                    <xdr:colOff>0</xdr:colOff>
                    <xdr:row>0</xdr:row>
                    <xdr:rowOff>200025</xdr:rowOff>
                  </to>
                </anchor>
              </controlPr>
            </control>
          </mc:Choice>
        </mc:AlternateContent>
        <mc:AlternateContent xmlns:mc="http://schemas.openxmlformats.org/markup-compatibility/2006">
          <mc:Choice Requires="x14">
            <control shapeId="5122" r:id="rId5" name="Drop Down 2">
              <controlPr defaultSize="0" autoLine="0" autoPict="0">
                <anchor moveWithCells="1">
                  <from>
                    <xdr:col>5</xdr:col>
                    <xdr:colOff>9525</xdr:colOff>
                    <xdr:row>0</xdr:row>
                    <xdr:rowOff>28575</xdr:rowOff>
                  </from>
                  <to>
                    <xdr:col>7</xdr:col>
                    <xdr:colOff>9525</xdr:colOff>
                    <xdr:row>0</xdr:row>
                    <xdr:rowOff>228600</xdr:rowOff>
                  </to>
                </anchor>
              </controlPr>
            </control>
          </mc:Choice>
        </mc:AlternateContent>
        <mc:AlternateContent xmlns:mc="http://schemas.openxmlformats.org/markup-compatibility/2006">
          <mc:Choice Requires="x14">
            <control shapeId="5123" r:id="rId6" name="Drop Down 3">
              <controlPr defaultSize="0" autoLine="0" autoPict="0">
                <anchor moveWithCells="1">
                  <from>
                    <xdr:col>10</xdr:col>
                    <xdr:colOff>9525</xdr:colOff>
                    <xdr:row>0</xdr:row>
                    <xdr:rowOff>28575</xdr:rowOff>
                  </from>
                  <to>
                    <xdr:col>12</xdr:col>
                    <xdr:colOff>9525</xdr:colOff>
                    <xdr:row>0</xdr:row>
                    <xdr:rowOff>228600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7" tint="-0.499984740745262"/>
    <pageSetUpPr fitToPage="1"/>
  </sheetPr>
  <dimension ref="A1:AQ100"/>
  <sheetViews>
    <sheetView showGridLines="0" zoomScale="85" zoomScaleNormal="85" workbookViewId="0">
      <pane xSplit="4" ySplit="2" topLeftCell="E3" activePane="bottomRight" state="frozenSplit"/>
      <selection pane="bottomRight" activeCell="I6" sqref="I6"/>
      <selection pane="bottomLeft" activeCell="A134" sqref="A134:XFD137"/>
      <selection pane="topRight" activeCell="A134" sqref="A134:XFD137"/>
    </sheetView>
  </sheetViews>
  <sheetFormatPr defaultRowHeight="14.25"/>
  <cols>
    <col min="1" max="1" width="4" style="1" customWidth="1"/>
    <col min="2" max="3" width="3.85546875" style="2" customWidth="1"/>
    <col min="4" max="4" width="30.5703125" style="2" customWidth="1"/>
    <col min="5" max="29" width="8.42578125" style="2" customWidth="1"/>
    <col min="30" max="30" width="10.85546875" style="1" customWidth="1"/>
    <col min="31" max="31" width="9.42578125" style="1" bestFit="1" customWidth="1"/>
    <col min="32" max="16384" width="9.140625" style="1"/>
  </cols>
  <sheetData>
    <row r="1" spans="1:31" s="3" customFormat="1" ht="17.25">
      <c r="A1" s="26" t="s">
        <v>64</v>
      </c>
      <c r="B1" s="26"/>
      <c r="C1" s="26"/>
      <c r="D1" s="26"/>
      <c r="E1" s="62"/>
      <c r="F1" s="62"/>
      <c r="G1" s="62"/>
      <c r="H1" s="62"/>
      <c r="I1" s="62"/>
      <c r="J1" s="61" t="s">
        <v>0</v>
      </c>
      <c r="K1" s="62"/>
      <c r="L1" s="62"/>
      <c r="M1" s="62"/>
      <c r="N1" s="61"/>
      <c r="O1" s="60" t="s">
        <v>1</v>
      </c>
      <c r="P1" s="59"/>
      <c r="Q1" s="59"/>
      <c r="R1" s="61"/>
      <c r="S1" s="59"/>
      <c r="T1" s="60" t="s">
        <v>2</v>
      </c>
      <c r="U1" s="60"/>
      <c r="V1" s="59"/>
      <c r="W1" s="59"/>
      <c r="X1" s="59"/>
      <c r="Y1" s="59"/>
      <c r="Z1" s="8"/>
      <c r="AA1" s="8"/>
      <c r="AB1" s="8"/>
      <c r="AC1" s="8"/>
    </row>
    <row r="2" spans="1:31" s="3" customFormat="1" ht="15">
      <c r="A2" s="27" t="s">
        <v>65</v>
      </c>
      <c r="B2" s="8"/>
      <c r="C2" s="8"/>
      <c r="D2" s="8"/>
      <c r="E2" s="7" t="s">
        <v>5</v>
      </c>
      <c r="F2" s="7" t="s">
        <v>6</v>
      </c>
      <c r="G2" s="7" t="s">
        <v>7</v>
      </c>
      <c r="H2" s="7" t="s">
        <v>8</v>
      </c>
      <c r="I2" s="7" t="s">
        <v>9</v>
      </c>
      <c r="J2" s="6" t="s">
        <v>10</v>
      </c>
      <c r="K2" s="6" t="s">
        <v>11</v>
      </c>
      <c r="L2" s="6" t="s">
        <v>12</v>
      </c>
      <c r="M2" s="5" t="s">
        <v>13</v>
      </c>
      <c r="N2" s="5" t="s">
        <v>14</v>
      </c>
      <c r="O2" s="5" t="s">
        <v>15</v>
      </c>
      <c r="P2" s="5" t="s">
        <v>16</v>
      </c>
      <c r="Q2" s="5" t="s">
        <v>17</v>
      </c>
      <c r="R2" s="5" t="s">
        <v>18</v>
      </c>
      <c r="S2" s="5" t="s">
        <v>19</v>
      </c>
      <c r="T2" s="5" t="s">
        <v>20</v>
      </c>
      <c r="U2" s="5" t="s">
        <v>21</v>
      </c>
      <c r="V2" s="5" t="s">
        <v>22</v>
      </c>
      <c r="W2" s="5" t="s">
        <v>23</v>
      </c>
      <c r="X2" s="5" t="s">
        <v>24</v>
      </c>
      <c r="Y2" s="5" t="s">
        <v>25</v>
      </c>
      <c r="Z2" s="5" t="s">
        <v>26</v>
      </c>
      <c r="AA2" s="5" t="s">
        <v>27</v>
      </c>
      <c r="AB2" s="5" t="s">
        <v>28</v>
      </c>
      <c r="AC2" s="5" t="s">
        <v>29</v>
      </c>
      <c r="AE2" s="4" t="s">
        <v>66</v>
      </c>
    </row>
    <row r="3" spans="1:31">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row>
    <row r="4" spans="1:31" ht="15" customHeight="1">
      <c r="A4" s="213" t="s">
        <v>31</v>
      </c>
      <c r="B4" s="17" t="s">
        <v>32</v>
      </c>
      <c r="C4" s="17"/>
      <c r="D4" s="17"/>
      <c r="E4" s="90">
        <f>+E5+E11+E12</f>
        <v>2.7648000000000001</v>
      </c>
      <c r="F4" s="90">
        <f t="shared" ref="F4:AA4" si="0">+F5+F11+F12</f>
        <v>3.6410999999999998</v>
      </c>
      <c r="G4" s="90">
        <f t="shared" si="0"/>
        <v>4.2111999999999998</v>
      </c>
      <c r="H4" s="90">
        <f t="shared" si="0"/>
        <v>4.9036</v>
      </c>
      <c r="I4" s="90">
        <f t="shared" si="0"/>
        <v>5.7734000000000005</v>
      </c>
      <c r="J4" s="90">
        <f t="shared" si="0"/>
        <v>7.1568600000000009</v>
      </c>
      <c r="K4" s="90">
        <f t="shared" si="0"/>
        <v>8.1251999999999995</v>
      </c>
      <c r="L4" s="90">
        <f t="shared" si="0"/>
        <v>8.466391569999999</v>
      </c>
      <c r="M4" s="90">
        <f t="shared" si="0"/>
        <v>10.758075555000001</v>
      </c>
      <c r="N4" s="90">
        <f t="shared" si="0"/>
        <v>11.227998623</v>
      </c>
      <c r="O4" s="90">
        <f t="shared" si="0"/>
        <v>11.62388855</v>
      </c>
      <c r="P4" s="90">
        <f t="shared" si="0"/>
        <v>11.731455792249999</v>
      </c>
      <c r="Q4" s="90">
        <f t="shared" si="0"/>
        <v>12.227591061473662</v>
      </c>
      <c r="R4" s="90">
        <f t="shared" si="0"/>
        <v>13.127378261000002</v>
      </c>
      <c r="S4" s="90">
        <f t="shared" si="0"/>
        <v>16.449180757000001</v>
      </c>
      <c r="T4" s="90">
        <f t="shared" si="0"/>
        <v>21.715513959000003</v>
      </c>
      <c r="U4" s="90">
        <f t="shared" si="0"/>
        <v>28.230535318999998</v>
      </c>
      <c r="V4" s="90">
        <f t="shared" si="0"/>
        <v>32.057845966000002</v>
      </c>
      <c r="W4" s="90">
        <f t="shared" si="0"/>
        <v>38.018770000000004</v>
      </c>
      <c r="X4" s="90">
        <f t="shared" si="0"/>
        <v>38.417698000000001</v>
      </c>
      <c r="Y4" s="90">
        <f t="shared" si="0"/>
        <v>41.248089999999998</v>
      </c>
      <c r="Z4" s="90">
        <f t="shared" si="0"/>
        <v>53.328848999999998</v>
      </c>
      <c r="AA4" s="90">
        <f t="shared" si="0"/>
        <v>63.607489999999999</v>
      </c>
      <c r="AB4" s="90">
        <f t="shared" ref="AB4:AC4" si="1">+AB5+AB11+AB12</f>
        <v>77.119</v>
      </c>
      <c r="AC4" s="90">
        <f t="shared" si="1"/>
        <v>85.374000000000009</v>
      </c>
    </row>
    <row r="5" spans="1:31">
      <c r="A5" s="213"/>
      <c r="B5" s="12"/>
      <c r="C5" s="12" t="s">
        <v>33</v>
      </c>
      <c r="D5" s="12"/>
      <c r="E5" s="63">
        <f t="shared" ref="E5:AA5" si="2">+SUM(E6:E10)</f>
        <v>1.2570000000000001</v>
      </c>
      <c r="F5" s="63">
        <f t="shared" si="2"/>
        <v>1.6559999999999999</v>
      </c>
      <c r="G5" s="63">
        <f t="shared" si="2"/>
        <v>2.3479999999999999</v>
      </c>
      <c r="H5" s="63">
        <f t="shared" si="2"/>
        <v>2.798</v>
      </c>
      <c r="I5" s="63">
        <f t="shared" si="2"/>
        <v>3.4470000000000001</v>
      </c>
      <c r="J5" s="63">
        <f t="shared" si="2"/>
        <v>4.2670000000000012</v>
      </c>
      <c r="K5" s="63">
        <f t="shared" si="2"/>
        <v>4.956999999999999</v>
      </c>
      <c r="L5" s="63">
        <f t="shared" si="2"/>
        <v>6.4009999999999998</v>
      </c>
      <c r="M5" s="63">
        <f t="shared" si="2"/>
        <v>8.1110000000000007</v>
      </c>
      <c r="N5" s="63">
        <f t="shared" si="2"/>
        <v>7.9919999999999991</v>
      </c>
      <c r="O5" s="63">
        <f t="shared" si="2"/>
        <v>8.4469999999999992</v>
      </c>
      <c r="P5" s="63">
        <f t="shared" si="2"/>
        <v>8.1649999999999991</v>
      </c>
      <c r="Q5" s="63">
        <f t="shared" si="2"/>
        <v>8.7309999999999999</v>
      </c>
      <c r="R5" s="63">
        <f t="shared" si="2"/>
        <v>9.2020000000000017</v>
      </c>
      <c r="S5" s="63">
        <f t="shared" si="2"/>
        <v>11.898</v>
      </c>
      <c r="T5" s="63">
        <f t="shared" si="2"/>
        <v>16.547000000000001</v>
      </c>
      <c r="U5" s="63">
        <f t="shared" si="2"/>
        <v>21.963999999999999</v>
      </c>
      <c r="V5" s="63">
        <f t="shared" si="2"/>
        <v>24.806000000000001</v>
      </c>
      <c r="W5" s="63">
        <f t="shared" si="2"/>
        <v>30.12</v>
      </c>
      <c r="X5" s="63">
        <f t="shared" si="2"/>
        <v>28.553999999999998</v>
      </c>
      <c r="Y5" s="63">
        <f t="shared" si="2"/>
        <v>31.516999999999996</v>
      </c>
      <c r="Z5" s="63">
        <f t="shared" si="2"/>
        <v>42.122</v>
      </c>
      <c r="AA5" s="63">
        <f t="shared" si="2"/>
        <v>51.135999999999996</v>
      </c>
      <c r="AB5" s="63">
        <f t="shared" ref="AB5:AC5" si="3">+SUM(AB6:AB10)</f>
        <v>61.562000000000005</v>
      </c>
      <c r="AC5" s="63">
        <f t="shared" si="3"/>
        <v>66.513000000000019</v>
      </c>
    </row>
    <row r="6" spans="1:31">
      <c r="A6" s="213"/>
      <c r="B6" s="12"/>
      <c r="C6" s="12"/>
      <c r="D6" s="21" t="s">
        <v>34</v>
      </c>
      <c r="E6" s="87">
        <v>0</v>
      </c>
      <c r="F6" s="87">
        <v>0</v>
      </c>
      <c r="G6" s="87">
        <v>0</v>
      </c>
      <c r="H6" s="87">
        <v>0</v>
      </c>
      <c r="I6" s="87">
        <v>0</v>
      </c>
      <c r="J6" s="87">
        <v>5.8999999999999997E-2</v>
      </c>
      <c r="K6" s="87">
        <v>0.51300000000000001</v>
      </c>
      <c r="L6" s="87">
        <v>0.72199999999999998</v>
      </c>
      <c r="M6" s="87">
        <v>0.93799999999999994</v>
      </c>
      <c r="N6" s="87">
        <v>1.052</v>
      </c>
      <c r="O6" s="87">
        <v>0.995</v>
      </c>
      <c r="P6" s="87">
        <v>0.99</v>
      </c>
      <c r="Q6" s="87">
        <v>1.0129999999999999</v>
      </c>
      <c r="R6" s="87">
        <v>1.0880000000000001</v>
      </c>
      <c r="S6" s="87">
        <v>1.468</v>
      </c>
      <c r="T6" s="87">
        <v>2.08</v>
      </c>
      <c r="U6" s="87">
        <v>2.8719999999999999</v>
      </c>
      <c r="V6" s="87">
        <v>3.0590000000000002</v>
      </c>
      <c r="W6" s="87">
        <v>4.5019999999999998</v>
      </c>
      <c r="X6" s="87">
        <v>6.13</v>
      </c>
      <c r="Y6" s="87">
        <v>5.3579999999999997</v>
      </c>
      <c r="Z6" s="87">
        <v>6.9059999999999997</v>
      </c>
      <c r="AA6" s="87">
        <v>8.6940000000000008</v>
      </c>
      <c r="AB6" s="87">
        <v>10.766</v>
      </c>
      <c r="AC6" s="87">
        <v>11.875999999999999</v>
      </c>
      <c r="AE6" s="150">
        <v>3.48</v>
      </c>
    </row>
    <row r="7" spans="1:31">
      <c r="A7" s="213"/>
      <c r="B7" s="12"/>
      <c r="C7" s="12"/>
      <c r="D7" s="21" t="s">
        <v>35</v>
      </c>
      <c r="E7" s="87">
        <v>6.7000000000000004E-2</v>
      </c>
      <c r="F7" s="87">
        <v>9.0999999999999998E-2</v>
      </c>
      <c r="G7" s="87">
        <v>0.11</v>
      </c>
      <c r="H7" s="87">
        <v>0.156</v>
      </c>
      <c r="I7" s="87">
        <v>0.193</v>
      </c>
      <c r="J7" s="87">
        <v>0.16900000000000001</v>
      </c>
      <c r="K7" s="87">
        <v>0.17</v>
      </c>
      <c r="L7" s="87">
        <v>0.182</v>
      </c>
      <c r="M7" s="87">
        <v>0.186</v>
      </c>
      <c r="N7" s="87">
        <v>0.19400000000000001</v>
      </c>
      <c r="O7" s="87">
        <v>0.21299999999999999</v>
      </c>
      <c r="P7" s="87">
        <v>0.183</v>
      </c>
      <c r="Q7" s="87">
        <v>0.17899999999999999</v>
      </c>
      <c r="R7" s="87">
        <v>0.17199999999999999</v>
      </c>
      <c r="S7" s="87">
        <v>0.193</v>
      </c>
      <c r="T7" s="87">
        <v>0.214</v>
      </c>
      <c r="U7" s="87">
        <v>0.216</v>
      </c>
      <c r="V7" s="87">
        <v>0.218</v>
      </c>
      <c r="W7" s="87">
        <v>0.25900000000000001</v>
      </c>
      <c r="X7" s="87">
        <v>0.28799999999999998</v>
      </c>
      <c r="Y7" s="87">
        <v>0.26200000000000001</v>
      </c>
      <c r="Z7" s="87">
        <v>0.27700000000000002</v>
      </c>
      <c r="AA7" s="87">
        <v>0.27900000000000003</v>
      </c>
      <c r="AB7" s="87">
        <v>0.36399999999999999</v>
      </c>
      <c r="AC7" s="87">
        <v>0.72599999999999998</v>
      </c>
      <c r="AE7" s="150">
        <v>2.3666670000000001</v>
      </c>
    </row>
    <row r="8" spans="1:31">
      <c r="A8" s="213"/>
      <c r="B8" s="12"/>
      <c r="C8" s="12"/>
      <c r="D8" s="21" t="s">
        <v>36</v>
      </c>
      <c r="E8" s="87">
        <v>0.55100000000000005</v>
      </c>
      <c r="F8" s="87">
        <v>0.71699999999999997</v>
      </c>
      <c r="G8" s="87">
        <v>1.1399999999999999</v>
      </c>
      <c r="H8" s="87">
        <v>1.4</v>
      </c>
      <c r="I8" s="87">
        <v>1.81</v>
      </c>
      <c r="J8" s="87">
        <v>2.0529999999999999</v>
      </c>
      <c r="K8" s="87">
        <v>2.3559999999999999</v>
      </c>
      <c r="L8" s="87">
        <v>2.8210000000000002</v>
      </c>
      <c r="M8" s="87">
        <v>3.2170000000000001</v>
      </c>
      <c r="N8" s="87">
        <v>3.0840000000000001</v>
      </c>
      <c r="O8" s="87">
        <v>2.9470000000000001</v>
      </c>
      <c r="P8" s="87">
        <v>3.25</v>
      </c>
      <c r="Q8" s="87">
        <v>3.5819999999999999</v>
      </c>
      <c r="R8" s="87">
        <v>3.8940000000000001</v>
      </c>
      <c r="S8" s="87">
        <v>4.5129999999999999</v>
      </c>
      <c r="T8" s="87">
        <v>5.3140000000000001</v>
      </c>
      <c r="U8" s="87">
        <v>6.2910000000000004</v>
      </c>
      <c r="V8" s="87">
        <v>7.4880000000000004</v>
      </c>
      <c r="W8" s="87">
        <v>9.31</v>
      </c>
      <c r="X8" s="87">
        <v>8.8629999999999995</v>
      </c>
      <c r="Y8" s="87">
        <v>10.259</v>
      </c>
      <c r="Z8" s="87">
        <v>14.092000000000001</v>
      </c>
      <c r="AA8" s="87">
        <v>16.306000000000001</v>
      </c>
      <c r="AB8" s="87">
        <v>19.033000000000001</v>
      </c>
      <c r="AC8" s="87">
        <v>20.58</v>
      </c>
      <c r="AE8" s="150">
        <v>1.53</v>
      </c>
    </row>
    <row r="9" spans="1:31">
      <c r="A9" s="213"/>
      <c r="B9" s="12"/>
      <c r="C9" s="12"/>
      <c r="D9" s="21" t="s">
        <v>37</v>
      </c>
      <c r="E9" s="87">
        <v>0.6389999999999999</v>
      </c>
      <c r="F9" s="87">
        <v>0.84799999999999998</v>
      </c>
      <c r="G9" s="87">
        <v>1.0980000000000001</v>
      </c>
      <c r="H9" s="87">
        <v>1.242</v>
      </c>
      <c r="I9" s="87">
        <v>1.4430000000000001</v>
      </c>
      <c r="J9" s="87">
        <v>1.9700000000000006</v>
      </c>
      <c r="K9" s="87">
        <v>1.8660000000000001</v>
      </c>
      <c r="L9" s="87">
        <v>2.6039999999999996</v>
      </c>
      <c r="M9" s="87">
        <v>3.511000000000001</v>
      </c>
      <c r="N9" s="87">
        <v>3.3939999999999992</v>
      </c>
      <c r="O9" s="87">
        <v>2.9049999999999989</v>
      </c>
      <c r="P9" s="87">
        <v>2.4419999999999993</v>
      </c>
      <c r="Q9" s="87">
        <v>2.6440000000000001</v>
      </c>
      <c r="R9" s="87">
        <v>2.9580000000000011</v>
      </c>
      <c r="S9" s="87">
        <v>4.5630000000000006</v>
      </c>
      <c r="T9" s="87">
        <v>6.9749999999999996</v>
      </c>
      <c r="U9" s="87">
        <v>10.562999999999997</v>
      </c>
      <c r="V9" s="87">
        <v>11.540000000000001</v>
      </c>
      <c r="W9" s="87">
        <v>13.414999999999999</v>
      </c>
      <c r="X9" s="87">
        <v>10.972999999999999</v>
      </c>
      <c r="Y9" s="87">
        <v>12.799999999999997</v>
      </c>
      <c r="Z9" s="87">
        <v>17.673000000000002</v>
      </c>
      <c r="AA9" s="87">
        <v>22.755999999999997</v>
      </c>
      <c r="AB9" s="87">
        <v>28.363</v>
      </c>
      <c r="AC9" s="87">
        <v>30.309000000000012</v>
      </c>
      <c r="AE9" s="151"/>
    </row>
    <row r="10" spans="1:31">
      <c r="A10" s="213"/>
      <c r="B10" s="12"/>
      <c r="C10" s="12"/>
      <c r="D10" s="19" t="s">
        <v>38</v>
      </c>
      <c r="E10" s="89">
        <v>0</v>
      </c>
      <c r="F10" s="89">
        <v>0</v>
      </c>
      <c r="G10" s="89">
        <v>0</v>
      </c>
      <c r="H10" s="89">
        <v>0</v>
      </c>
      <c r="I10" s="89">
        <v>1E-3</v>
      </c>
      <c r="J10" s="89">
        <v>1.6E-2</v>
      </c>
      <c r="K10" s="89">
        <v>5.1999999999999998E-2</v>
      </c>
      <c r="L10" s="89">
        <v>7.1999999999999995E-2</v>
      </c>
      <c r="M10" s="89">
        <v>0.25900000000000001</v>
      </c>
      <c r="N10" s="89">
        <v>0.26800000000000002</v>
      </c>
      <c r="O10" s="89">
        <v>1.387</v>
      </c>
      <c r="P10" s="89">
        <v>1.3</v>
      </c>
      <c r="Q10" s="89">
        <v>1.3129999999999999</v>
      </c>
      <c r="R10" s="89">
        <v>1.0900000000000001</v>
      </c>
      <c r="S10" s="89">
        <v>1.161</v>
      </c>
      <c r="T10" s="89">
        <v>1.964</v>
      </c>
      <c r="U10" s="89">
        <v>2.0219999999999998</v>
      </c>
      <c r="V10" s="89">
        <v>2.5009999999999999</v>
      </c>
      <c r="W10" s="89">
        <v>2.6339999999999999</v>
      </c>
      <c r="X10" s="89">
        <v>2.2999999999999998</v>
      </c>
      <c r="Y10" s="89">
        <v>2.8380000000000001</v>
      </c>
      <c r="Z10" s="89">
        <v>3.1739999999999999</v>
      </c>
      <c r="AA10" s="89">
        <v>3.101</v>
      </c>
      <c r="AB10" s="89">
        <v>3.036</v>
      </c>
      <c r="AC10" s="89">
        <v>3.0219999999999998</v>
      </c>
      <c r="AE10" s="151"/>
    </row>
    <row r="11" spans="1:31">
      <c r="A11" s="213"/>
      <c r="B11" s="12"/>
      <c r="C11" s="12" t="s">
        <v>39</v>
      </c>
      <c r="D11" s="12"/>
      <c r="E11" s="63">
        <v>0.10679999999999999</v>
      </c>
      <c r="F11" s="63">
        <v>0.2041</v>
      </c>
      <c r="G11" s="63">
        <v>0.26719999999999999</v>
      </c>
      <c r="H11" s="63">
        <v>0.34260000000000002</v>
      </c>
      <c r="I11" s="63">
        <v>0.40640000000000015</v>
      </c>
      <c r="J11" s="63">
        <v>0.4238599999999999</v>
      </c>
      <c r="K11" s="63">
        <v>0.79220000000000002</v>
      </c>
      <c r="L11" s="63">
        <v>0.74039156999999989</v>
      </c>
      <c r="M11" s="63">
        <v>0.42807555500000011</v>
      </c>
      <c r="N11" s="63">
        <v>0.46099862299999994</v>
      </c>
      <c r="O11" s="63">
        <v>0.82988855000000017</v>
      </c>
      <c r="P11" s="63">
        <v>0.91145579224999995</v>
      </c>
      <c r="Q11" s="63">
        <v>1.0485910614736613</v>
      </c>
      <c r="R11" s="63">
        <v>1.0123782610000005</v>
      </c>
      <c r="S11" s="63">
        <v>1.1351807570000001</v>
      </c>
      <c r="T11" s="63">
        <v>1.150513959</v>
      </c>
      <c r="U11" s="63">
        <v>1.110535319</v>
      </c>
      <c r="V11" s="63">
        <v>0.99784596599999975</v>
      </c>
      <c r="W11" s="63">
        <v>0.90476999999999996</v>
      </c>
      <c r="X11" s="63">
        <v>1.0186980000000001</v>
      </c>
      <c r="Y11" s="63">
        <v>1.2490899999999998</v>
      </c>
      <c r="Z11" s="63">
        <v>1.344849</v>
      </c>
      <c r="AA11" s="63">
        <v>1.4614900000000002</v>
      </c>
      <c r="AB11" s="63">
        <v>4.2190000000000003</v>
      </c>
      <c r="AC11" s="63">
        <v>4.8280000000000003</v>
      </c>
      <c r="AE11" s="150">
        <v>1.02</v>
      </c>
    </row>
    <row r="12" spans="1:31">
      <c r="A12" s="213"/>
      <c r="B12" s="12"/>
      <c r="C12" s="12" t="s">
        <v>40</v>
      </c>
      <c r="D12" s="12"/>
      <c r="E12" s="63">
        <f t="shared" ref="E12:AC12" si="4">+E14+E13</f>
        <v>1.401</v>
      </c>
      <c r="F12" s="63">
        <f t="shared" si="4"/>
        <v>1.7810000000000001</v>
      </c>
      <c r="G12" s="63">
        <f t="shared" si="4"/>
        <v>1.5960000000000001</v>
      </c>
      <c r="H12" s="63">
        <f t="shared" si="4"/>
        <v>1.7629999999999999</v>
      </c>
      <c r="I12" s="63">
        <f t="shared" si="4"/>
        <v>1.92</v>
      </c>
      <c r="J12" s="63">
        <f t="shared" si="4"/>
        <v>2.4660000000000002</v>
      </c>
      <c r="K12" s="63">
        <f t="shared" si="4"/>
        <v>2.3759999999999999</v>
      </c>
      <c r="L12" s="63">
        <f t="shared" si="4"/>
        <v>1.3250000000000002</v>
      </c>
      <c r="M12" s="63">
        <f t="shared" si="4"/>
        <v>2.2190000000000003</v>
      </c>
      <c r="N12" s="63">
        <f t="shared" si="4"/>
        <v>2.7749999999999999</v>
      </c>
      <c r="O12" s="63">
        <f t="shared" si="4"/>
        <v>2.3470000000000004</v>
      </c>
      <c r="P12" s="63">
        <f t="shared" si="4"/>
        <v>2.6550000000000002</v>
      </c>
      <c r="Q12" s="63">
        <f t="shared" si="4"/>
        <v>2.4480000000000004</v>
      </c>
      <c r="R12" s="63">
        <f t="shared" si="4"/>
        <v>2.9130000000000003</v>
      </c>
      <c r="S12" s="63">
        <f t="shared" si="4"/>
        <v>3.4159999999999999</v>
      </c>
      <c r="T12" s="63">
        <f t="shared" si="4"/>
        <v>4.0179999999999998</v>
      </c>
      <c r="U12" s="63">
        <f t="shared" si="4"/>
        <v>5.1560000000000006</v>
      </c>
      <c r="V12" s="63">
        <f t="shared" si="4"/>
        <v>6.2539999999999996</v>
      </c>
      <c r="W12" s="63">
        <f t="shared" si="4"/>
        <v>6.9939999999999998</v>
      </c>
      <c r="X12" s="63">
        <f t="shared" si="4"/>
        <v>8.8449999999999989</v>
      </c>
      <c r="Y12" s="63">
        <f t="shared" si="4"/>
        <v>8.4819999999999993</v>
      </c>
      <c r="Z12" s="63">
        <f t="shared" si="4"/>
        <v>9.8620000000000001</v>
      </c>
      <c r="AA12" s="63">
        <f t="shared" si="4"/>
        <v>11.010000000000002</v>
      </c>
      <c r="AB12" s="63">
        <f t="shared" si="4"/>
        <v>11.338000000000001</v>
      </c>
      <c r="AC12" s="63">
        <f t="shared" si="4"/>
        <v>14.032999999999991</v>
      </c>
    </row>
    <row r="13" spans="1:31">
      <c r="A13" s="213"/>
      <c r="B13" s="21"/>
      <c r="C13" s="21"/>
      <c r="D13" s="21" t="s">
        <v>55</v>
      </c>
      <c r="E13" s="87">
        <v>0.3</v>
      </c>
      <c r="F13" s="87">
        <v>0.3</v>
      </c>
      <c r="G13" s="87">
        <v>0.3</v>
      </c>
      <c r="H13" s="87">
        <v>0.4</v>
      </c>
      <c r="I13" s="87">
        <v>0.6</v>
      </c>
      <c r="J13" s="87">
        <v>1.1000000000000001</v>
      </c>
      <c r="K13" s="87">
        <v>0.7</v>
      </c>
      <c r="L13" s="87">
        <v>0.4</v>
      </c>
      <c r="M13" s="87">
        <v>1.1000000000000001</v>
      </c>
      <c r="N13" s="87">
        <v>1.8</v>
      </c>
      <c r="O13" s="87">
        <v>1.1000000000000001</v>
      </c>
      <c r="P13" s="87">
        <v>1.2</v>
      </c>
      <c r="Q13" s="87">
        <v>1.1000000000000001</v>
      </c>
      <c r="R13" s="87">
        <v>1.1000000000000001</v>
      </c>
      <c r="S13" s="87">
        <v>1</v>
      </c>
      <c r="T13" s="87">
        <v>1.2</v>
      </c>
      <c r="U13" s="87">
        <v>1.6</v>
      </c>
      <c r="V13" s="87">
        <v>2.4</v>
      </c>
      <c r="W13" s="87">
        <v>2.7</v>
      </c>
      <c r="X13" s="87">
        <v>4.5999999999999996</v>
      </c>
      <c r="Y13" s="87">
        <v>3.8</v>
      </c>
      <c r="Z13" s="87">
        <v>3.9</v>
      </c>
      <c r="AA13" s="87">
        <v>2.8</v>
      </c>
      <c r="AB13" s="87">
        <v>1.5380000000000003</v>
      </c>
      <c r="AC13" s="87">
        <v>3.7249999999999908</v>
      </c>
    </row>
    <row r="14" spans="1:31">
      <c r="A14" s="213"/>
      <c r="B14" s="19"/>
      <c r="C14" s="19"/>
      <c r="D14" s="19" t="s">
        <v>38</v>
      </c>
      <c r="E14" s="89">
        <v>1.101</v>
      </c>
      <c r="F14" s="89">
        <v>1.4810000000000001</v>
      </c>
      <c r="G14" s="89">
        <v>1.296</v>
      </c>
      <c r="H14" s="89">
        <v>1.363</v>
      </c>
      <c r="I14" s="89">
        <v>1.32</v>
      </c>
      <c r="J14" s="89">
        <v>1.3660000000000001</v>
      </c>
      <c r="K14" s="89">
        <v>1.6759999999999999</v>
      </c>
      <c r="L14" s="89">
        <v>0.92500000000000004</v>
      </c>
      <c r="M14" s="89">
        <v>1.119</v>
      </c>
      <c r="N14" s="89">
        <v>0.97499999999999998</v>
      </c>
      <c r="O14" s="89">
        <v>1.2470000000000001</v>
      </c>
      <c r="P14" s="89">
        <v>1.4550000000000001</v>
      </c>
      <c r="Q14" s="89">
        <v>1.3480000000000001</v>
      </c>
      <c r="R14" s="89">
        <v>1.8129999999999999</v>
      </c>
      <c r="S14" s="89">
        <v>2.4159999999999999</v>
      </c>
      <c r="T14" s="89">
        <v>2.8180000000000001</v>
      </c>
      <c r="U14" s="89">
        <v>3.556</v>
      </c>
      <c r="V14" s="89">
        <v>3.8540000000000001</v>
      </c>
      <c r="W14" s="89">
        <v>4.2939999999999996</v>
      </c>
      <c r="X14" s="89">
        <v>4.2450000000000001</v>
      </c>
      <c r="Y14" s="89">
        <v>4.6820000000000004</v>
      </c>
      <c r="Z14" s="89">
        <v>5.9619999999999997</v>
      </c>
      <c r="AA14" s="89">
        <v>8.2100000000000009</v>
      </c>
      <c r="AB14" s="89">
        <v>9.8000000000000007</v>
      </c>
      <c r="AC14" s="89">
        <v>10.308</v>
      </c>
      <c r="AE14" s="150">
        <v>1.1499999999999999</v>
      </c>
    </row>
    <row r="15" spans="1:31" ht="15">
      <c r="A15" s="213"/>
      <c r="B15" s="17" t="s">
        <v>42</v>
      </c>
      <c r="C15" s="17"/>
      <c r="D15" s="17"/>
      <c r="E15" s="90">
        <v>0.27300000000000002</v>
      </c>
      <c r="F15" s="90">
        <v>0.35399999999999998</v>
      </c>
      <c r="G15" s="90">
        <v>0.84399999999999997</v>
      </c>
      <c r="H15" s="90">
        <v>0.377</v>
      </c>
      <c r="I15" s="90">
        <v>0.72199999999999998</v>
      </c>
      <c r="J15" s="90">
        <v>0.55500000000000005</v>
      </c>
      <c r="K15" s="90">
        <v>0.91200000000000003</v>
      </c>
      <c r="L15" s="90">
        <v>0.97399999999999998</v>
      </c>
      <c r="M15" s="90">
        <v>0.95899999999999996</v>
      </c>
      <c r="N15" s="90">
        <v>1.2430000000000001</v>
      </c>
      <c r="O15" s="90">
        <v>1.4390000000000001</v>
      </c>
      <c r="P15" s="90">
        <v>1.349</v>
      </c>
      <c r="Q15" s="90">
        <v>1.3009999999999999</v>
      </c>
      <c r="R15" s="90">
        <v>1.8140000000000001</v>
      </c>
      <c r="S15" s="90">
        <v>1.877</v>
      </c>
      <c r="T15" s="90">
        <v>1.6950000000000001</v>
      </c>
      <c r="U15" s="90">
        <v>1.7170000000000001</v>
      </c>
      <c r="V15" s="90">
        <v>1.718</v>
      </c>
      <c r="W15" s="90">
        <v>1.52</v>
      </c>
      <c r="X15" s="90">
        <v>1.4990000000000001</v>
      </c>
      <c r="Y15" s="90">
        <v>1.4990000000000001</v>
      </c>
      <c r="Z15" s="90">
        <v>1.3460000000000001</v>
      </c>
      <c r="AA15" s="90">
        <v>1.2509999999999999</v>
      </c>
      <c r="AB15" s="90">
        <v>0.70799999999999996</v>
      </c>
      <c r="AC15" s="90">
        <v>0.67300000000000004</v>
      </c>
    </row>
    <row r="16" spans="1:31" ht="6" customHeight="1">
      <c r="A16" s="213"/>
      <c r="B16" s="12"/>
      <c r="C16" s="12"/>
      <c r="D16" s="12"/>
      <c r="E16" s="63">
        <v>0</v>
      </c>
      <c r="F16" s="63">
        <v>0</v>
      </c>
      <c r="G16" s="63">
        <v>0</v>
      </c>
      <c r="H16" s="63">
        <v>0</v>
      </c>
      <c r="I16" s="63"/>
      <c r="J16" s="63"/>
      <c r="K16" s="63"/>
      <c r="L16" s="63"/>
      <c r="M16" s="63"/>
      <c r="N16" s="63"/>
      <c r="O16" s="63"/>
      <c r="P16" s="63"/>
      <c r="Q16" s="63"/>
      <c r="R16" s="63"/>
      <c r="S16" s="63"/>
      <c r="T16" s="63"/>
      <c r="U16" s="85"/>
      <c r="V16" s="85"/>
      <c r="W16" s="85"/>
      <c r="X16" s="85"/>
      <c r="Y16" s="85"/>
      <c r="Z16" s="85"/>
      <c r="AA16" s="85"/>
      <c r="AB16" s="85"/>
      <c r="AC16" s="85"/>
    </row>
    <row r="17" spans="1:31" s="9" customFormat="1" ht="15">
      <c r="A17" s="213"/>
      <c r="B17" s="15" t="s">
        <v>43</v>
      </c>
      <c r="C17" s="15"/>
      <c r="D17" s="15"/>
      <c r="E17" s="84">
        <v>2.7690000000000001</v>
      </c>
      <c r="F17" s="84">
        <v>3.6640000000000001</v>
      </c>
      <c r="G17" s="84">
        <v>4.109</v>
      </c>
      <c r="H17" s="84">
        <v>4.9089999999999998</v>
      </c>
      <c r="I17" s="84">
        <v>5.4610000000000003</v>
      </c>
      <c r="J17" s="84">
        <v>6.133</v>
      </c>
      <c r="K17" s="84">
        <v>7.1909999999999998</v>
      </c>
      <c r="L17" s="84">
        <v>8.1940000000000008</v>
      </c>
      <c r="M17" s="84">
        <v>10.47</v>
      </c>
      <c r="N17" s="84">
        <v>10.782999999999999</v>
      </c>
      <c r="O17" s="84">
        <v>11.478</v>
      </c>
      <c r="P17" s="84">
        <v>12.56</v>
      </c>
      <c r="Q17" s="84">
        <v>13.901</v>
      </c>
      <c r="R17" s="84">
        <v>14.72</v>
      </c>
      <c r="S17" s="84">
        <v>15.917999999999999</v>
      </c>
      <c r="T17" s="84">
        <v>17.43</v>
      </c>
      <c r="U17" s="84">
        <v>17.298999999999999</v>
      </c>
      <c r="V17" s="84">
        <v>19.305</v>
      </c>
      <c r="W17" s="84">
        <v>26.337</v>
      </c>
      <c r="X17" s="84">
        <v>27.798999999999999</v>
      </c>
      <c r="Y17" s="84">
        <v>28.873999999999999</v>
      </c>
      <c r="Z17" s="84">
        <v>36.253</v>
      </c>
      <c r="AA17" s="84">
        <v>41.954999999999998</v>
      </c>
      <c r="AB17" s="84">
        <v>46.277000000000001</v>
      </c>
      <c r="AC17" s="84">
        <v>53.875999999999998</v>
      </c>
    </row>
    <row r="18" spans="1:31" ht="6" customHeight="1">
      <c r="A18" s="213"/>
      <c r="B18" s="12"/>
      <c r="C18" s="12"/>
      <c r="D18" s="12"/>
      <c r="E18" s="63"/>
      <c r="F18" s="63"/>
      <c r="G18" s="63"/>
      <c r="H18" s="63"/>
      <c r="I18" s="63"/>
      <c r="J18" s="63"/>
      <c r="K18" s="63"/>
      <c r="L18" s="63"/>
      <c r="M18" s="63"/>
      <c r="N18" s="63"/>
      <c r="O18" s="63"/>
      <c r="P18" s="63"/>
      <c r="Q18" s="63"/>
      <c r="R18" s="63"/>
      <c r="S18" s="63"/>
      <c r="T18" s="63"/>
      <c r="U18" s="63"/>
      <c r="V18" s="63"/>
      <c r="W18" s="63"/>
      <c r="X18" s="63"/>
      <c r="Y18" s="63"/>
      <c r="Z18" s="63"/>
      <c r="AA18" s="63"/>
      <c r="AB18" s="63"/>
      <c r="AC18" s="63"/>
    </row>
    <row r="19" spans="1:31" ht="15">
      <c r="A19" s="213"/>
      <c r="B19" s="51"/>
      <c r="C19" s="51" t="s">
        <v>44</v>
      </c>
      <c r="D19" s="51"/>
      <c r="E19" s="84">
        <v>0.502</v>
      </c>
      <c r="F19" s="84">
        <v>0.64300000000000002</v>
      </c>
      <c r="G19" s="84">
        <v>0.60199999999999998</v>
      </c>
      <c r="H19" s="84">
        <v>0.54900000000000004</v>
      </c>
      <c r="I19" s="84">
        <v>0.505</v>
      </c>
      <c r="J19" s="84">
        <v>0.67700000000000005</v>
      </c>
      <c r="K19" s="84">
        <v>0.69799999999999995</v>
      </c>
      <c r="L19" s="84">
        <v>0.57099999999999995</v>
      </c>
      <c r="M19" s="84">
        <v>0.63800000000000001</v>
      </c>
      <c r="N19" s="84">
        <v>0.73699999999999999</v>
      </c>
      <c r="O19" s="84">
        <v>0.89500000000000002</v>
      </c>
      <c r="P19" s="84">
        <v>1.1020000000000001</v>
      </c>
      <c r="Q19" s="84">
        <v>1.157</v>
      </c>
      <c r="R19" s="84">
        <v>1.5940000000000001</v>
      </c>
      <c r="S19" s="84">
        <v>1.829</v>
      </c>
      <c r="T19" s="84">
        <v>2.0430000000000001</v>
      </c>
      <c r="U19" s="84">
        <v>1.6419999999999999</v>
      </c>
      <c r="V19" s="84">
        <v>1.319</v>
      </c>
      <c r="W19" s="84">
        <v>0.92900000000000005</v>
      </c>
      <c r="X19" s="84">
        <v>1.897</v>
      </c>
      <c r="Y19" s="84">
        <v>2.0979999999999999</v>
      </c>
      <c r="Z19" s="84">
        <v>1.6339999999999999</v>
      </c>
      <c r="AA19" s="84">
        <v>1.6839999999999999</v>
      </c>
      <c r="AB19" s="84">
        <v>1.339</v>
      </c>
      <c r="AC19" s="84">
        <v>1.7230000000000001</v>
      </c>
    </row>
    <row r="20" spans="1:31" ht="6" customHeight="1">
      <c r="A20" s="213"/>
      <c r="B20" s="12"/>
      <c r="C20" s="12"/>
      <c r="D20" s="12"/>
      <c r="E20" s="63"/>
      <c r="F20" s="63"/>
      <c r="G20" s="63"/>
      <c r="H20" s="63"/>
      <c r="I20" s="63"/>
      <c r="J20" s="63"/>
      <c r="K20" s="63"/>
      <c r="L20" s="63"/>
      <c r="M20" s="63"/>
      <c r="N20" s="63"/>
      <c r="O20" s="63"/>
      <c r="P20" s="63"/>
      <c r="Q20" s="63"/>
      <c r="R20" s="63"/>
      <c r="S20" s="63"/>
      <c r="T20" s="63"/>
      <c r="U20" s="85"/>
      <c r="V20" s="85"/>
      <c r="W20" s="85"/>
      <c r="X20" s="85"/>
      <c r="Y20" s="85"/>
      <c r="Z20" s="85"/>
      <c r="AA20" s="85"/>
      <c r="AB20" s="85"/>
      <c r="AC20" s="85"/>
    </row>
    <row r="21" spans="1:31" s="9" customFormat="1" ht="15">
      <c r="A21" s="213"/>
      <c r="B21" s="15" t="s">
        <v>45</v>
      </c>
      <c r="C21" s="15"/>
      <c r="D21" s="15"/>
      <c r="E21" s="84">
        <v>0.68100000000000005</v>
      </c>
      <c r="F21" s="84">
        <v>0.94899999999999995</v>
      </c>
      <c r="G21" s="84">
        <v>1.575</v>
      </c>
      <c r="H21" s="84">
        <v>1.5349999999999999</v>
      </c>
      <c r="I21" s="84">
        <v>1.7849999999999999</v>
      </c>
      <c r="J21" s="84">
        <v>1.9670000000000001</v>
      </c>
      <c r="K21" s="84">
        <v>2.4489999999999998</v>
      </c>
      <c r="L21" s="84">
        <v>2.7909999999999999</v>
      </c>
      <c r="M21" s="84">
        <v>3.17</v>
      </c>
      <c r="N21" s="84">
        <v>3.3479999999999999</v>
      </c>
      <c r="O21" s="84">
        <v>3.6120000000000001</v>
      </c>
      <c r="P21" s="84">
        <v>4.4089999999999998</v>
      </c>
      <c r="Q21" s="84">
        <v>4.7009999999999996</v>
      </c>
      <c r="R21" s="84">
        <v>4.9630000000000001</v>
      </c>
      <c r="S21" s="84">
        <v>6.3470000000000004</v>
      </c>
      <c r="T21" s="84">
        <v>7.7439999999999998</v>
      </c>
      <c r="U21" s="84">
        <v>9.5109999999999992</v>
      </c>
      <c r="V21" s="84">
        <v>12.102</v>
      </c>
      <c r="W21" s="84">
        <v>13.189</v>
      </c>
      <c r="X21" s="84">
        <v>14.606</v>
      </c>
      <c r="Y21" s="84">
        <v>13.68</v>
      </c>
      <c r="Z21" s="84">
        <v>20.105</v>
      </c>
      <c r="AA21" s="84">
        <v>20.22</v>
      </c>
      <c r="AB21" s="84">
        <v>28.663</v>
      </c>
      <c r="AC21" s="84">
        <v>37.866</v>
      </c>
    </row>
    <row r="22" spans="1:31" ht="6" customHeight="1">
      <c r="A22" s="213"/>
      <c r="B22" s="12"/>
      <c r="C22" s="12"/>
      <c r="D22" s="12"/>
      <c r="E22" s="63"/>
      <c r="F22" s="63"/>
      <c r="G22" s="63"/>
      <c r="H22" s="63"/>
      <c r="I22" s="63"/>
      <c r="J22" s="63"/>
      <c r="K22" s="63"/>
      <c r="L22" s="63"/>
      <c r="M22" s="63"/>
      <c r="N22" s="63"/>
      <c r="O22" s="63"/>
      <c r="P22" s="63"/>
      <c r="Q22" s="63"/>
      <c r="R22" s="63"/>
      <c r="S22" s="63"/>
      <c r="T22" s="63"/>
      <c r="U22" s="85"/>
      <c r="V22" s="85"/>
      <c r="W22" s="85"/>
      <c r="X22" s="85"/>
      <c r="Y22" s="85"/>
      <c r="Z22" s="85"/>
      <c r="AA22" s="85"/>
      <c r="AB22" s="85"/>
      <c r="AC22" s="85"/>
    </row>
    <row r="23" spans="1:31" ht="15">
      <c r="A23" s="213"/>
      <c r="B23" s="10" t="s">
        <v>46</v>
      </c>
      <c r="C23" s="10"/>
      <c r="D23" s="10"/>
      <c r="E23" s="65">
        <f>+E4+E15-E17-E21+E19</f>
        <v>8.9800000000000102E-2</v>
      </c>
      <c r="F23" s="65">
        <f t="shared" ref="F23:AA23" si="5">+F4+F15-F17-F21+F19</f>
        <v>2.5099999999999789E-2</v>
      </c>
      <c r="G23" s="65">
        <f t="shared" si="5"/>
        <v>-2.6799999999999824E-2</v>
      </c>
      <c r="H23" s="65">
        <f t="shared" si="5"/>
        <v>-0.61439999999999995</v>
      </c>
      <c r="I23" s="65">
        <f t="shared" si="5"/>
        <v>-0.24560000000000015</v>
      </c>
      <c r="J23" s="65">
        <f t="shared" si="5"/>
        <v>0.28886000000000056</v>
      </c>
      <c r="K23" s="65">
        <f t="shared" si="5"/>
        <v>9.5200000000000617E-2</v>
      </c>
      <c r="L23" s="65">
        <f t="shared" si="5"/>
        <v>-0.97360843000000163</v>
      </c>
      <c r="M23" s="65">
        <f t="shared" si="5"/>
        <v>-1.2849244449999997</v>
      </c>
      <c r="N23" s="65">
        <f t="shared" si="5"/>
        <v>-0.92300137699999951</v>
      </c>
      <c r="O23" s="65">
        <f t="shared" si="5"/>
        <v>-1.1321114499999996</v>
      </c>
      <c r="P23" s="65">
        <f t="shared" si="5"/>
        <v>-2.7865442077500004</v>
      </c>
      <c r="Q23" s="65">
        <f t="shared" si="5"/>
        <v>-3.9164089385263372</v>
      </c>
      <c r="R23" s="65">
        <f t="shared" si="5"/>
        <v>-3.1476217389999981</v>
      </c>
      <c r="S23" s="65">
        <f t="shared" si="5"/>
        <v>-2.1098192430000005</v>
      </c>
      <c r="T23" s="65">
        <f t="shared" si="5"/>
        <v>0.27951395900000353</v>
      </c>
      <c r="U23" s="65">
        <f t="shared" si="5"/>
        <v>4.7795353189999972</v>
      </c>
      <c r="V23" s="65">
        <f t="shared" si="5"/>
        <v>3.6878459660000056</v>
      </c>
      <c r="W23" s="65">
        <f t="shared" si="5"/>
        <v>0.94177000000000688</v>
      </c>
      <c r="X23" s="65">
        <f t="shared" si="5"/>
        <v>-0.59130199999999555</v>
      </c>
      <c r="Y23" s="65">
        <f t="shared" si="5"/>
        <v>2.2910900000000014</v>
      </c>
      <c r="Z23" s="65">
        <f t="shared" si="5"/>
        <v>-4.915100000000594E-2</v>
      </c>
      <c r="AA23" s="65">
        <f t="shared" si="5"/>
        <v>4.3674900000000063</v>
      </c>
      <c r="AB23" s="65">
        <f t="shared" ref="AB23:AC23" si="6">+AB4+AB15-AB17-AB21+AB19</f>
        <v>4.2259999999999973</v>
      </c>
      <c r="AC23" s="65">
        <f t="shared" si="6"/>
        <v>-3.9719999999999862</v>
      </c>
    </row>
    <row r="24" spans="1:31" s="9" customFormat="1" ht="15">
      <c r="A24" s="213"/>
      <c r="B24" s="10" t="s">
        <v>67</v>
      </c>
      <c r="C24" s="10"/>
      <c r="D24" s="10"/>
      <c r="E24" s="65">
        <f t="shared" ref="E24:AA24" si="7">+E23-E10-E14</f>
        <v>-1.0111999999999999</v>
      </c>
      <c r="F24" s="65">
        <f t="shared" si="7"/>
        <v>-1.4559000000000002</v>
      </c>
      <c r="G24" s="65">
        <f t="shared" si="7"/>
        <v>-1.3228</v>
      </c>
      <c r="H24" s="65">
        <f t="shared" si="7"/>
        <v>-1.9773999999999998</v>
      </c>
      <c r="I24" s="65">
        <f t="shared" si="7"/>
        <v>-1.5666000000000002</v>
      </c>
      <c r="J24" s="65">
        <f t="shared" si="7"/>
        <v>-1.0931399999999996</v>
      </c>
      <c r="K24" s="65">
        <f t="shared" si="7"/>
        <v>-1.6327999999999994</v>
      </c>
      <c r="L24" s="65">
        <f t="shared" si="7"/>
        <v>-1.9706084300000017</v>
      </c>
      <c r="M24" s="65">
        <f t="shared" si="7"/>
        <v>-2.6629244449999998</v>
      </c>
      <c r="N24" s="65">
        <f t="shared" si="7"/>
        <v>-2.1660013769999997</v>
      </c>
      <c r="O24" s="65">
        <f t="shared" si="7"/>
        <v>-3.7661114499999995</v>
      </c>
      <c r="P24" s="65">
        <f t="shared" si="7"/>
        <v>-5.5415442077500003</v>
      </c>
      <c r="Q24" s="65">
        <f t="shared" si="7"/>
        <v>-6.5774089385263368</v>
      </c>
      <c r="R24" s="65">
        <f t="shared" si="7"/>
        <v>-6.0506217389999977</v>
      </c>
      <c r="S24" s="65">
        <f t="shared" si="7"/>
        <v>-5.6868192430000004</v>
      </c>
      <c r="T24" s="65">
        <f t="shared" si="7"/>
        <v>-4.5024860409999965</v>
      </c>
      <c r="U24" s="65">
        <f t="shared" si="7"/>
        <v>-0.79846468100000267</v>
      </c>
      <c r="V24" s="65">
        <f t="shared" si="7"/>
        <v>-2.6671540339999944</v>
      </c>
      <c r="W24" s="65">
        <f t="shared" si="7"/>
        <v>-5.9862299999999928</v>
      </c>
      <c r="X24" s="65">
        <f t="shared" si="7"/>
        <v>-7.1363019999999953</v>
      </c>
      <c r="Y24" s="65">
        <f t="shared" si="7"/>
        <v>-5.2289099999999991</v>
      </c>
      <c r="Z24" s="65">
        <f t="shared" si="7"/>
        <v>-9.1851510000000047</v>
      </c>
      <c r="AA24" s="65">
        <f t="shared" si="7"/>
        <v>-6.9435099999999945</v>
      </c>
      <c r="AB24" s="65">
        <f t="shared" ref="AB24:AC24" si="8">+AB23-AB10-AB14</f>
        <v>-8.610000000000003</v>
      </c>
      <c r="AC24" s="65">
        <f t="shared" si="8"/>
        <v>-17.301999999999985</v>
      </c>
    </row>
    <row r="25" spans="1:31" ht="6" customHeight="1">
      <c r="A25" s="213"/>
      <c r="B25" s="12"/>
      <c r="C25" s="12"/>
      <c r="D25" s="12"/>
      <c r="E25" s="63"/>
      <c r="F25" s="63"/>
      <c r="G25" s="63"/>
      <c r="H25" s="63"/>
      <c r="I25" s="63"/>
      <c r="J25" s="63"/>
      <c r="K25" s="63"/>
      <c r="L25" s="63"/>
      <c r="M25" s="63"/>
      <c r="N25" s="63"/>
      <c r="O25" s="63"/>
      <c r="P25" s="63"/>
      <c r="Q25" s="63"/>
      <c r="R25" s="63"/>
      <c r="S25" s="63"/>
      <c r="T25" s="63"/>
      <c r="U25" s="63"/>
      <c r="V25" s="63"/>
      <c r="W25" s="63"/>
      <c r="X25" s="63"/>
      <c r="Y25" s="63"/>
      <c r="Z25" s="63"/>
      <c r="AA25" s="63"/>
      <c r="AB25" s="63"/>
      <c r="AC25" s="63"/>
    </row>
    <row r="26" spans="1:31" ht="15">
      <c r="A26" s="213"/>
      <c r="B26" s="10" t="s">
        <v>47</v>
      </c>
      <c r="C26" s="11"/>
      <c r="D26" s="11"/>
      <c r="E26" s="65">
        <f t="shared" ref="E26:AA26" si="9">+E23-E19</f>
        <v>-0.4121999999999999</v>
      </c>
      <c r="F26" s="65">
        <f t="shared" si="9"/>
        <v>-0.61790000000000023</v>
      </c>
      <c r="G26" s="65">
        <f t="shared" si="9"/>
        <v>-0.6287999999999998</v>
      </c>
      <c r="H26" s="65">
        <f t="shared" si="9"/>
        <v>-1.1634</v>
      </c>
      <c r="I26" s="65">
        <f t="shared" si="9"/>
        <v>-0.75060000000000016</v>
      </c>
      <c r="J26" s="65">
        <f t="shared" si="9"/>
        <v>-0.38813999999999949</v>
      </c>
      <c r="K26" s="65">
        <f t="shared" si="9"/>
        <v>-0.60279999999999934</v>
      </c>
      <c r="L26" s="65">
        <f t="shared" si="9"/>
        <v>-1.5446084300000016</v>
      </c>
      <c r="M26" s="65">
        <f t="shared" si="9"/>
        <v>-1.9229244449999996</v>
      </c>
      <c r="N26" s="65">
        <f t="shared" si="9"/>
        <v>-1.6600013769999995</v>
      </c>
      <c r="O26" s="65">
        <f t="shared" si="9"/>
        <v>-2.0271114499999996</v>
      </c>
      <c r="P26" s="65">
        <f t="shared" si="9"/>
        <v>-3.8885442077500008</v>
      </c>
      <c r="Q26" s="65">
        <f t="shared" si="9"/>
        <v>-5.0734089385263372</v>
      </c>
      <c r="R26" s="65">
        <f t="shared" si="9"/>
        <v>-4.7416217389999984</v>
      </c>
      <c r="S26" s="65">
        <f t="shared" si="9"/>
        <v>-3.9388192430000002</v>
      </c>
      <c r="T26" s="65">
        <f t="shared" si="9"/>
        <v>-1.7634860409999966</v>
      </c>
      <c r="U26" s="65">
        <f t="shared" si="9"/>
        <v>3.1375353189999973</v>
      </c>
      <c r="V26" s="65">
        <f t="shared" si="9"/>
        <v>2.3688459660000056</v>
      </c>
      <c r="W26" s="65">
        <f t="shared" si="9"/>
        <v>1.2770000000006831E-2</v>
      </c>
      <c r="X26" s="65">
        <f t="shared" si="9"/>
        <v>-2.4883019999999956</v>
      </c>
      <c r="Y26" s="65">
        <f t="shared" si="9"/>
        <v>0.19309000000000154</v>
      </c>
      <c r="Z26" s="65">
        <f t="shared" si="9"/>
        <v>-1.6831510000000058</v>
      </c>
      <c r="AA26" s="65">
        <f t="shared" si="9"/>
        <v>2.6834900000000061</v>
      </c>
      <c r="AB26" s="65">
        <f t="shared" ref="AB26:AC26" si="10">+AB23-AB19</f>
        <v>2.8869999999999973</v>
      </c>
      <c r="AC26" s="65">
        <f t="shared" si="10"/>
        <v>-5.6949999999999861</v>
      </c>
    </row>
    <row r="27" spans="1:31" s="9" customFormat="1" ht="15">
      <c r="A27" s="213"/>
      <c r="B27" s="10" t="s">
        <v>68</v>
      </c>
      <c r="C27" s="57"/>
      <c r="D27" s="57"/>
      <c r="E27" s="65">
        <f t="shared" ref="E27:AA27" si="11">+E24-E19</f>
        <v>-1.5131999999999999</v>
      </c>
      <c r="F27" s="65">
        <f t="shared" si="11"/>
        <v>-2.0989000000000004</v>
      </c>
      <c r="G27" s="65">
        <f t="shared" si="11"/>
        <v>-1.9247999999999998</v>
      </c>
      <c r="H27" s="65">
        <f t="shared" si="11"/>
        <v>-2.5263999999999998</v>
      </c>
      <c r="I27" s="65">
        <f t="shared" si="11"/>
        <v>-2.0716000000000001</v>
      </c>
      <c r="J27" s="65">
        <f t="shared" si="11"/>
        <v>-1.7701399999999996</v>
      </c>
      <c r="K27" s="65">
        <f t="shared" si="11"/>
        <v>-2.3307999999999991</v>
      </c>
      <c r="L27" s="65">
        <f t="shared" si="11"/>
        <v>-2.5416084300000019</v>
      </c>
      <c r="M27" s="65">
        <f t="shared" si="11"/>
        <v>-3.3009244449999997</v>
      </c>
      <c r="N27" s="65">
        <f t="shared" si="11"/>
        <v>-2.9030013769999998</v>
      </c>
      <c r="O27" s="65">
        <f t="shared" si="11"/>
        <v>-4.6611114499999999</v>
      </c>
      <c r="P27" s="65">
        <f t="shared" si="11"/>
        <v>-6.6435442077500007</v>
      </c>
      <c r="Q27" s="65">
        <f t="shared" si="11"/>
        <v>-7.7344089385263368</v>
      </c>
      <c r="R27" s="65">
        <f t="shared" si="11"/>
        <v>-7.644621738999998</v>
      </c>
      <c r="S27" s="65">
        <f t="shared" si="11"/>
        <v>-7.5158192430000001</v>
      </c>
      <c r="T27" s="65">
        <f t="shared" si="11"/>
        <v>-6.5454860409999966</v>
      </c>
      <c r="U27" s="65">
        <f t="shared" si="11"/>
        <v>-2.4404646810000026</v>
      </c>
      <c r="V27" s="65">
        <f t="shared" si="11"/>
        <v>-3.9861540339999944</v>
      </c>
      <c r="W27" s="65">
        <f t="shared" si="11"/>
        <v>-6.9152299999999931</v>
      </c>
      <c r="X27" s="65">
        <f t="shared" si="11"/>
        <v>-9.0333019999999955</v>
      </c>
      <c r="Y27" s="65">
        <f t="shared" si="11"/>
        <v>-7.3269099999999989</v>
      </c>
      <c r="Z27" s="65">
        <f t="shared" si="11"/>
        <v>-10.819151000000005</v>
      </c>
      <c r="AA27" s="65">
        <f t="shared" si="11"/>
        <v>-8.6275099999999938</v>
      </c>
      <c r="AB27" s="65">
        <f t="shared" ref="AB27:AC27" si="12">+AB24-AB19</f>
        <v>-9.9490000000000034</v>
      </c>
      <c r="AC27" s="65">
        <f t="shared" si="12"/>
        <v>-19.024999999999984</v>
      </c>
    </row>
    <row r="29" spans="1:31" s="22" customFormat="1" ht="15">
      <c r="B29" s="24" t="s">
        <v>48</v>
      </c>
      <c r="C29" s="24"/>
      <c r="D29" s="24"/>
      <c r="E29" s="24">
        <v>15.443</v>
      </c>
      <c r="F29" s="24">
        <v>19.132000000000001</v>
      </c>
      <c r="G29" s="24">
        <v>22.013999999999999</v>
      </c>
      <c r="H29" s="24">
        <v>24.459</v>
      </c>
      <c r="I29" s="24">
        <v>27.635999999999999</v>
      </c>
      <c r="J29" s="24">
        <v>32.234999999999999</v>
      </c>
      <c r="K29" s="24">
        <v>37.536999999999999</v>
      </c>
      <c r="L29" s="24">
        <v>41.643999999999998</v>
      </c>
      <c r="M29" s="24">
        <v>46.822000000000003</v>
      </c>
      <c r="N29" s="24">
        <v>48.155999999999999</v>
      </c>
      <c r="O29" s="24">
        <v>51.927999999999997</v>
      </c>
      <c r="P29" s="24">
        <v>53.79</v>
      </c>
      <c r="Q29" s="24">
        <v>56.682000000000002</v>
      </c>
      <c r="R29" s="24">
        <v>61.904000000000003</v>
      </c>
      <c r="S29" s="24">
        <v>69.626000000000005</v>
      </c>
      <c r="T29" s="24">
        <v>77.024000000000001</v>
      </c>
      <c r="U29" s="24">
        <v>91.748000000000005</v>
      </c>
      <c r="V29" s="24">
        <v>103.009</v>
      </c>
      <c r="W29" s="24">
        <v>120.694</v>
      </c>
      <c r="X29" s="24">
        <v>121.727</v>
      </c>
      <c r="Y29" s="24">
        <v>137.876</v>
      </c>
      <c r="Z29" s="24">
        <v>166.232</v>
      </c>
      <c r="AA29" s="24">
        <v>187.154</v>
      </c>
      <c r="AB29" s="24">
        <v>211.85599999999999</v>
      </c>
      <c r="AC29" s="24">
        <v>228.00399999999999</v>
      </c>
    </row>
    <row r="30" spans="1:31" s="22" customFormat="1" ht="15">
      <c r="B30" s="24" t="s">
        <v>49</v>
      </c>
      <c r="C30" s="24"/>
      <c r="D30" s="24"/>
      <c r="E30" s="24">
        <v>15.443</v>
      </c>
      <c r="F30" s="24">
        <v>16.256</v>
      </c>
      <c r="G30" s="24">
        <v>16.524000000000001</v>
      </c>
      <c r="H30" s="24">
        <v>17.23</v>
      </c>
      <c r="I30" s="24">
        <v>18.033999999999999</v>
      </c>
      <c r="J30" s="24">
        <v>18.876999999999999</v>
      </c>
      <c r="K30" s="24">
        <v>19.701000000000001</v>
      </c>
      <c r="L30" s="24">
        <v>20.677</v>
      </c>
      <c r="M30" s="24">
        <v>21.716999999999999</v>
      </c>
      <c r="N30" s="24">
        <v>21.809000000000001</v>
      </c>
      <c r="O30" s="24">
        <v>22.356000000000002</v>
      </c>
      <c r="P30" s="24">
        <v>22.733000000000001</v>
      </c>
      <c r="Q30" s="24">
        <v>23.297999999999998</v>
      </c>
      <c r="R30" s="24">
        <v>23.928999999999998</v>
      </c>
      <c r="S30" s="24">
        <v>24.928000000000001</v>
      </c>
      <c r="T30" s="24">
        <v>26.03</v>
      </c>
      <c r="U30" s="24">
        <v>27.279</v>
      </c>
      <c r="V30" s="24">
        <v>28.524000000000001</v>
      </c>
      <c r="W30" s="24">
        <v>30.277999999999999</v>
      </c>
      <c r="X30" s="24">
        <v>31.294</v>
      </c>
      <c r="Y30" s="24">
        <v>32.585999999999999</v>
      </c>
      <c r="Z30" s="24">
        <v>34.280999999999999</v>
      </c>
      <c r="AA30" s="24">
        <v>36.036999999999999</v>
      </c>
      <c r="AB30" s="24">
        <v>38.487000000000002</v>
      </c>
      <c r="AC30" s="24">
        <v>40.588000000000001</v>
      </c>
    </row>
    <row r="31" spans="1:31" s="22" customFormat="1" ht="15">
      <c r="B31" s="24" t="s">
        <v>50</v>
      </c>
      <c r="C31" s="24"/>
      <c r="D31" s="24"/>
      <c r="E31" s="24">
        <f t="shared" ref="E31:AA31" si="13">+E29*100/(E33+100)</f>
        <v>15.628852057122478</v>
      </c>
      <c r="F31" s="24">
        <f t="shared" si="13"/>
        <v>18.973995946157963</v>
      </c>
      <c r="G31" s="24">
        <f t="shared" si="13"/>
        <v>22.217994516654667</v>
      </c>
      <c r="H31" s="24">
        <f t="shared" si="13"/>
        <v>24.53585119310705</v>
      </c>
      <c r="I31" s="24">
        <f t="shared" si="13"/>
        <v>27.477282970378205</v>
      </c>
      <c r="J31" s="24">
        <f t="shared" si="13"/>
        <v>31.767271402774117</v>
      </c>
      <c r="K31" s="24">
        <f t="shared" si="13"/>
        <v>36.754410392165845</v>
      </c>
      <c r="L31" s="24">
        <f t="shared" si="13"/>
        <v>40.245874420965421</v>
      </c>
      <c r="M31" s="24">
        <f t="shared" si="13"/>
        <v>44.576940349328531</v>
      </c>
      <c r="N31" s="24">
        <f t="shared" si="13"/>
        <v>47.188531293710092</v>
      </c>
      <c r="O31" s="24">
        <f t="shared" si="13"/>
        <v>51.288321792934163</v>
      </c>
      <c r="P31" s="24">
        <f t="shared" si="13"/>
        <v>53.99981628617995</v>
      </c>
      <c r="Q31" s="24">
        <f t="shared" si="13"/>
        <v>57.449624649681645</v>
      </c>
      <c r="R31" s="24">
        <f t="shared" si="13"/>
        <v>63.315770734805177</v>
      </c>
      <c r="S31" s="24">
        <f t="shared" si="13"/>
        <v>71.002171182067968</v>
      </c>
      <c r="T31" s="24">
        <f t="shared" si="13"/>
        <v>78.300668916482579</v>
      </c>
      <c r="U31" s="24">
        <f t="shared" si="13"/>
        <v>92.834272388067262</v>
      </c>
      <c r="V31" s="24">
        <f t="shared" si="13"/>
        <v>104.16110515186374</v>
      </c>
      <c r="W31" s="24">
        <f t="shared" si="13"/>
        <v>120.31168555680614</v>
      </c>
      <c r="X31" s="24">
        <f t="shared" si="13"/>
        <v>122.96969484519711</v>
      </c>
      <c r="Y31" s="24">
        <f t="shared" si="13"/>
        <v>140.18810845391965</v>
      </c>
      <c r="Z31" s="24">
        <f t="shared" si="13"/>
        <v>168.41450035150521</v>
      </c>
      <c r="AA31" s="24">
        <f t="shared" si="13"/>
        <v>189.01830645843017</v>
      </c>
      <c r="AB31" s="24">
        <f t="shared" ref="AB31:AC31" si="14">+AB29*100/(AB33+100)</f>
        <v>209.77656878426905</v>
      </c>
      <c r="AC31" s="24">
        <f t="shared" si="14"/>
        <v>223.85480639255272</v>
      </c>
      <c r="AE31" s="49">
        <v>1</v>
      </c>
    </row>
    <row r="32" spans="1:31" s="22" customFormat="1" ht="15">
      <c r="B32" s="24" t="s">
        <v>51</v>
      </c>
      <c r="C32" s="24"/>
      <c r="D32" s="24"/>
      <c r="E32" s="24"/>
      <c r="F32" s="24"/>
      <c r="G32" s="24"/>
      <c r="H32" s="24"/>
      <c r="I32" s="24"/>
      <c r="J32" s="24"/>
      <c r="K32" s="24"/>
      <c r="L32" s="24"/>
      <c r="M32" s="24"/>
      <c r="N32" s="24"/>
      <c r="O32" s="24"/>
      <c r="P32" s="24"/>
      <c r="Q32" s="24">
        <f t="shared" ref="Q32:AA32" si="15">+Q$29*100/(Q34+100)</f>
        <v>58.128236514928972</v>
      </c>
      <c r="R32" s="24">
        <f t="shared" si="15"/>
        <v>63.789046800337204</v>
      </c>
      <c r="S32" s="24">
        <f t="shared" si="15"/>
        <v>71.243412207204528</v>
      </c>
      <c r="T32" s="24">
        <f t="shared" si="15"/>
        <v>76.670226824172161</v>
      </c>
      <c r="U32" s="24">
        <f t="shared" si="15"/>
        <v>93.369070429221608</v>
      </c>
      <c r="V32" s="24">
        <f t="shared" si="15"/>
        <v>105.26626343747765</v>
      </c>
      <c r="W32" s="24">
        <f t="shared" si="15"/>
        <v>121.53611432751664</v>
      </c>
      <c r="X32" s="24">
        <f t="shared" si="15"/>
        <v>121.03563691684191</v>
      </c>
      <c r="Y32" s="24">
        <f t="shared" si="15"/>
        <v>138.48630545346526</v>
      </c>
      <c r="Z32" s="24">
        <f t="shared" si="15"/>
        <v>166.52684104657064</v>
      </c>
      <c r="AA32" s="24">
        <f t="shared" si="15"/>
        <v>188.25394250995831</v>
      </c>
      <c r="AB32" s="24">
        <f t="shared" ref="AB32:AC32" si="16">+AB$29*100/(AB34+100)</f>
        <v>212.51161959762061</v>
      </c>
      <c r="AC32" s="24">
        <f t="shared" si="16"/>
        <v>227.77210521967584</v>
      </c>
    </row>
    <row r="33" spans="1:43" s="22" customFormat="1" ht="15">
      <c r="B33" s="24" t="s">
        <v>52</v>
      </c>
      <c r="C33" s="24"/>
      <c r="D33" s="24"/>
      <c r="E33" s="50">
        <v>-1.18916</v>
      </c>
      <c r="F33" s="50">
        <v>0.83274000000000004</v>
      </c>
      <c r="G33" s="50">
        <v>-0.91815000000000002</v>
      </c>
      <c r="H33" s="50">
        <v>-0.31322</v>
      </c>
      <c r="I33" s="50">
        <v>0.57762999999999998</v>
      </c>
      <c r="J33" s="50">
        <v>1.4723599999999999</v>
      </c>
      <c r="K33" s="50">
        <v>2.1292399999999998</v>
      </c>
      <c r="L33" s="50">
        <v>3.4739600000000004</v>
      </c>
      <c r="M33" s="50">
        <v>5.0363699999999998</v>
      </c>
      <c r="N33" s="50">
        <v>2.0502200000000004</v>
      </c>
      <c r="O33" s="50">
        <v>1.24722</v>
      </c>
      <c r="P33" s="50">
        <v>-0.38855000000000001</v>
      </c>
      <c r="Q33" s="50">
        <v>-1.3361700000000001</v>
      </c>
      <c r="R33" s="50">
        <v>-2.22973</v>
      </c>
      <c r="S33" s="50">
        <v>-1.93821</v>
      </c>
      <c r="T33" s="50">
        <v>-1.6304699999999999</v>
      </c>
      <c r="U33" s="50">
        <v>-1.17012</v>
      </c>
      <c r="V33" s="50">
        <v>-1.1060800000000002</v>
      </c>
      <c r="W33" s="50">
        <v>0.31777</v>
      </c>
      <c r="X33" s="50">
        <v>-1.01057</v>
      </c>
      <c r="Y33" s="50">
        <v>-1.6492900000000001</v>
      </c>
      <c r="Z33" s="50">
        <v>-1.2959099999999999</v>
      </c>
      <c r="AA33" s="50">
        <v>-0.98631000000000002</v>
      </c>
      <c r="AB33" s="50">
        <v>0.99126000000000003</v>
      </c>
      <c r="AC33" s="50">
        <v>1.8535200000000001</v>
      </c>
      <c r="AD33" s="23"/>
      <c r="AE33" s="23"/>
      <c r="AF33" s="23"/>
      <c r="AG33" s="23"/>
      <c r="AH33" s="23"/>
      <c r="AI33" s="23"/>
      <c r="AJ33" s="23"/>
      <c r="AK33" s="23"/>
      <c r="AL33" s="23"/>
      <c r="AM33" s="23"/>
      <c r="AN33" s="23"/>
      <c r="AO33" s="23"/>
      <c r="AP33" s="23"/>
      <c r="AQ33" s="23"/>
    </row>
    <row r="34" spans="1:43" s="22" customFormat="1" ht="15">
      <c r="B34" s="24" t="s">
        <v>53</v>
      </c>
      <c r="C34" s="24"/>
      <c r="D34" s="24"/>
      <c r="E34" s="50"/>
      <c r="F34" s="50"/>
      <c r="G34" s="50"/>
      <c r="H34" s="50"/>
      <c r="I34" s="50"/>
      <c r="J34" s="50"/>
      <c r="K34" s="50"/>
      <c r="L34" s="50"/>
      <c r="M34" s="50"/>
      <c r="N34" s="50" t="s">
        <v>69</v>
      </c>
      <c r="O34" s="50" t="s">
        <v>69</v>
      </c>
      <c r="P34" s="50" t="s">
        <v>69</v>
      </c>
      <c r="Q34" s="50">
        <v>-2.48801030555527</v>
      </c>
      <c r="R34" s="50">
        <v>-2.9551261460881899</v>
      </c>
      <c r="S34" s="50">
        <v>-2.2702621296414698</v>
      </c>
      <c r="T34" s="50">
        <v>0.46142184584785301</v>
      </c>
      <c r="U34" s="50">
        <v>-1.73619638898563</v>
      </c>
      <c r="V34" s="50">
        <v>-2.14433700196677</v>
      </c>
      <c r="W34" s="50">
        <v>-0.69289225854901704</v>
      </c>
      <c r="X34" s="50">
        <v>0.57120621725079501</v>
      </c>
      <c r="Y34" s="50">
        <v>-0.44069733210575301</v>
      </c>
      <c r="Z34" s="50">
        <v>-0.177053167355881</v>
      </c>
      <c r="AA34" s="50">
        <v>-0.58428657338748302</v>
      </c>
      <c r="AB34" s="50">
        <v>-0.30851000000000001</v>
      </c>
      <c r="AC34" s="50">
        <v>0.10181000000000001</v>
      </c>
      <c r="AD34" s="23"/>
      <c r="AE34" s="23"/>
      <c r="AF34" s="23"/>
      <c r="AG34" s="23"/>
      <c r="AH34" s="23"/>
      <c r="AI34" s="23"/>
      <c r="AJ34" s="23"/>
      <c r="AK34" s="23"/>
      <c r="AL34" s="23"/>
      <c r="AM34" s="23"/>
      <c r="AN34" s="23"/>
      <c r="AO34" s="23"/>
      <c r="AP34" s="23"/>
      <c r="AQ34" s="23"/>
    </row>
    <row r="35" spans="1:43" s="22" customFormat="1" ht="15">
      <c r="B35" s="24"/>
      <c r="C35" s="24"/>
      <c r="D35" s="24"/>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23"/>
      <c r="AE35" s="23"/>
      <c r="AF35" s="23"/>
      <c r="AG35" s="23"/>
      <c r="AH35" s="23"/>
      <c r="AI35" s="23"/>
      <c r="AJ35" s="23"/>
      <c r="AK35" s="23"/>
      <c r="AL35" s="23"/>
      <c r="AM35" s="23"/>
      <c r="AN35" s="23"/>
      <c r="AO35" s="23"/>
      <c r="AP35" s="23"/>
      <c r="AQ35" s="23"/>
    </row>
    <row r="36" spans="1:43" s="22" customFormat="1" ht="15">
      <c r="B36" s="24" t="s">
        <v>70</v>
      </c>
      <c r="C36" s="24"/>
      <c r="D36" s="24"/>
      <c r="E36" s="50">
        <v>88.706078645780281</v>
      </c>
      <c r="F36" s="50">
        <v>80.341833282074546</v>
      </c>
      <c r="G36" s="50">
        <v>101.28930812863851</v>
      </c>
      <c r="H36" s="50">
        <v>83.657470806244106</v>
      </c>
      <c r="I36" s="50">
        <v>91.445235442012404</v>
      </c>
      <c r="J36" s="50">
        <v>93.233087974821629</v>
      </c>
      <c r="K36" s="50">
        <v>94.951002367182781</v>
      </c>
      <c r="L36" s="50">
        <v>105.29531917456268</v>
      </c>
      <c r="M36" s="50">
        <v>95.082399715396363</v>
      </c>
      <c r="N36" s="50">
        <v>93.571870267621719</v>
      </c>
      <c r="O36" s="50">
        <v>99.999999999999986</v>
      </c>
      <c r="P36" s="50">
        <v>97.241770597449928</v>
      </c>
      <c r="Q36" s="50">
        <v>77.252699826711137</v>
      </c>
      <c r="R36" s="50">
        <v>94.314841520319661</v>
      </c>
      <c r="S36" s="50">
        <v>115.51880511551718</v>
      </c>
      <c r="T36" s="50">
        <v>160.35475988210814</v>
      </c>
      <c r="U36" s="50">
        <v>244.09378313827952</v>
      </c>
      <c r="V36" s="50">
        <v>252.13445136756172</v>
      </c>
      <c r="W36" s="50">
        <v>335.65072890206119</v>
      </c>
      <c r="X36" s="50">
        <v>241.4770864205625</v>
      </c>
      <c r="Y36" s="50">
        <v>267.93776922110493</v>
      </c>
      <c r="Z36" s="50">
        <v>386.90757033915747</v>
      </c>
      <c r="AA36" s="50">
        <v>375.90077361683086</v>
      </c>
      <c r="AB36" s="50">
        <v>332.95421841155206</v>
      </c>
      <c r="AC36" s="50">
        <v>302.46944196592062</v>
      </c>
      <c r="AD36" s="23"/>
      <c r="AE36" s="58">
        <v>5</v>
      </c>
      <c r="AF36" s="23"/>
      <c r="AG36" s="23"/>
      <c r="AH36" s="23"/>
      <c r="AI36" s="23"/>
      <c r="AJ36" s="23"/>
      <c r="AK36" s="23"/>
      <c r="AL36" s="23"/>
      <c r="AM36" s="23"/>
      <c r="AN36" s="23"/>
      <c r="AO36" s="23"/>
      <c r="AP36" s="23"/>
      <c r="AQ36" s="23"/>
    </row>
    <row r="37" spans="1:43" s="22" customFormat="1" ht="15">
      <c r="B37" s="24" t="s">
        <v>71</v>
      </c>
      <c r="C37" s="24"/>
      <c r="D37" s="24"/>
      <c r="E37" s="50">
        <f t="shared" ref="E37:AC37" ca="1" si="17">OFFSET(E38,$AE$36,0)</f>
        <v>0</v>
      </c>
      <c r="F37" s="50">
        <f t="shared" ca="1" si="17"/>
        <v>0</v>
      </c>
      <c r="G37" s="50">
        <f t="shared" ca="1" si="17"/>
        <v>0</v>
      </c>
      <c r="H37" s="50">
        <f t="shared" ca="1" si="17"/>
        <v>0</v>
      </c>
      <c r="I37" s="50">
        <f t="shared" ca="1" si="17"/>
        <v>0</v>
      </c>
      <c r="J37" s="50">
        <f t="shared" ca="1" si="17"/>
        <v>0</v>
      </c>
      <c r="K37" s="50">
        <f t="shared" ca="1" si="17"/>
        <v>0</v>
      </c>
      <c r="L37" s="50">
        <f t="shared" ca="1" si="17"/>
        <v>0</v>
      </c>
      <c r="M37" s="50">
        <f t="shared" ca="1" si="17"/>
        <v>0</v>
      </c>
      <c r="N37" s="50">
        <f t="shared" ca="1" si="17"/>
        <v>0</v>
      </c>
      <c r="O37" s="50">
        <f t="shared" ca="1" si="17"/>
        <v>0</v>
      </c>
      <c r="P37" s="50">
        <f t="shared" ca="1" si="17"/>
        <v>0</v>
      </c>
      <c r="Q37" s="50">
        <f t="shared" ca="1" si="17"/>
        <v>0</v>
      </c>
      <c r="R37" s="50">
        <f t="shared" ca="1" si="17"/>
        <v>0</v>
      </c>
      <c r="S37" s="50">
        <f t="shared" ca="1" si="17"/>
        <v>0</v>
      </c>
      <c r="T37" s="50">
        <f t="shared" ca="1" si="17"/>
        <v>0</v>
      </c>
      <c r="U37" s="50">
        <f t="shared" ca="1" si="17"/>
        <v>0</v>
      </c>
      <c r="V37" s="50">
        <f t="shared" ca="1" si="17"/>
        <v>0</v>
      </c>
      <c r="W37" s="50">
        <f t="shared" ca="1" si="17"/>
        <v>0</v>
      </c>
      <c r="X37" s="50">
        <f t="shared" ca="1" si="17"/>
        <v>0</v>
      </c>
      <c r="Y37" s="50">
        <f t="shared" ca="1" si="17"/>
        <v>0</v>
      </c>
      <c r="Z37" s="50">
        <f t="shared" ca="1" si="17"/>
        <v>0</v>
      </c>
      <c r="AA37" s="50">
        <f t="shared" ca="1" si="17"/>
        <v>0</v>
      </c>
      <c r="AB37" s="50">
        <f t="shared" ca="1" si="17"/>
        <v>0</v>
      </c>
      <c r="AC37" s="50">
        <f t="shared" ca="1" si="17"/>
        <v>0</v>
      </c>
      <c r="AD37" s="23"/>
      <c r="AF37" s="23"/>
      <c r="AG37" s="23"/>
      <c r="AH37" s="23"/>
      <c r="AI37" s="23"/>
      <c r="AJ37" s="23"/>
      <c r="AK37" s="23"/>
      <c r="AL37" s="23"/>
      <c r="AM37" s="23"/>
      <c r="AN37" s="23"/>
      <c r="AO37" s="23"/>
      <c r="AP37" s="23"/>
      <c r="AQ37" s="23"/>
    </row>
    <row r="38" spans="1:43" s="22" customFormat="1" ht="6" customHeight="1">
      <c r="B38" s="24"/>
      <c r="C38" s="24"/>
      <c r="D38" s="24"/>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23"/>
      <c r="AE38" s="23"/>
      <c r="AF38" s="23"/>
      <c r="AG38" s="23"/>
      <c r="AH38" s="23"/>
      <c r="AI38" s="23"/>
      <c r="AJ38" s="23"/>
      <c r="AK38" s="23"/>
      <c r="AL38" s="23"/>
      <c r="AM38" s="23"/>
      <c r="AN38" s="23"/>
      <c r="AO38" s="23"/>
      <c r="AP38" s="23"/>
      <c r="AQ38" s="23"/>
    </row>
    <row r="39" spans="1:43" s="22" customFormat="1" ht="15">
      <c r="B39" s="24" t="s">
        <v>72</v>
      </c>
      <c r="C39" s="24"/>
      <c r="D39" s="24"/>
      <c r="E39" s="50">
        <v>0</v>
      </c>
      <c r="F39" s="50">
        <v>0</v>
      </c>
      <c r="G39" s="50">
        <v>0</v>
      </c>
      <c r="H39" s="50">
        <v>0</v>
      </c>
      <c r="I39" s="50">
        <v>0</v>
      </c>
      <c r="J39" s="50">
        <v>0</v>
      </c>
      <c r="K39" s="50">
        <v>0</v>
      </c>
      <c r="L39" s="50">
        <v>0</v>
      </c>
      <c r="M39" s="50">
        <v>0</v>
      </c>
      <c r="N39" s="50">
        <v>0</v>
      </c>
      <c r="O39" s="50">
        <v>0</v>
      </c>
      <c r="P39" s="50">
        <v>0</v>
      </c>
      <c r="Q39" s="50">
        <v>0</v>
      </c>
      <c r="R39" s="50">
        <v>0</v>
      </c>
      <c r="S39" s="50">
        <v>0</v>
      </c>
      <c r="T39" s="50">
        <v>0</v>
      </c>
      <c r="U39" s="50">
        <v>0</v>
      </c>
      <c r="V39" s="50">
        <v>0</v>
      </c>
      <c r="W39" s="50">
        <v>0</v>
      </c>
      <c r="X39" s="50">
        <v>0</v>
      </c>
      <c r="Y39" s="50">
        <v>0</v>
      </c>
      <c r="Z39" s="50">
        <v>0</v>
      </c>
      <c r="AA39" s="50">
        <v>0</v>
      </c>
      <c r="AB39" s="50">
        <v>0</v>
      </c>
      <c r="AC39" s="50">
        <v>0</v>
      </c>
      <c r="AD39" s="23"/>
      <c r="AE39" s="23"/>
      <c r="AF39" s="23"/>
      <c r="AG39" s="23"/>
      <c r="AH39" s="23"/>
      <c r="AI39" s="23"/>
      <c r="AJ39" s="23"/>
      <c r="AK39" s="23"/>
      <c r="AL39" s="23"/>
      <c r="AM39" s="23"/>
      <c r="AN39" s="23"/>
      <c r="AO39" s="23"/>
      <c r="AP39" s="23"/>
      <c r="AQ39" s="23"/>
    </row>
    <row r="40" spans="1:43" s="22" customFormat="1" ht="15">
      <c r="B40" s="24" t="s">
        <v>73</v>
      </c>
      <c r="C40" s="24"/>
      <c r="D40" s="24"/>
      <c r="E40" s="50">
        <v>117.86850046248944</v>
      </c>
      <c r="F40" s="50">
        <v>116.15841935955946</v>
      </c>
      <c r="G40" s="50">
        <v>118.34991842872981</v>
      </c>
      <c r="H40" s="50">
        <v>119.42316404196768</v>
      </c>
      <c r="I40" s="50">
        <v>119.61231318009942</v>
      </c>
      <c r="J40" s="50">
        <v>111.31954893261005</v>
      </c>
      <c r="K40" s="50">
        <v>107.95943358970379</v>
      </c>
      <c r="L40" s="50">
        <v>105.82208393053858</v>
      </c>
      <c r="M40" s="50">
        <v>103.32610605365713</v>
      </c>
      <c r="N40" s="50">
        <v>101.24853756729907</v>
      </c>
      <c r="O40" s="50">
        <v>99.999999999999986</v>
      </c>
      <c r="P40" s="50">
        <v>99.539159283492367</v>
      </c>
      <c r="Q40" s="50">
        <v>97.505209975240192</v>
      </c>
      <c r="R40" s="50">
        <v>100.75762090189457</v>
      </c>
      <c r="S40" s="50">
        <v>102.95874960719175</v>
      </c>
      <c r="T40" s="50">
        <v>112.48229648368196</v>
      </c>
      <c r="U40" s="50">
        <v>126.22318461658142</v>
      </c>
      <c r="V40" s="50">
        <v>138.25376901080708</v>
      </c>
      <c r="W40" s="50">
        <v>160.83856762610236</v>
      </c>
      <c r="X40" s="50">
        <v>168.93896386213731</v>
      </c>
      <c r="Y40" s="50">
        <v>184.19676945178333</v>
      </c>
      <c r="Z40" s="50">
        <v>207.75884468742981</v>
      </c>
      <c r="AA40" s="50">
        <v>237.02263456842624</v>
      </c>
      <c r="AB40" s="50">
        <v>258.38345700973315</v>
      </c>
      <c r="AC40" s="50">
        <v>275.46628918919225</v>
      </c>
      <c r="AD40" s="23"/>
      <c r="AE40" s="23"/>
      <c r="AF40" s="23"/>
      <c r="AG40" s="23"/>
      <c r="AH40" s="23"/>
      <c r="AI40" s="23"/>
      <c r="AJ40" s="23"/>
      <c r="AK40" s="23"/>
      <c r="AL40" s="23"/>
      <c r="AM40" s="23"/>
      <c r="AN40" s="23"/>
      <c r="AO40" s="23"/>
      <c r="AP40" s="23"/>
      <c r="AQ40" s="23"/>
    </row>
    <row r="41" spans="1:43" s="22" customFormat="1" ht="15">
      <c r="B41" s="24" t="s">
        <v>74</v>
      </c>
      <c r="C41" s="24"/>
      <c r="D41" s="24"/>
      <c r="E41" s="50">
        <v>0</v>
      </c>
      <c r="F41" s="50">
        <v>0</v>
      </c>
      <c r="G41" s="50">
        <v>0</v>
      </c>
      <c r="H41" s="50">
        <v>0</v>
      </c>
      <c r="I41" s="50">
        <v>0</v>
      </c>
      <c r="J41" s="50">
        <v>105.76971144439395</v>
      </c>
      <c r="K41" s="50">
        <v>106.79086149806976</v>
      </c>
      <c r="L41" s="50">
        <v>106.12842987859544</v>
      </c>
      <c r="M41" s="50">
        <v>100.86128920396852</v>
      </c>
      <c r="N41" s="50">
        <v>99.94742093547444</v>
      </c>
      <c r="O41" s="50">
        <v>99.999999999999986</v>
      </c>
      <c r="P41" s="50">
        <v>113.07774740035237</v>
      </c>
      <c r="Q41" s="50">
        <v>88.770448285803127</v>
      </c>
      <c r="R41" s="50">
        <v>100.5672719293303</v>
      </c>
      <c r="S41" s="50">
        <v>119.56791148585398</v>
      </c>
      <c r="T41" s="50">
        <v>178.87493816620403</v>
      </c>
      <c r="U41" s="50">
        <v>261.84831847279924</v>
      </c>
      <c r="V41" s="50">
        <v>274.74623291864884</v>
      </c>
      <c r="W41" s="50">
        <v>247.16523854991888</v>
      </c>
      <c r="X41" s="50">
        <v>325.58847259952086</v>
      </c>
      <c r="Y41" s="50">
        <v>338.55580333333791</v>
      </c>
      <c r="Z41" s="50">
        <v>416.08487578629729</v>
      </c>
      <c r="AA41" s="50">
        <v>450.20593478935376</v>
      </c>
      <c r="AB41" s="50">
        <v>396.46317887653856</v>
      </c>
      <c r="AC41" s="50">
        <v>349.19080357667303</v>
      </c>
      <c r="AD41" s="23"/>
      <c r="AE41" s="23"/>
      <c r="AF41" s="23"/>
      <c r="AG41" s="23"/>
      <c r="AH41" s="23"/>
      <c r="AI41" s="23"/>
      <c r="AJ41" s="23"/>
      <c r="AK41" s="23"/>
      <c r="AL41" s="23"/>
      <c r="AM41" s="23"/>
      <c r="AN41" s="23"/>
      <c r="AO41" s="23"/>
      <c r="AP41" s="23"/>
      <c r="AQ41" s="23"/>
    </row>
    <row r="42" spans="1:43" s="22" customFormat="1" ht="15">
      <c r="B42" s="24" t="s">
        <v>75</v>
      </c>
      <c r="C42" s="24"/>
      <c r="D42" s="24"/>
      <c r="E42" s="50">
        <v>0</v>
      </c>
      <c r="F42" s="50">
        <v>0</v>
      </c>
      <c r="G42" s="50">
        <v>0</v>
      </c>
      <c r="H42" s="50">
        <v>0</v>
      </c>
      <c r="I42" s="50">
        <v>0</v>
      </c>
      <c r="J42" s="50">
        <v>104.90411957116508</v>
      </c>
      <c r="K42" s="50">
        <v>103.39920755284918</v>
      </c>
      <c r="L42" s="50">
        <v>102.22803124999059</v>
      </c>
      <c r="M42" s="50">
        <v>101.17408526025864</v>
      </c>
      <c r="N42" s="50">
        <v>100.61431575317891</v>
      </c>
      <c r="O42" s="50">
        <v>99.999999999999986</v>
      </c>
      <c r="P42" s="50">
        <v>103.61339016071065</v>
      </c>
      <c r="Q42" s="50">
        <v>98.659624948715958</v>
      </c>
      <c r="R42" s="50">
        <v>104.36195755177368</v>
      </c>
      <c r="S42" s="50">
        <v>111.34342054237815</v>
      </c>
      <c r="T42" s="50">
        <v>136.02258338009929</v>
      </c>
      <c r="U42" s="50">
        <v>168.46352214163267</v>
      </c>
      <c r="V42" s="50">
        <v>181.69623043793001</v>
      </c>
      <c r="W42" s="50">
        <v>197.04181635788444</v>
      </c>
      <c r="X42" s="50">
        <v>222.55450027091666</v>
      </c>
      <c r="Y42" s="50">
        <v>242.45840654224585</v>
      </c>
      <c r="Z42" s="50">
        <v>286.78025430263142</v>
      </c>
      <c r="AA42" s="50">
        <v>325.24273848757969</v>
      </c>
      <c r="AB42" s="50">
        <v>329.93707813539709</v>
      </c>
      <c r="AC42" s="50">
        <v>328.95040324989395</v>
      </c>
      <c r="AD42" s="23"/>
      <c r="AE42" s="23"/>
      <c r="AF42" s="23"/>
      <c r="AG42" s="23"/>
      <c r="AH42" s="23"/>
      <c r="AI42" s="23"/>
      <c r="AJ42" s="23"/>
      <c r="AK42" s="23"/>
      <c r="AL42" s="23"/>
      <c r="AM42" s="23"/>
      <c r="AN42" s="23"/>
      <c r="AO42" s="23"/>
      <c r="AP42" s="23"/>
      <c r="AQ42" s="23"/>
    </row>
    <row r="45" spans="1:43" ht="15" customHeight="1">
      <c r="A45" s="214" t="s">
        <v>54</v>
      </c>
      <c r="B45" s="17" t="s">
        <v>32</v>
      </c>
      <c r="C45" s="17"/>
      <c r="D45" s="17"/>
      <c r="E45" s="90">
        <f t="shared" ref="E45:AA45" ca="1" si="18">+E46+E52+E53</f>
        <v>3.2038942934077244</v>
      </c>
      <c r="F45" s="90">
        <f t="shared" ca="1" si="18"/>
        <v>4.4105504328003304</v>
      </c>
      <c r="G45" s="90">
        <f t="shared" ca="1" si="18"/>
        <v>4.4864212502642022</v>
      </c>
      <c r="H45" s="90">
        <f t="shared" ca="1" si="18"/>
        <v>5.6020213156936407</v>
      </c>
      <c r="I45" s="90">
        <f t="shared" ca="1" si="18"/>
        <v>6.2304379539216441</v>
      </c>
      <c r="J45" s="90">
        <f t="shared" ca="1" si="18"/>
        <v>7.3395508475325553</v>
      </c>
      <c r="K45" s="90">
        <f t="shared" ca="1" si="18"/>
        <v>8.223398227281038</v>
      </c>
      <c r="L45" s="90">
        <f t="shared" ca="1" si="18"/>
        <v>8.1962330939262369</v>
      </c>
      <c r="M45" s="90">
        <f t="shared" ca="1" si="18"/>
        <v>10.448657639129014</v>
      </c>
      <c r="N45" s="90">
        <f t="shared" ca="1" si="18"/>
        <v>11.151443709542246</v>
      </c>
      <c r="O45" s="90">
        <f t="shared" ca="1" si="18"/>
        <v>11.509936483589165</v>
      </c>
      <c r="P45" s="90">
        <f t="shared" ca="1" si="18"/>
        <v>12.03821775636899</v>
      </c>
      <c r="Q45" s="90">
        <f t="shared" ca="1" si="18"/>
        <v>13.085063488191754</v>
      </c>
      <c r="R45" s="90">
        <f t="shared" ca="1" si="18"/>
        <v>13.655868668243041</v>
      </c>
      <c r="S45" s="90">
        <f t="shared" ca="1" si="18"/>
        <v>16.572814641519557</v>
      </c>
      <c r="T45" s="90">
        <f t="shared" ca="1" si="18"/>
        <v>21.406128803375942</v>
      </c>
      <c r="U45" s="90">
        <f t="shared" ca="1" si="18"/>
        <v>27.006862045919323</v>
      </c>
      <c r="V45" s="90">
        <f t="shared" ca="1" si="18"/>
        <v>30.822296677125173</v>
      </c>
      <c r="W45" s="90">
        <f t="shared" ca="1" si="18"/>
        <v>34.858196132892182</v>
      </c>
      <c r="X45" s="90">
        <f t="shared" ca="1" si="18"/>
        <v>38.759047037921562</v>
      </c>
      <c r="Y45" s="90">
        <f t="shared" ca="1" si="18"/>
        <v>41.487632452079524</v>
      </c>
      <c r="Z45" s="90">
        <f t="shared" ca="1" si="18"/>
        <v>51.782924933930438</v>
      </c>
      <c r="AA45" s="90">
        <f t="shared" ca="1" si="18"/>
        <v>62.922358344309572</v>
      </c>
      <c r="AB45" s="90">
        <f t="shared" ref="AB45:AC45" ca="1" si="19">+AB46+AB52+AB53</f>
        <v>76.244554866901126</v>
      </c>
      <c r="AC45" s="90">
        <f t="shared" ca="1" si="19"/>
        <v>84.743262853231741</v>
      </c>
    </row>
    <row r="46" spans="1:43">
      <c r="A46" s="214"/>
      <c r="B46" s="12"/>
      <c r="C46" s="12" t="s">
        <v>33</v>
      </c>
      <c r="D46" s="12"/>
      <c r="E46" s="63">
        <f t="shared" ref="E46:AA46" ca="1" si="20">+SUM(E47:E51)</f>
        <v>1.2691019397482366</v>
      </c>
      <c r="F46" s="63">
        <f t="shared" ca="1" si="20"/>
        <v>1.6451914510459003</v>
      </c>
      <c r="G46" s="63">
        <f t="shared" ca="1" si="20"/>
        <v>2.366630096648767</v>
      </c>
      <c r="H46" s="63">
        <f t="shared" ca="1" si="20"/>
        <v>2.8058983875514576</v>
      </c>
      <c r="I46" s="63">
        <f t="shared" ca="1" si="20"/>
        <v>3.4288685875287519</v>
      </c>
      <c r="J46" s="63">
        <f t="shared" ca="1" si="20"/>
        <v>4.2157402677025919</v>
      </c>
      <c r="K46" s="63">
        <f t="shared" ca="1" si="20"/>
        <v>4.8447794654896184</v>
      </c>
      <c r="L46" s="63">
        <f t="shared" ca="1" si="20"/>
        <v>6.1619120878417499</v>
      </c>
      <c r="M46" s="63">
        <f t="shared" ca="1" si="20"/>
        <v>7.7312828617393929</v>
      </c>
      <c r="N46" s="63">
        <f t="shared" ca="1" si="20"/>
        <v>7.8401648795040435</v>
      </c>
      <c r="O46" s="63">
        <f t="shared" ca="1" si="20"/>
        <v>8.3434741367870497</v>
      </c>
      <c r="P46" s="63">
        <f t="shared" ca="1" si="20"/>
        <v>8.3263208176026975</v>
      </c>
      <c r="Q46" s="63">
        <f t="shared" ca="1" si="20"/>
        <v>9.2122083337314784</v>
      </c>
      <c r="R46" s="63">
        <f t="shared" ca="1" si="20"/>
        <v>9.5383144459879841</v>
      </c>
      <c r="S46" s="63">
        <f t="shared" ca="1" si="20"/>
        <v>12.099428037399591</v>
      </c>
      <c r="T46" s="63">
        <f t="shared" ca="1" si="20"/>
        <v>16.5688744067618</v>
      </c>
      <c r="U46" s="63">
        <f t="shared" ca="1" si="20"/>
        <v>21.668880989179605</v>
      </c>
      <c r="V46" s="63">
        <f t="shared" ca="1" si="20"/>
        <v>24.469948796635297</v>
      </c>
      <c r="W46" s="63">
        <f t="shared" ca="1" si="20"/>
        <v>28.859691045023943</v>
      </c>
      <c r="X46" s="63">
        <f t="shared" ca="1" si="20"/>
        <v>28.907847623718695</v>
      </c>
      <c r="Y46" s="63">
        <f t="shared" ca="1" si="20"/>
        <v>31.969252174392615</v>
      </c>
      <c r="Z46" s="63">
        <f t="shared" ca="1" si="20"/>
        <v>41.978987786139975</v>
      </c>
      <c r="AA46" s="63">
        <f t="shared" ca="1" si="20"/>
        <v>51.351231892310864</v>
      </c>
      <c r="AB46" s="63">
        <f t="shared" ref="AB46:AC46" ca="1" si="21">+SUM(AB47:AB51)</f>
        <v>60.863739193368524</v>
      </c>
      <c r="AC46" s="63">
        <f t="shared" ca="1" si="21"/>
        <v>65.35690286961794</v>
      </c>
    </row>
    <row r="47" spans="1:43">
      <c r="A47" s="214"/>
      <c r="B47" s="12"/>
      <c r="C47" s="12"/>
      <c r="D47" s="21" t="s">
        <v>34</v>
      </c>
      <c r="E47" s="87">
        <f t="shared" ref="E47:AC47" ca="1" si="22">+E6*(OFFSET(E$30,$AE$31,0)/E$29)^($AE6)</f>
        <v>0</v>
      </c>
      <c r="F47" s="87">
        <f t="shared" ca="1" si="22"/>
        <v>0</v>
      </c>
      <c r="G47" s="87">
        <f t="shared" ca="1" si="22"/>
        <v>0</v>
      </c>
      <c r="H47" s="87">
        <f t="shared" ca="1" si="22"/>
        <v>0</v>
      </c>
      <c r="I47" s="87">
        <f t="shared" ca="1" si="22"/>
        <v>0</v>
      </c>
      <c r="J47" s="87">
        <f t="shared" ca="1" si="22"/>
        <v>5.6074034296903282E-2</v>
      </c>
      <c r="K47" s="87">
        <f t="shared" ca="1" si="22"/>
        <v>0.47673278205486713</v>
      </c>
      <c r="L47" s="87">
        <f t="shared" ca="1" si="22"/>
        <v>0.64109896200175431</v>
      </c>
      <c r="M47" s="87">
        <f t="shared" ca="1" si="22"/>
        <v>0.79057061381474647</v>
      </c>
      <c r="N47" s="87">
        <f t="shared" ca="1" si="22"/>
        <v>0.9802643534712765</v>
      </c>
      <c r="O47" s="87">
        <f t="shared" ca="1" si="22"/>
        <v>0.95299334317606976</v>
      </c>
      <c r="P47" s="87">
        <f t="shared" ca="1" si="22"/>
        <v>1.003503664897454</v>
      </c>
      <c r="Q47" s="87">
        <f t="shared" ca="1" si="22"/>
        <v>1.0615481775886542</v>
      </c>
      <c r="R47" s="87">
        <f t="shared" ca="1" si="22"/>
        <v>1.1768176702429078</v>
      </c>
      <c r="S47" s="87">
        <f t="shared" ca="1" si="22"/>
        <v>1.5714721694937515</v>
      </c>
      <c r="T47" s="87">
        <f t="shared" ca="1" si="22"/>
        <v>2.2024621799591935</v>
      </c>
      <c r="U47" s="87">
        <f t="shared" ca="1" si="22"/>
        <v>2.9920804243711268</v>
      </c>
      <c r="V47" s="87">
        <f t="shared" ca="1" si="22"/>
        <v>3.1797230629154671</v>
      </c>
      <c r="W47" s="87">
        <f t="shared" ca="1" si="22"/>
        <v>4.4525674260630819</v>
      </c>
      <c r="X47" s="87">
        <f t="shared" ca="1" si="22"/>
        <v>6.3505504238527202</v>
      </c>
      <c r="Y47" s="87">
        <f t="shared" ca="1" si="22"/>
        <v>5.6772368250560836</v>
      </c>
      <c r="Z47" s="87">
        <f t="shared" ca="1" si="22"/>
        <v>7.2267038190167865</v>
      </c>
      <c r="AA47" s="87">
        <f t="shared" ca="1" si="22"/>
        <v>8.9991228399961614</v>
      </c>
      <c r="AB47" s="87">
        <f t="shared" ca="1" si="22"/>
        <v>10.402717003813759</v>
      </c>
      <c r="AC47" s="87">
        <f t="shared" ca="1" si="22"/>
        <v>11.140727735703189</v>
      </c>
    </row>
    <row r="48" spans="1:43">
      <c r="A48" s="214"/>
      <c r="B48" s="12"/>
      <c r="C48" s="12"/>
      <c r="D48" s="21" t="s">
        <v>35</v>
      </c>
      <c r="E48" s="87">
        <f t="shared" ref="E48:AC48" ca="1" si="23">+E7*(OFFSET(E$30,$AE$31,0)/E$29)^($AE7)</f>
        <v>6.8924020836488673E-2</v>
      </c>
      <c r="F48" s="87">
        <f t="shared" ca="1" si="23"/>
        <v>8.9231394145539766E-2</v>
      </c>
      <c r="G48" s="87">
        <f t="shared" ca="1" si="23"/>
        <v>0.11242769328304966</v>
      </c>
      <c r="H48" s="87">
        <f t="shared" ca="1" si="23"/>
        <v>0.15716253352418905</v>
      </c>
      <c r="I48" s="87">
        <f t="shared" ca="1" si="23"/>
        <v>0.1903870188277747</v>
      </c>
      <c r="J48" s="87">
        <f t="shared" ca="1" si="23"/>
        <v>0.16325393865518889</v>
      </c>
      <c r="K48" s="87">
        <f t="shared" ca="1" si="23"/>
        <v>0.16173115253156814</v>
      </c>
      <c r="L48" s="87">
        <f t="shared" ca="1" si="23"/>
        <v>0.16786926305100636</v>
      </c>
      <c r="M48" s="87">
        <f t="shared" ca="1" si="23"/>
        <v>0.1655804162871938</v>
      </c>
      <c r="N48" s="87">
        <f t="shared" ca="1" si="23"/>
        <v>0.18490219060394419</v>
      </c>
      <c r="O48" s="87">
        <f t="shared" ca="1" si="23"/>
        <v>0.20684240598001558</v>
      </c>
      <c r="P48" s="87">
        <f t="shared" ca="1" si="23"/>
        <v>0.18469387943752999</v>
      </c>
      <c r="Q48" s="87">
        <f t="shared" ca="1" si="23"/>
        <v>0.18479029983425041</v>
      </c>
      <c r="R48" s="87">
        <f t="shared" ca="1" si="23"/>
        <v>0.18142856092532408</v>
      </c>
      <c r="S48" s="87">
        <f t="shared" ca="1" si="23"/>
        <v>0.20215031051727766</v>
      </c>
      <c r="T48" s="87">
        <f t="shared" ca="1" si="23"/>
        <v>0.2224899325181838</v>
      </c>
      <c r="U48" s="87">
        <f t="shared" ca="1" si="23"/>
        <v>0.22210151373147552</v>
      </c>
      <c r="V48" s="87">
        <f t="shared" ca="1" si="23"/>
        <v>0.22381462452614667</v>
      </c>
      <c r="W48" s="87">
        <f t="shared" ca="1" si="23"/>
        <v>0.25706254672565726</v>
      </c>
      <c r="X48" s="87">
        <f t="shared" ca="1" si="23"/>
        <v>0.29500696769524232</v>
      </c>
      <c r="Y48" s="87">
        <f t="shared" ca="1" si="23"/>
        <v>0.27251759337282744</v>
      </c>
      <c r="Z48" s="87">
        <f t="shared" ca="1" si="23"/>
        <v>0.28568443891567652</v>
      </c>
      <c r="AA48" s="87">
        <f t="shared" ca="1" si="23"/>
        <v>0.28562230702472158</v>
      </c>
      <c r="AB48" s="87">
        <f t="shared" ca="1" si="23"/>
        <v>0.35560108525659656</v>
      </c>
      <c r="AC48" s="87">
        <f t="shared" ca="1" si="23"/>
        <v>0.6951203197166187</v>
      </c>
    </row>
    <row r="49" spans="1:29">
      <c r="A49" s="214"/>
      <c r="B49" s="12"/>
      <c r="C49" s="12"/>
      <c r="D49" s="21" t="s">
        <v>76</v>
      </c>
      <c r="E49" s="87">
        <f t="shared" ref="E49:AC49" ca="1" si="24">+E8*(OFFSET(E$30,$AE$31,0)/E$29)^($AE8)</f>
        <v>0.56117791891174806</v>
      </c>
      <c r="F49" s="87">
        <f t="shared" ca="1" si="24"/>
        <v>0.70796005690036057</v>
      </c>
      <c r="G49" s="87">
        <f t="shared" ca="1" si="24"/>
        <v>1.1562024033657172</v>
      </c>
      <c r="H49" s="87">
        <f t="shared" ca="1" si="24"/>
        <v>1.4067358540272685</v>
      </c>
      <c r="I49" s="87">
        <f t="shared" ca="1" si="24"/>
        <v>1.7941197884616313</v>
      </c>
      <c r="J49" s="87">
        <f t="shared" ca="1" si="24"/>
        <v>2.007598556991018</v>
      </c>
      <c r="K49" s="87">
        <f t="shared" ca="1" si="24"/>
        <v>2.2812644513109857</v>
      </c>
      <c r="L49" s="87">
        <f t="shared" ca="1" si="24"/>
        <v>2.6773894573177324</v>
      </c>
      <c r="M49" s="87">
        <f t="shared" ca="1" si="24"/>
        <v>2.9840171390779373</v>
      </c>
      <c r="N49" s="87">
        <f t="shared" ca="1" si="24"/>
        <v>2.9897097865036422</v>
      </c>
      <c r="O49" s="87">
        <f t="shared" ca="1" si="24"/>
        <v>2.891638387630965</v>
      </c>
      <c r="P49" s="87">
        <f t="shared" ca="1" si="24"/>
        <v>3.2694160488700392</v>
      </c>
      <c r="Q49" s="87">
        <f t="shared" ca="1" si="24"/>
        <v>3.6564857658222616</v>
      </c>
      <c r="R49" s="87">
        <f t="shared" ca="1" si="24"/>
        <v>4.0306911422555673</v>
      </c>
      <c r="S49" s="87">
        <f t="shared" ca="1" si="24"/>
        <v>4.6501891045668122</v>
      </c>
      <c r="T49" s="87">
        <f t="shared" ca="1" si="24"/>
        <v>5.4493516941613009</v>
      </c>
      <c r="U49" s="87">
        <f t="shared" ca="1" si="24"/>
        <v>6.405317105845465</v>
      </c>
      <c r="V49" s="87">
        <f t="shared" ca="1" si="24"/>
        <v>7.6165160219110177</v>
      </c>
      <c r="W49" s="87">
        <f t="shared" ca="1" si="24"/>
        <v>9.2649171622411366</v>
      </c>
      <c r="X49" s="87">
        <f t="shared" ca="1" si="24"/>
        <v>9.0018101498934975</v>
      </c>
      <c r="Y49" s="87">
        <f t="shared" ca="1" si="24"/>
        <v>10.523384907908188</v>
      </c>
      <c r="Z49" s="87">
        <f t="shared" ca="1" si="24"/>
        <v>14.376059338571467</v>
      </c>
      <c r="AA49" s="87">
        <f t="shared" ca="1" si="24"/>
        <v>16.555172553617634</v>
      </c>
      <c r="AB49" s="87">
        <f t="shared" ca="1" si="24"/>
        <v>18.747918112448474</v>
      </c>
      <c r="AC49" s="87">
        <f t="shared" ca="1" si="24"/>
        <v>20.009766709471165</v>
      </c>
    </row>
    <row r="50" spans="1:29">
      <c r="A50" s="214"/>
      <c r="B50" s="12"/>
      <c r="C50" s="12"/>
      <c r="D50" s="21" t="s">
        <v>37</v>
      </c>
      <c r="E50" s="87">
        <f t="shared" ref="E50:AC50" ca="1" si="25">+E9*(OFFSET(E$30,$AE$31,0)/E$29)^($AE9)</f>
        <v>0.6389999999999999</v>
      </c>
      <c r="F50" s="87">
        <f t="shared" ca="1" si="25"/>
        <v>0.84799999999999998</v>
      </c>
      <c r="G50" s="87">
        <f t="shared" ca="1" si="25"/>
        <v>1.0980000000000001</v>
      </c>
      <c r="H50" s="87">
        <f t="shared" ca="1" si="25"/>
        <v>1.242</v>
      </c>
      <c r="I50" s="87">
        <f t="shared" ca="1" si="25"/>
        <v>1.4430000000000001</v>
      </c>
      <c r="J50" s="87">
        <f t="shared" ca="1" si="25"/>
        <v>1.9700000000000006</v>
      </c>
      <c r="K50" s="87">
        <f t="shared" ca="1" si="25"/>
        <v>1.8660000000000001</v>
      </c>
      <c r="L50" s="87">
        <f t="shared" ca="1" si="25"/>
        <v>2.6039999999999996</v>
      </c>
      <c r="M50" s="87">
        <f t="shared" ca="1" si="25"/>
        <v>3.511000000000001</v>
      </c>
      <c r="N50" s="87">
        <f t="shared" ca="1" si="25"/>
        <v>3.3939999999999992</v>
      </c>
      <c r="O50" s="87">
        <f t="shared" ca="1" si="25"/>
        <v>2.9049999999999989</v>
      </c>
      <c r="P50" s="87">
        <f t="shared" ca="1" si="25"/>
        <v>2.4419999999999993</v>
      </c>
      <c r="Q50" s="87">
        <f t="shared" ca="1" si="25"/>
        <v>2.6440000000000001</v>
      </c>
      <c r="R50" s="87">
        <f t="shared" ca="1" si="25"/>
        <v>2.9580000000000011</v>
      </c>
      <c r="S50" s="87">
        <f t="shared" ca="1" si="25"/>
        <v>4.5630000000000006</v>
      </c>
      <c r="T50" s="87">
        <f t="shared" ca="1" si="25"/>
        <v>6.9749999999999996</v>
      </c>
      <c r="U50" s="87">
        <f t="shared" ca="1" si="25"/>
        <v>10.562999999999997</v>
      </c>
      <c r="V50" s="87">
        <f t="shared" ca="1" si="25"/>
        <v>11.540000000000001</v>
      </c>
      <c r="W50" s="87">
        <f t="shared" ca="1" si="25"/>
        <v>13.414999999999999</v>
      </c>
      <c r="X50" s="87">
        <f t="shared" ca="1" si="25"/>
        <v>10.972999999999999</v>
      </c>
      <c r="Y50" s="87">
        <f t="shared" ca="1" si="25"/>
        <v>12.799999999999997</v>
      </c>
      <c r="Z50" s="87">
        <f t="shared" ca="1" si="25"/>
        <v>17.673000000000002</v>
      </c>
      <c r="AA50" s="87">
        <f t="shared" ca="1" si="25"/>
        <v>22.755999999999997</v>
      </c>
      <c r="AB50" s="87">
        <f t="shared" ca="1" si="25"/>
        <v>28.363</v>
      </c>
      <c r="AC50" s="87">
        <f t="shared" ca="1" si="25"/>
        <v>30.309000000000012</v>
      </c>
    </row>
    <row r="51" spans="1:29">
      <c r="A51" s="214"/>
      <c r="B51" s="12"/>
      <c r="C51" s="12"/>
      <c r="D51" s="19" t="s">
        <v>38</v>
      </c>
      <c r="E51" s="89">
        <f>IF($AE$36=5,E10*(E$40/E$36)^($AE$14),E10*(E$37/E$36)^($AE$14))</f>
        <v>0</v>
      </c>
      <c r="F51" s="89">
        <f>IF($AE$36=5,F10*(F$40/F$36)^($AE$14),F10*(F$37/F$36)^($AE$14))</f>
        <v>0</v>
      </c>
      <c r="G51" s="89">
        <f>IF($AE$36=5,G10*(G$40/G$36)^($AE$14),G10*(G$37/G$36)^($AE$14))</f>
        <v>0</v>
      </c>
      <c r="H51" s="89">
        <f>IF($AE$36=5,H10*(H$40/H$36)^($AE$14),H10*(H$37/H$36)^($AE$14))</f>
        <v>0</v>
      </c>
      <c r="I51" s="89">
        <f>IF($AE$36=5,I10*(I$40/I$36)^($AE$14),I10*(I$37/I$36)^($AE$14))</f>
        <v>1.3617802393459384E-3</v>
      </c>
      <c r="J51" s="89">
        <f t="shared" ref="J51:AC51" si="26">IF($AE$36=5,AVERAGE(J10*(J$40/J$36)^($AE$14),J10*(J$41/J$36)^($AE$14),J10*(J$42/J$36)^($AE$14)),J10*(J$37/J$36)^($AE$14))</f>
        <v>1.8813737759480999E-2</v>
      </c>
      <c r="K51" s="89">
        <f t="shared" si="26"/>
        <v>5.9051079592197186E-2</v>
      </c>
      <c r="L51" s="89">
        <f t="shared" si="26"/>
        <v>7.1554405471257437E-2</v>
      </c>
      <c r="M51" s="89">
        <f t="shared" si="26"/>
        <v>0.28011469255951488</v>
      </c>
      <c r="N51" s="89">
        <f t="shared" si="26"/>
        <v>0.29128854892518169</v>
      </c>
      <c r="O51" s="89">
        <f t="shared" si="26"/>
        <v>1.3869999999999998</v>
      </c>
      <c r="P51" s="89">
        <f t="shared" si="26"/>
        <v>1.4267072243976751</v>
      </c>
      <c r="Q51" s="89">
        <f t="shared" si="26"/>
        <v>1.6653840904863113</v>
      </c>
      <c r="R51" s="89">
        <f t="shared" si="26"/>
        <v>1.1913770725641848</v>
      </c>
      <c r="S51" s="89">
        <f t="shared" si="26"/>
        <v>1.1126164528217484</v>
      </c>
      <c r="T51" s="89">
        <f t="shared" si="26"/>
        <v>1.7195706001231226</v>
      </c>
      <c r="U51" s="89">
        <f t="shared" si="26"/>
        <v>1.486381945231541</v>
      </c>
      <c r="V51" s="89">
        <f t="shared" si="26"/>
        <v>1.9098950872826661</v>
      </c>
      <c r="W51" s="89">
        <f t="shared" si="26"/>
        <v>1.4701439099940696</v>
      </c>
      <c r="X51" s="89">
        <f t="shared" si="26"/>
        <v>2.2874800822772325</v>
      </c>
      <c r="Y51" s="89">
        <f t="shared" si="26"/>
        <v>2.6961128480555199</v>
      </c>
      <c r="Z51" s="89">
        <f t="shared" si="26"/>
        <v>2.4175401896360431</v>
      </c>
      <c r="AA51" s="89">
        <f t="shared" si="26"/>
        <v>2.7553141916723547</v>
      </c>
      <c r="AB51" s="89">
        <f t="shared" si="26"/>
        <v>2.9945029918496915</v>
      </c>
      <c r="AC51" s="89">
        <f t="shared" si="26"/>
        <v>3.2022881047269589</v>
      </c>
    </row>
    <row r="52" spans="1:29">
      <c r="A52" s="214"/>
      <c r="B52" s="12"/>
      <c r="C52" s="12" t="s">
        <v>39</v>
      </c>
      <c r="D52" s="12"/>
      <c r="E52" s="63">
        <f t="shared" ref="E52:AC52" ca="1" si="27">+E11*(OFFSET(E$30,$AE$31,0)/E$29)^($AE11)</f>
        <v>0.10811117054444142</v>
      </c>
      <c r="F52" s="63">
        <f t="shared" ca="1" si="27"/>
        <v>0.20238084486628222</v>
      </c>
      <c r="G52" s="63">
        <f t="shared" ca="1" si="27"/>
        <v>0.26972578441030748</v>
      </c>
      <c r="H52" s="63">
        <f t="shared" ca="1" si="27"/>
        <v>0.34369802715112524</v>
      </c>
      <c r="I52" s="63">
        <f t="shared" ca="1" si="27"/>
        <v>0.40401945045625287</v>
      </c>
      <c r="J52" s="63">
        <f t="shared" ca="1" si="27"/>
        <v>0.41758771861427341</v>
      </c>
      <c r="K52" s="63">
        <f t="shared" ca="1" si="27"/>
        <v>0.77535704262752625</v>
      </c>
      <c r="L52" s="63">
        <f t="shared" ca="1" si="27"/>
        <v>0.71504565801624898</v>
      </c>
      <c r="M52" s="63">
        <f t="shared" ca="1" si="27"/>
        <v>0.40714952266337684</v>
      </c>
      <c r="N52" s="63">
        <f t="shared" ca="1" si="27"/>
        <v>0.4515536986872612</v>
      </c>
      <c r="O52" s="63">
        <f t="shared" ca="1" si="27"/>
        <v>0.81946234680211416</v>
      </c>
      <c r="P52" s="63">
        <f t="shared" ca="1" si="27"/>
        <v>0.91508231453658706</v>
      </c>
      <c r="Q52" s="63">
        <f t="shared" ca="1" si="27"/>
        <v>1.0630777333060117</v>
      </c>
      <c r="R52" s="63">
        <f t="shared" ca="1" si="27"/>
        <v>1.0359334584395827</v>
      </c>
      <c r="S52" s="63">
        <f t="shared" ca="1" si="27"/>
        <v>1.1580710571627368</v>
      </c>
      <c r="T52" s="63">
        <f t="shared" ca="1" si="27"/>
        <v>1.1699682707755679</v>
      </c>
      <c r="U52" s="63">
        <f t="shared" ca="1" si="27"/>
        <v>1.1239483182415169</v>
      </c>
      <c r="V52" s="63">
        <f t="shared" ca="1" si="27"/>
        <v>1.0092308607428127</v>
      </c>
      <c r="W52" s="63">
        <f t="shared" ca="1" si="27"/>
        <v>0.90184679268428525</v>
      </c>
      <c r="X52" s="63">
        <f t="shared" ca="1" si="27"/>
        <v>1.0293068275650992</v>
      </c>
      <c r="Y52" s="63">
        <f t="shared" ca="1" si="27"/>
        <v>1.2704590815643013</v>
      </c>
      <c r="Z52" s="63">
        <f t="shared" ca="1" si="27"/>
        <v>1.3628613410450017</v>
      </c>
      <c r="AA52" s="63">
        <f t="shared" ca="1" si="27"/>
        <v>1.4763410557942429</v>
      </c>
      <c r="AB52" s="63">
        <f t="shared" ca="1" si="27"/>
        <v>4.1767651728320194</v>
      </c>
      <c r="AC52" s="63">
        <f t="shared" ca="1" si="27"/>
        <v>4.7383997640487951</v>
      </c>
    </row>
    <row r="53" spans="1:29">
      <c r="A53" s="214"/>
      <c r="B53" s="12"/>
      <c r="C53" s="12" t="s">
        <v>40</v>
      </c>
      <c r="D53" s="12"/>
      <c r="E53" s="63">
        <f t="shared" ref="E53:AA53" si="28">+E54+E55</f>
        <v>1.8266811831150465</v>
      </c>
      <c r="F53" s="63">
        <f t="shared" si="28"/>
        <v>2.5629781368881477</v>
      </c>
      <c r="G53" s="63">
        <f t="shared" si="28"/>
        <v>1.8500653692051281</v>
      </c>
      <c r="H53" s="63">
        <f t="shared" si="28"/>
        <v>2.4524249009910575</v>
      </c>
      <c r="I53" s="63">
        <f t="shared" si="28"/>
        <v>2.3975499159366387</v>
      </c>
      <c r="J53" s="63">
        <f t="shared" si="28"/>
        <v>2.7062228612156902</v>
      </c>
      <c r="K53" s="63">
        <f t="shared" si="28"/>
        <v>2.6032617191638936</v>
      </c>
      <c r="L53" s="63">
        <f t="shared" si="28"/>
        <v>1.319275348068238</v>
      </c>
      <c r="M53" s="63">
        <f t="shared" si="28"/>
        <v>2.3102252547262436</v>
      </c>
      <c r="N53" s="63">
        <f t="shared" si="28"/>
        <v>2.8597251313509409</v>
      </c>
      <c r="O53" s="63">
        <f t="shared" si="28"/>
        <v>2.3470000000000004</v>
      </c>
      <c r="P53" s="63">
        <f t="shared" si="28"/>
        <v>2.7968146242297056</v>
      </c>
      <c r="Q53" s="63">
        <f t="shared" si="28"/>
        <v>2.8097774211542639</v>
      </c>
      <c r="R53" s="63">
        <f t="shared" si="28"/>
        <v>3.0816207638154745</v>
      </c>
      <c r="S53" s="63">
        <f t="shared" si="28"/>
        <v>3.3153155469572297</v>
      </c>
      <c r="T53" s="63">
        <f t="shared" si="28"/>
        <v>3.6672861258385741</v>
      </c>
      <c r="U53" s="63">
        <f t="shared" si="28"/>
        <v>4.2140327384981999</v>
      </c>
      <c r="V53" s="63">
        <f t="shared" si="28"/>
        <v>5.3431170197470603</v>
      </c>
      <c r="W53" s="63">
        <f t="shared" si="28"/>
        <v>5.0966582951839543</v>
      </c>
      <c r="X53" s="63">
        <f t="shared" si="28"/>
        <v>8.8218925866377624</v>
      </c>
      <c r="Y53" s="63">
        <f t="shared" si="28"/>
        <v>8.2479211961226024</v>
      </c>
      <c r="Z53" s="63">
        <f t="shared" si="28"/>
        <v>8.4410758067454594</v>
      </c>
      <c r="AA53" s="63">
        <f t="shared" si="28"/>
        <v>10.094785396204461</v>
      </c>
      <c r="AB53" s="63">
        <f t="shared" ref="AB53:AC53" si="29">+AB54+AB55</f>
        <v>11.204050500700586</v>
      </c>
      <c r="AC53" s="63">
        <f t="shared" si="29"/>
        <v>14.647960219565013</v>
      </c>
    </row>
    <row r="54" spans="1:29">
      <c r="A54" s="214"/>
      <c r="B54" s="21"/>
      <c r="C54" s="21"/>
      <c r="D54" s="21" t="s">
        <v>55</v>
      </c>
      <c r="E54" s="87">
        <f t="shared" ref="E54:AB54" si="30">+E13</f>
        <v>0.3</v>
      </c>
      <c r="F54" s="87">
        <f t="shared" si="30"/>
        <v>0.3</v>
      </c>
      <c r="G54" s="87">
        <f t="shared" si="30"/>
        <v>0.3</v>
      </c>
      <c r="H54" s="87">
        <f t="shared" si="30"/>
        <v>0.4</v>
      </c>
      <c r="I54" s="87">
        <f t="shared" si="30"/>
        <v>0.6</v>
      </c>
      <c r="J54" s="87">
        <f t="shared" si="30"/>
        <v>1.1000000000000001</v>
      </c>
      <c r="K54" s="87">
        <f t="shared" si="30"/>
        <v>0.7</v>
      </c>
      <c r="L54" s="87">
        <f t="shared" si="30"/>
        <v>0.4</v>
      </c>
      <c r="M54" s="87">
        <f t="shared" si="30"/>
        <v>1.1000000000000001</v>
      </c>
      <c r="N54" s="87">
        <f t="shared" si="30"/>
        <v>1.8</v>
      </c>
      <c r="O54" s="87">
        <f t="shared" si="30"/>
        <v>1.1000000000000001</v>
      </c>
      <c r="P54" s="87">
        <f t="shared" si="30"/>
        <v>1.2</v>
      </c>
      <c r="Q54" s="87">
        <f t="shared" si="30"/>
        <v>1.1000000000000001</v>
      </c>
      <c r="R54" s="87">
        <f t="shared" si="30"/>
        <v>1.1000000000000001</v>
      </c>
      <c r="S54" s="87">
        <f t="shared" si="30"/>
        <v>1</v>
      </c>
      <c r="T54" s="87">
        <f t="shared" si="30"/>
        <v>1.2</v>
      </c>
      <c r="U54" s="87">
        <f t="shared" si="30"/>
        <v>1.6</v>
      </c>
      <c r="V54" s="87">
        <f t="shared" si="30"/>
        <v>2.4</v>
      </c>
      <c r="W54" s="87">
        <f t="shared" si="30"/>
        <v>2.7</v>
      </c>
      <c r="X54" s="87">
        <f t="shared" si="30"/>
        <v>4.5999999999999996</v>
      </c>
      <c r="Y54" s="87">
        <f t="shared" si="30"/>
        <v>3.8</v>
      </c>
      <c r="Z54" s="87">
        <f t="shared" si="30"/>
        <v>3.9</v>
      </c>
      <c r="AA54" s="87">
        <f t="shared" si="30"/>
        <v>2.8</v>
      </c>
      <c r="AB54" s="87">
        <f t="shared" si="30"/>
        <v>1.5380000000000003</v>
      </c>
      <c r="AC54" s="87">
        <f t="shared" ref="AC54" si="31">+AC13</f>
        <v>3.7249999999999908</v>
      </c>
    </row>
    <row r="55" spans="1:29">
      <c r="A55" s="214"/>
      <c r="B55" s="19"/>
      <c r="C55" s="19"/>
      <c r="D55" s="19" t="s">
        <v>38</v>
      </c>
      <c r="E55" s="89">
        <f>IF($AE$36=5,E14*(E$40/E$36)^($AE$14),E14*(E$37/E$36)^($AE$14))</f>
        <v>1.5266811831150464</v>
      </c>
      <c r="F55" s="89">
        <f>IF($AE$36=5,F14*(F$40/F$36)^($AE$14),F14*(F$37/F$36)^($AE$14))</f>
        <v>2.2629781368881479</v>
      </c>
      <c r="G55" s="89">
        <f>IF($AE$36=5,G14*(G$40/G$36)^($AE$14),G14*(G$37/G$36)^($AE$14))</f>
        <v>1.5500653692051281</v>
      </c>
      <c r="H55" s="89">
        <f>IF($AE$36=5,H14*(H$40/H$36)^($AE$14),H14*(H$37/H$36)^($AE$14))</f>
        <v>2.0524249009910576</v>
      </c>
      <c r="I55" s="89">
        <f>IF($AE$36=5,I14*(I$40/I$36)^($AE$14),I14*(I$37/I$36)^($AE$14))</f>
        <v>1.7975499159366388</v>
      </c>
      <c r="J55" s="89">
        <f t="shared" ref="J55:AC55" si="32">IF($AE$36=5,AVERAGE(J14*(J$40/J$36)^($AE$14),J14*(J$41/J$36)^($AE$14),J14*(J$42/J$36)^($AE$14)),J14*(J$37/J$36)^($AE$14))</f>
        <v>1.6062228612156904</v>
      </c>
      <c r="K55" s="89">
        <f t="shared" si="32"/>
        <v>1.9032617191638936</v>
      </c>
      <c r="L55" s="89">
        <f t="shared" si="32"/>
        <v>0.91927534806823807</v>
      </c>
      <c r="M55" s="89">
        <f t="shared" si="32"/>
        <v>1.2102252547262438</v>
      </c>
      <c r="N55" s="89">
        <f t="shared" si="32"/>
        <v>1.0597251313509408</v>
      </c>
      <c r="O55" s="89">
        <f t="shared" si="32"/>
        <v>1.2470000000000001</v>
      </c>
      <c r="P55" s="89">
        <f t="shared" si="32"/>
        <v>1.5968146242297057</v>
      </c>
      <c r="Q55" s="89">
        <f t="shared" si="32"/>
        <v>1.7097774211542636</v>
      </c>
      <c r="R55" s="89">
        <f t="shared" si="32"/>
        <v>1.9816207638154744</v>
      </c>
      <c r="S55" s="89">
        <f t="shared" si="32"/>
        <v>2.3153155469572297</v>
      </c>
      <c r="T55" s="89">
        <f t="shared" si="32"/>
        <v>2.4672861258385743</v>
      </c>
      <c r="U55" s="89">
        <f t="shared" si="32"/>
        <v>2.6140327384981998</v>
      </c>
      <c r="V55" s="89">
        <f t="shared" si="32"/>
        <v>2.94311701974706</v>
      </c>
      <c r="W55" s="89">
        <f t="shared" si="32"/>
        <v>2.3966582951839541</v>
      </c>
      <c r="X55" s="89">
        <f t="shared" si="32"/>
        <v>4.2218925866377619</v>
      </c>
      <c r="Y55" s="89">
        <f t="shared" si="32"/>
        <v>4.4479211961226026</v>
      </c>
      <c r="Z55" s="89">
        <f t="shared" si="32"/>
        <v>4.54107580674546</v>
      </c>
      <c r="AA55" s="89">
        <f t="shared" si="32"/>
        <v>7.2947853962044604</v>
      </c>
      <c r="AB55" s="89">
        <f t="shared" si="32"/>
        <v>9.6660505007005852</v>
      </c>
      <c r="AC55" s="89">
        <f t="shared" si="32"/>
        <v>10.922960219565022</v>
      </c>
    </row>
    <row r="56" spans="1:29" ht="15">
      <c r="A56" s="214"/>
      <c r="B56" s="17" t="s">
        <v>42</v>
      </c>
      <c r="C56" s="17"/>
      <c r="D56" s="17"/>
      <c r="E56" s="90">
        <f t="shared" ref="E56:AB56" si="33">+E15</f>
        <v>0.27300000000000002</v>
      </c>
      <c r="F56" s="90">
        <f t="shared" si="33"/>
        <v>0.35399999999999998</v>
      </c>
      <c r="G56" s="90">
        <f t="shared" si="33"/>
        <v>0.84399999999999997</v>
      </c>
      <c r="H56" s="90">
        <f t="shared" si="33"/>
        <v>0.377</v>
      </c>
      <c r="I56" s="90">
        <f t="shared" si="33"/>
        <v>0.72199999999999998</v>
      </c>
      <c r="J56" s="90">
        <f t="shared" si="33"/>
        <v>0.55500000000000005</v>
      </c>
      <c r="K56" s="90">
        <f t="shared" si="33"/>
        <v>0.91200000000000003</v>
      </c>
      <c r="L56" s="90">
        <f t="shared" si="33"/>
        <v>0.97399999999999998</v>
      </c>
      <c r="M56" s="90">
        <f t="shared" si="33"/>
        <v>0.95899999999999996</v>
      </c>
      <c r="N56" s="90">
        <f t="shared" si="33"/>
        <v>1.2430000000000001</v>
      </c>
      <c r="O56" s="90">
        <f t="shared" si="33"/>
        <v>1.4390000000000001</v>
      </c>
      <c r="P56" s="90">
        <f t="shared" si="33"/>
        <v>1.349</v>
      </c>
      <c r="Q56" s="90">
        <f t="shared" si="33"/>
        <v>1.3009999999999999</v>
      </c>
      <c r="R56" s="90">
        <f t="shared" si="33"/>
        <v>1.8140000000000001</v>
      </c>
      <c r="S56" s="90">
        <f t="shared" si="33"/>
        <v>1.877</v>
      </c>
      <c r="T56" s="90">
        <f t="shared" si="33"/>
        <v>1.6950000000000001</v>
      </c>
      <c r="U56" s="90">
        <f t="shared" si="33"/>
        <v>1.7170000000000001</v>
      </c>
      <c r="V56" s="90">
        <f t="shared" si="33"/>
        <v>1.718</v>
      </c>
      <c r="W56" s="90">
        <f t="shared" si="33"/>
        <v>1.52</v>
      </c>
      <c r="X56" s="90">
        <f t="shared" si="33"/>
        <v>1.4990000000000001</v>
      </c>
      <c r="Y56" s="90">
        <f t="shared" si="33"/>
        <v>1.4990000000000001</v>
      </c>
      <c r="Z56" s="90">
        <f t="shared" si="33"/>
        <v>1.3460000000000001</v>
      </c>
      <c r="AA56" s="90">
        <f t="shared" si="33"/>
        <v>1.2509999999999999</v>
      </c>
      <c r="AB56" s="90">
        <f t="shared" si="33"/>
        <v>0.70799999999999996</v>
      </c>
      <c r="AC56" s="90">
        <f t="shared" ref="AC56" si="34">+AC15</f>
        <v>0.67300000000000004</v>
      </c>
    </row>
    <row r="57" spans="1:29" ht="6" customHeight="1">
      <c r="A57" s="214"/>
      <c r="B57" s="12"/>
      <c r="C57" s="12"/>
      <c r="D57" s="12"/>
      <c r="E57" s="63"/>
      <c r="F57" s="63"/>
      <c r="G57" s="63"/>
      <c r="H57" s="63"/>
      <c r="I57" s="63"/>
      <c r="J57" s="63"/>
      <c r="K57" s="63"/>
      <c r="L57" s="63"/>
      <c r="M57" s="63"/>
      <c r="N57" s="63"/>
      <c r="O57" s="63"/>
      <c r="P57" s="63"/>
      <c r="Q57" s="63"/>
      <c r="R57" s="63"/>
      <c r="S57" s="63"/>
      <c r="T57" s="63"/>
      <c r="U57" s="85"/>
      <c r="V57" s="85"/>
      <c r="W57" s="85"/>
      <c r="X57" s="85"/>
      <c r="Y57" s="85"/>
      <c r="Z57" s="85"/>
      <c r="AA57" s="85"/>
      <c r="AB57" s="85"/>
      <c r="AC57" s="85"/>
    </row>
    <row r="58" spans="1:29" s="9" customFormat="1" ht="15">
      <c r="A58" s="214"/>
      <c r="B58" s="15" t="s">
        <v>43</v>
      </c>
      <c r="C58" s="15"/>
      <c r="D58" s="15"/>
      <c r="E58" s="84">
        <f t="shared" ref="E58:AB58" si="35">+E17</f>
        <v>2.7690000000000001</v>
      </c>
      <c r="F58" s="84">
        <f t="shared" si="35"/>
        <v>3.6640000000000001</v>
      </c>
      <c r="G58" s="84">
        <f t="shared" si="35"/>
        <v>4.109</v>
      </c>
      <c r="H58" s="84">
        <f t="shared" si="35"/>
        <v>4.9089999999999998</v>
      </c>
      <c r="I58" s="84">
        <f t="shared" si="35"/>
        <v>5.4610000000000003</v>
      </c>
      <c r="J58" s="84">
        <f t="shared" si="35"/>
        <v>6.133</v>
      </c>
      <c r="K58" s="84">
        <f t="shared" si="35"/>
        <v>7.1909999999999998</v>
      </c>
      <c r="L58" s="84">
        <f t="shared" si="35"/>
        <v>8.1940000000000008</v>
      </c>
      <c r="M58" s="84">
        <f t="shared" si="35"/>
        <v>10.47</v>
      </c>
      <c r="N58" s="84">
        <f t="shared" si="35"/>
        <v>10.782999999999999</v>
      </c>
      <c r="O58" s="84">
        <f t="shared" si="35"/>
        <v>11.478</v>
      </c>
      <c r="P58" s="84">
        <f t="shared" si="35"/>
        <v>12.56</v>
      </c>
      <c r="Q58" s="84">
        <f t="shared" si="35"/>
        <v>13.901</v>
      </c>
      <c r="R58" s="84">
        <f t="shared" si="35"/>
        <v>14.72</v>
      </c>
      <c r="S58" s="84">
        <f t="shared" si="35"/>
        <v>15.917999999999999</v>
      </c>
      <c r="T58" s="84">
        <f t="shared" si="35"/>
        <v>17.43</v>
      </c>
      <c r="U58" s="84">
        <f t="shared" si="35"/>
        <v>17.298999999999999</v>
      </c>
      <c r="V58" s="84">
        <f t="shared" si="35"/>
        <v>19.305</v>
      </c>
      <c r="W58" s="84">
        <f t="shared" si="35"/>
        <v>26.337</v>
      </c>
      <c r="X58" s="84">
        <f t="shared" si="35"/>
        <v>27.798999999999999</v>
      </c>
      <c r="Y58" s="84">
        <f t="shared" si="35"/>
        <v>28.873999999999999</v>
      </c>
      <c r="Z58" s="84">
        <f t="shared" si="35"/>
        <v>36.253</v>
      </c>
      <c r="AA58" s="84">
        <f t="shared" si="35"/>
        <v>41.954999999999998</v>
      </c>
      <c r="AB58" s="84">
        <f t="shared" si="35"/>
        <v>46.277000000000001</v>
      </c>
      <c r="AC58" s="84">
        <f t="shared" ref="AC58" si="36">+AC17</f>
        <v>53.875999999999998</v>
      </c>
    </row>
    <row r="59" spans="1:29" ht="6" customHeight="1">
      <c r="A59" s="214"/>
      <c r="B59" s="12"/>
      <c r="C59" s="12"/>
      <c r="D59" s="12"/>
      <c r="E59" s="63"/>
      <c r="F59" s="63"/>
      <c r="G59" s="63"/>
      <c r="H59" s="63"/>
      <c r="I59" s="63"/>
      <c r="J59" s="63"/>
      <c r="K59" s="63"/>
      <c r="L59" s="63"/>
      <c r="M59" s="63"/>
      <c r="N59" s="63"/>
      <c r="O59" s="63"/>
      <c r="P59" s="63"/>
      <c r="Q59" s="63"/>
      <c r="R59" s="63"/>
      <c r="S59" s="63"/>
      <c r="T59" s="63"/>
      <c r="U59" s="85"/>
      <c r="V59" s="85"/>
      <c r="W59" s="85"/>
      <c r="X59" s="85"/>
      <c r="Y59" s="85"/>
      <c r="Z59" s="85"/>
      <c r="AA59" s="85"/>
      <c r="AB59" s="85"/>
      <c r="AC59" s="85"/>
    </row>
    <row r="60" spans="1:29" ht="15">
      <c r="A60" s="214"/>
      <c r="B60" s="51"/>
      <c r="C60" s="51" t="s">
        <v>44</v>
      </c>
      <c r="D60" s="51"/>
      <c r="E60" s="84">
        <f t="shared" ref="E60:AB60" si="37">+E19</f>
        <v>0.502</v>
      </c>
      <c r="F60" s="84">
        <f t="shared" si="37"/>
        <v>0.64300000000000002</v>
      </c>
      <c r="G60" s="84">
        <f t="shared" si="37"/>
        <v>0.60199999999999998</v>
      </c>
      <c r="H60" s="84">
        <f t="shared" si="37"/>
        <v>0.54900000000000004</v>
      </c>
      <c r="I60" s="84">
        <f t="shared" si="37"/>
        <v>0.505</v>
      </c>
      <c r="J60" s="84">
        <f t="shared" si="37"/>
        <v>0.67700000000000005</v>
      </c>
      <c r="K60" s="84">
        <f t="shared" si="37"/>
        <v>0.69799999999999995</v>
      </c>
      <c r="L60" s="84">
        <f t="shared" si="37"/>
        <v>0.57099999999999995</v>
      </c>
      <c r="M60" s="84">
        <f t="shared" si="37"/>
        <v>0.63800000000000001</v>
      </c>
      <c r="N60" s="84">
        <f t="shared" si="37"/>
        <v>0.73699999999999999</v>
      </c>
      <c r="O60" s="84">
        <f t="shared" si="37"/>
        <v>0.89500000000000002</v>
      </c>
      <c r="P60" s="84">
        <f t="shared" si="37"/>
        <v>1.1020000000000001</v>
      </c>
      <c r="Q60" s="84">
        <f t="shared" si="37"/>
        <v>1.157</v>
      </c>
      <c r="R60" s="84">
        <f t="shared" si="37"/>
        <v>1.5940000000000001</v>
      </c>
      <c r="S60" s="84">
        <f t="shared" si="37"/>
        <v>1.829</v>
      </c>
      <c r="T60" s="84">
        <f t="shared" si="37"/>
        <v>2.0430000000000001</v>
      </c>
      <c r="U60" s="84">
        <f t="shared" si="37"/>
        <v>1.6419999999999999</v>
      </c>
      <c r="V60" s="84">
        <f t="shared" si="37"/>
        <v>1.319</v>
      </c>
      <c r="W60" s="84">
        <f t="shared" si="37"/>
        <v>0.92900000000000005</v>
      </c>
      <c r="X60" s="84">
        <f t="shared" si="37"/>
        <v>1.897</v>
      </c>
      <c r="Y60" s="84">
        <f t="shared" si="37"/>
        <v>2.0979999999999999</v>
      </c>
      <c r="Z60" s="84">
        <f t="shared" si="37"/>
        <v>1.6339999999999999</v>
      </c>
      <c r="AA60" s="84">
        <f t="shared" si="37"/>
        <v>1.6839999999999999</v>
      </c>
      <c r="AB60" s="84">
        <f t="shared" si="37"/>
        <v>1.339</v>
      </c>
      <c r="AC60" s="84">
        <f t="shared" ref="AC60" si="38">+AC19</f>
        <v>1.7230000000000001</v>
      </c>
    </row>
    <row r="61" spans="1:29" ht="6" customHeight="1">
      <c r="A61" s="214"/>
      <c r="B61" s="12"/>
      <c r="C61" s="12"/>
      <c r="D61" s="12"/>
      <c r="E61" s="63"/>
      <c r="F61" s="63"/>
      <c r="G61" s="63"/>
      <c r="H61" s="63"/>
      <c r="I61" s="63"/>
      <c r="J61" s="63"/>
      <c r="K61" s="63"/>
      <c r="L61" s="63"/>
      <c r="M61" s="63"/>
      <c r="N61" s="63"/>
      <c r="O61" s="63"/>
      <c r="P61" s="63"/>
      <c r="Q61" s="63"/>
      <c r="R61" s="63"/>
      <c r="S61" s="63"/>
      <c r="T61" s="63"/>
      <c r="U61" s="85"/>
      <c r="V61" s="85"/>
      <c r="W61" s="85"/>
      <c r="X61" s="85"/>
      <c r="Y61" s="85"/>
      <c r="Z61" s="85"/>
      <c r="AA61" s="85"/>
      <c r="AB61" s="85"/>
      <c r="AC61" s="85"/>
    </row>
    <row r="62" spans="1:29" s="9" customFormat="1" ht="15">
      <c r="A62" s="214"/>
      <c r="B62" s="15" t="s">
        <v>45</v>
      </c>
      <c r="C62" s="15"/>
      <c r="D62" s="15"/>
      <c r="E62" s="84">
        <f t="shared" ref="E62:AB62" si="39">+E21</f>
        <v>0.68100000000000005</v>
      </c>
      <c r="F62" s="84">
        <f t="shared" si="39"/>
        <v>0.94899999999999995</v>
      </c>
      <c r="G62" s="84">
        <f t="shared" si="39"/>
        <v>1.575</v>
      </c>
      <c r="H62" s="84">
        <f t="shared" si="39"/>
        <v>1.5349999999999999</v>
      </c>
      <c r="I62" s="84">
        <f t="shared" si="39"/>
        <v>1.7849999999999999</v>
      </c>
      <c r="J62" s="84">
        <f t="shared" si="39"/>
        <v>1.9670000000000001</v>
      </c>
      <c r="K62" s="84">
        <f t="shared" si="39"/>
        <v>2.4489999999999998</v>
      </c>
      <c r="L62" s="84">
        <f t="shared" si="39"/>
        <v>2.7909999999999999</v>
      </c>
      <c r="M62" s="84">
        <f t="shared" si="39"/>
        <v>3.17</v>
      </c>
      <c r="N62" s="84">
        <f t="shared" si="39"/>
        <v>3.3479999999999999</v>
      </c>
      <c r="O62" s="84">
        <f t="shared" si="39"/>
        <v>3.6120000000000001</v>
      </c>
      <c r="P62" s="84">
        <f t="shared" si="39"/>
        <v>4.4089999999999998</v>
      </c>
      <c r="Q62" s="84">
        <f t="shared" si="39"/>
        <v>4.7009999999999996</v>
      </c>
      <c r="R62" s="84">
        <f t="shared" si="39"/>
        <v>4.9630000000000001</v>
      </c>
      <c r="S62" s="84">
        <f t="shared" si="39"/>
        <v>6.3470000000000004</v>
      </c>
      <c r="T62" s="84">
        <f t="shared" si="39"/>
        <v>7.7439999999999998</v>
      </c>
      <c r="U62" s="84">
        <f t="shared" si="39"/>
        <v>9.5109999999999992</v>
      </c>
      <c r="V62" s="84">
        <f t="shared" si="39"/>
        <v>12.102</v>
      </c>
      <c r="W62" s="84">
        <f t="shared" si="39"/>
        <v>13.189</v>
      </c>
      <c r="X62" s="84">
        <f t="shared" si="39"/>
        <v>14.606</v>
      </c>
      <c r="Y62" s="84">
        <f t="shared" si="39"/>
        <v>13.68</v>
      </c>
      <c r="Z62" s="84">
        <f t="shared" si="39"/>
        <v>20.105</v>
      </c>
      <c r="AA62" s="84">
        <f t="shared" si="39"/>
        <v>20.22</v>
      </c>
      <c r="AB62" s="84">
        <f t="shared" si="39"/>
        <v>28.663</v>
      </c>
      <c r="AC62" s="84">
        <f t="shared" ref="AC62" si="40">+AC21</f>
        <v>37.866</v>
      </c>
    </row>
    <row r="63" spans="1:29" ht="6" customHeight="1">
      <c r="A63" s="214"/>
      <c r="B63" s="12"/>
      <c r="C63" s="12"/>
      <c r="D63" s="12"/>
      <c r="E63" s="63"/>
      <c r="F63" s="63"/>
      <c r="G63" s="63"/>
      <c r="H63" s="63"/>
      <c r="I63" s="63"/>
      <c r="J63" s="63"/>
      <c r="K63" s="63"/>
      <c r="L63" s="63"/>
      <c r="M63" s="63"/>
      <c r="N63" s="63"/>
      <c r="O63" s="63"/>
      <c r="P63" s="63"/>
      <c r="Q63" s="63"/>
      <c r="R63" s="63"/>
      <c r="S63" s="63"/>
      <c r="T63" s="63"/>
      <c r="U63" s="85"/>
      <c r="V63" s="85"/>
      <c r="W63" s="85"/>
      <c r="X63" s="85"/>
      <c r="Y63" s="85"/>
      <c r="Z63" s="85"/>
      <c r="AA63" s="85"/>
      <c r="AB63" s="85"/>
      <c r="AC63" s="85"/>
    </row>
    <row r="64" spans="1:29" ht="15">
      <c r="A64" s="214"/>
      <c r="B64" s="10" t="s">
        <v>46</v>
      </c>
      <c r="C64" s="10"/>
      <c r="D64" s="10"/>
      <c r="E64" s="65">
        <f t="shared" ref="E64:AA64" ca="1" si="41">+E45+E56-E58-E62+E60</f>
        <v>0.52889429340772431</v>
      </c>
      <c r="F64" s="65">
        <f t="shared" ca="1" si="41"/>
        <v>0.79455043280033044</v>
      </c>
      <c r="G64" s="65">
        <f t="shared" ca="1" si="41"/>
        <v>0.24842125026420259</v>
      </c>
      <c r="H64" s="65">
        <f t="shared" ca="1" si="41"/>
        <v>8.4021315693640797E-2</v>
      </c>
      <c r="I64" s="65">
        <f t="shared" ca="1" si="41"/>
        <v>0.21143795392164344</v>
      </c>
      <c r="J64" s="65">
        <f t="shared" ca="1" si="41"/>
        <v>0.47155084753255494</v>
      </c>
      <c r="K64" s="65">
        <f t="shared" ca="1" si="41"/>
        <v>0.19339822728103906</v>
      </c>
      <c r="L64" s="65">
        <f t="shared" ca="1" si="41"/>
        <v>-1.2437669060737637</v>
      </c>
      <c r="M64" s="65">
        <f t="shared" ca="1" si="41"/>
        <v>-1.5943423608709875</v>
      </c>
      <c r="N64" s="65">
        <f t="shared" ca="1" si="41"/>
        <v>-0.99955629045775318</v>
      </c>
      <c r="O64" s="65">
        <f t="shared" ca="1" si="41"/>
        <v>-1.2460635164108349</v>
      </c>
      <c r="P64" s="65">
        <f t="shared" ca="1" si="41"/>
        <v>-2.4797822436310097</v>
      </c>
      <c r="Q64" s="65">
        <f t="shared" ca="1" si="41"/>
        <v>-3.0589365118082457</v>
      </c>
      <c r="R64" s="65">
        <f t="shared" ca="1" si="41"/>
        <v>-2.6191313317569591</v>
      </c>
      <c r="S64" s="65">
        <f t="shared" ca="1" si="41"/>
        <v>-1.9861853584804441</v>
      </c>
      <c r="T64" s="65">
        <f t="shared" ca="1" si="41"/>
        <v>-2.9871196624056573E-2</v>
      </c>
      <c r="U64" s="65">
        <f t="shared" ca="1" si="41"/>
        <v>3.5558620459193233</v>
      </c>
      <c r="V64" s="65">
        <f t="shared" ca="1" si="41"/>
        <v>2.4522966771251697</v>
      </c>
      <c r="W64" s="65">
        <f t="shared" ca="1" si="41"/>
        <v>-2.2188038671078143</v>
      </c>
      <c r="X64" s="65">
        <f t="shared" ca="1" si="41"/>
        <v>-0.24995296207843531</v>
      </c>
      <c r="Y64" s="65">
        <f t="shared" ca="1" si="41"/>
        <v>2.5306324520795274</v>
      </c>
      <c r="Z64" s="65">
        <f t="shared" ca="1" si="41"/>
        <v>-1.5950750660695658</v>
      </c>
      <c r="AA64" s="65">
        <f t="shared" ca="1" si="41"/>
        <v>3.6823583443095798</v>
      </c>
      <c r="AB64" s="65">
        <f t="shared" ref="AB64:AC64" ca="1" si="42">+AB45+AB56-AB58-AB62+AB60</f>
        <v>3.351554866901123</v>
      </c>
      <c r="AC64" s="65">
        <f t="shared" ca="1" si="42"/>
        <v>-4.6027371467682547</v>
      </c>
    </row>
    <row r="65" spans="1:31" s="9" customFormat="1" ht="15">
      <c r="A65" s="214"/>
      <c r="B65" s="10" t="s">
        <v>77</v>
      </c>
      <c r="C65" s="10"/>
      <c r="D65" s="10"/>
      <c r="E65" s="65">
        <f t="shared" ref="E65:AA65" ca="1" si="43">+E64-E51-E55</f>
        <v>-0.9977868897073221</v>
      </c>
      <c r="F65" s="65">
        <f t="shared" ca="1" si="43"/>
        <v>-1.4684277040878175</v>
      </c>
      <c r="G65" s="65">
        <f t="shared" ca="1" si="43"/>
        <v>-1.3016441189409256</v>
      </c>
      <c r="H65" s="65">
        <f t="shared" ca="1" si="43"/>
        <v>-1.9684035852974167</v>
      </c>
      <c r="I65" s="65">
        <f t="shared" ca="1" si="43"/>
        <v>-1.5874737422543412</v>
      </c>
      <c r="J65" s="65">
        <f t="shared" ca="1" si="43"/>
        <v>-1.1534857514426164</v>
      </c>
      <c r="K65" s="65">
        <f t="shared" ca="1" si="43"/>
        <v>-1.7689145714750518</v>
      </c>
      <c r="L65" s="65">
        <f t="shared" ca="1" si="43"/>
        <v>-2.2345966596132589</v>
      </c>
      <c r="M65" s="65">
        <f t="shared" ca="1" si="43"/>
        <v>-3.0846823081567463</v>
      </c>
      <c r="N65" s="65">
        <f t="shared" ca="1" si="43"/>
        <v>-2.3505699707338756</v>
      </c>
      <c r="O65" s="65">
        <f t="shared" ca="1" si="43"/>
        <v>-3.8800635164108348</v>
      </c>
      <c r="P65" s="65">
        <f t="shared" ca="1" si="43"/>
        <v>-5.5033040922583902</v>
      </c>
      <c r="Q65" s="65">
        <f t="shared" ca="1" si="43"/>
        <v>-6.4340980234488203</v>
      </c>
      <c r="R65" s="65">
        <f t="shared" ca="1" si="43"/>
        <v>-5.7921291681366185</v>
      </c>
      <c r="S65" s="65">
        <f t="shared" ca="1" si="43"/>
        <v>-5.4141173582594222</v>
      </c>
      <c r="T65" s="65">
        <f t="shared" ca="1" si="43"/>
        <v>-4.2167279225857532</v>
      </c>
      <c r="U65" s="65">
        <f t="shared" ca="1" si="43"/>
        <v>-0.54455263781041774</v>
      </c>
      <c r="V65" s="65">
        <f t="shared" ca="1" si="43"/>
        <v>-2.4007154299045563</v>
      </c>
      <c r="W65" s="65">
        <f t="shared" ca="1" si="43"/>
        <v>-6.0856060722858381</v>
      </c>
      <c r="X65" s="65">
        <f t="shared" ca="1" si="43"/>
        <v>-6.7593256309934295</v>
      </c>
      <c r="Y65" s="65">
        <f t="shared" ca="1" si="43"/>
        <v>-4.6134015920985956</v>
      </c>
      <c r="Z65" s="65">
        <f t="shared" ca="1" si="43"/>
        <v>-8.5536910624510689</v>
      </c>
      <c r="AA65" s="65">
        <f t="shared" ca="1" si="43"/>
        <v>-6.3677412435672354</v>
      </c>
      <c r="AB65" s="65">
        <f t="shared" ref="AB65:AC65" ca="1" si="44">+AB64-AB51-AB55</f>
        <v>-9.3089986256491528</v>
      </c>
      <c r="AC65" s="65">
        <f t="shared" ca="1" si="44"/>
        <v>-18.727985471060236</v>
      </c>
    </row>
    <row r="66" spans="1:31" ht="6" customHeight="1">
      <c r="A66" s="214"/>
      <c r="B66" s="12"/>
      <c r="C66" s="12"/>
      <c r="D66" s="12"/>
      <c r="E66" s="63"/>
      <c r="F66" s="63"/>
      <c r="G66" s="63"/>
      <c r="H66" s="63"/>
      <c r="I66" s="63"/>
      <c r="J66" s="63"/>
      <c r="K66" s="63"/>
      <c r="L66" s="63"/>
      <c r="M66" s="63"/>
      <c r="N66" s="63"/>
      <c r="O66" s="63"/>
      <c r="P66" s="63"/>
      <c r="Q66" s="63"/>
      <c r="R66" s="63"/>
      <c r="S66" s="63"/>
      <c r="T66" s="63"/>
      <c r="U66" s="63"/>
      <c r="V66" s="63"/>
      <c r="W66" s="63"/>
      <c r="X66" s="63"/>
      <c r="Y66" s="63"/>
      <c r="Z66" s="63"/>
      <c r="AA66" s="63"/>
      <c r="AB66" s="63"/>
      <c r="AC66" s="63"/>
    </row>
    <row r="67" spans="1:31" ht="15">
      <c r="A67" s="214"/>
      <c r="B67" s="10" t="s">
        <v>47</v>
      </c>
      <c r="C67" s="11"/>
      <c r="D67" s="11"/>
      <c r="E67" s="65">
        <f t="shared" ref="E67:AA67" ca="1" si="45">+E64-E60</f>
        <v>2.6894293407724312E-2</v>
      </c>
      <c r="F67" s="65">
        <f t="shared" ca="1" si="45"/>
        <v>0.15155043280033043</v>
      </c>
      <c r="G67" s="65">
        <f t="shared" ca="1" si="45"/>
        <v>-0.35357874973579739</v>
      </c>
      <c r="H67" s="65">
        <f t="shared" ca="1" si="45"/>
        <v>-0.46497868430635925</v>
      </c>
      <c r="I67" s="65">
        <f t="shared" ca="1" si="45"/>
        <v>-0.29356204607835656</v>
      </c>
      <c r="J67" s="65">
        <f t="shared" ca="1" si="45"/>
        <v>-0.20544915246744511</v>
      </c>
      <c r="K67" s="65">
        <f t="shared" ca="1" si="45"/>
        <v>-0.50460177271896089</v>
      </c>
      <c r="L67" s="65">
        <f t="shared" ca="1" si="45"/>
        <v>-1.8147669060737637</v>
      </c>
      <c r="M67" s="65">
        <f t="shared" ca="1" si="45"/>
        <v>-2.2323423608709874</v>
      </c>
      <c r="N67" s="65">
        <f t="shared" ca="1" si="45"/>
        <v>-1.7365562904577532</v>
      </c>
      <c r="O67" s="65">
        <f t="shared" ca="1" si="45"/>
        <v>-2.1410635164108349</v>
      </c>
      <c r="P67" s="65">
        <f t="shared" ca="1" si="45"/>
        <v>-3.5817822436310101</v>
      </c>
      <c r="Q67" s="65">
        <f t="shared" ca="1" si="45"/>
        <v>-4.2159365118082457</v>
      </c>
      <c r="R67" s="65">
        <f t="shared" ca="1" si="45"/>
        <v>-4.2131313317569594</v>
      </c>
      <c r="S67" s="65">
        <f t="shared" ca="1" si="45"/>
        <v>-3.815185358480444</v>
      </c>
      <c r="T67" s="65">
        <f t="shared" ca="1" si="45"/>
        <v>-2.0728711966240567</v>
      </c>
      <c r="U67" s="65">
        <f t="shared" ca="1" si="45"/>
        <v>1.9138620459193234</v>
      </c>
      <c r="V67" s="65">
        <f t="shared" ca="1" si="45"/>
        <v>1.1332966771251698</v>
      </c>
      <c r="W67" s="65">
        <f t="shared" ca="1" si="45"/>
        <v>-3.1478038671078146</v>
      </c>
      <c r="X67" s="65">
        <f t="shared" ca="1" si="45"/>
        <v>-2.1469529620784353</v>
      </c>
      <c r="Y67" s="65">
        <f t="shared" ca="1" si="45"/>
        <v>0.4326324520795275</v>
      </c>
      <c r="Z67" s="65">
        <f t="shared" ca="1" si="45"/>
        <v>-3.2290750660695657</v>
      </c>
      <c r="AA67" s="65">
        <f t="shared" ca="1" si="45"/>
        <v>1.9983583443095798</v>
      </c>
      <c r="AB67" s="65">
        <f t="shared" ref="AB67:AC67" ca="1" si="46">+AB64-AB60</f>
        <v>2.0125548669011231</v>
      </c>
      <c r="AC67" s="65">
        <f t="shared" ca="1" si="46"/>
        <v>-6.3257371467682546</v>
      </c>
    </row>
    <row r="68" spans="1:31" s="9" customFormat="1" ht="15">
      <c r="A68" s="214"/>
      <c r="B68" s="10" t="s">
        <v>78</v>
      </c>
      <c r="C68" s="57"/>
      <c r="D68" s="57"/>
      <c r="E68" s="65">
        <f t="shared" ref="E68:AA68" ca="1" si="47">+E65-E60</f>
        <v>-1.4997868897073221</v>
      </c>
      <c r="F68" s="65">
        <f t="shared" ca="1" si="47"/>
        <v>-2.1114277040878173</v>
      </c>
      <c r="G68" s="65">
        <f t="shared" ca="1" si="47"/>
        <v>-1.9036441189409254</v>
      </c>
      <c r="H68" s="65">
        <f t="shared" ca="1" si="47"/>
        <v>-2.5174035852974166</v>
      </c>
      <c r="I68" s="65">
        <f t="shared" ca="1" si="47"/>
        <v>-2.0924737422543411</v>
      </c>
      <c r="J68" s="65">
        <f t="shared" ca="1" si="47"/>
        <v>-1.8304857514426165</v>
      </c>
      <c r="K68" s="65">
        <f t="shared" ca="1" si="47"/>
        <v>-2.4669145714750518</v>
      </c>
      <c r="L68" s="65">
        <f t="shared" ca="1" si="47"/>
        <v>-2.8055966596132587</v>
      </c>
      <c r="M68" s="65">
        <f t="shared" ca="1" si="47"/>
        <v>-3.7226823081567462</v>
      </c>
      <c r="N68" s="65">
        <f t="shared" ca="1" si="47"/>
        <v>-3.0875699707338757</v>
      </c>
      <c r="O68" s="65">
        <f t="shared" ca="1" si="47"/>
        <v>-4.7750635164108353</v>
      </c>
      <c r="P68" s="65">
        <f t="shared" ca="1" si="47"/>
        <v>-6.6053040922583905</v>
      </c>
      <c r="Q68" s="65">
        <f t="shared" ca="1" si="47"/>
        <v>-7.5910980234488203</v>
      </c>
      <c r="R68" s="65">
        <f t="shared" ca="1" si="47"/>
        <v>-7.3861291681366188</v>
      </c>
      <c r="S68" s="65">
        <f t="shared" ca="1" si="47"/>
        <v>-7.2431173582594219</v>
      </c>
      <c r="T68" s="65">
        <f t="shared" ca="1" si="47"/>
        <v>-6.2597279225857534</v>
      </c>
      <c r="U68" s="65">
        <f t="shared" ca="1" si="47"/>
        <v>-2.1865526378104176</v>
      </c>
      <c r="V68" s="65">
        <f t="shared" ca="1" si="47"/>
        <v>-3.7197154299045563</v>
      </c>
      <c r="W68" s="65">
        <f t="shared" ca="1" si="47"/>
        <v>-7.0146060722858383</v>
      </c>
      <c r="X68" s="65">
        <f t="shared" ca="1" si="47"/>
        <v>-8.6563256309934289</v>
      </c>
      <c r="Y68" s="65">
        <f t="shared" ca="1" si="47"/>
        <v>-6.7114015920985954</v>
      </c>
      <c r="Z68" s="65">
        <f t="shared" ca="1" si="47"/>
        <v>-10.187691062451069</v>
      </c>
      <c r="AA68" s="65">
        <f t="shared" ca="1" si="47"/>
        <v>-8.0517412435672355</v>
      </c>
      <c r="AB68" s="65">
        <f t="shared" ref="AB68:AC68" ca="1" si="48">+AB65-AB60</f>
        <v>-10.647998625649153</v>
      </c>
      <c r="AC68" s="65">
        <f t="shared" ca="1" si="48"/>
        <v>-20.450985471060235</v>
      </c>
    </row>
    <row r="70" spans="1:31" s="3" customFormat="1" ht="15">
      <c r="A70" s="8" t="s">
        <v>56</v>
      </c>
      <c r="B70" s="8"/>
      <c r="C70" s="8"/>
      <c r="D70" s="8"/>
      <c r="E70" s="7" t="s">
        <v>5</v>
      </c>
      <c r="F70" s="7" t="s">
        <v>6</v>
      </c>
      <c r="G70" s="7" t="s">
        <v>7</v>
      </c>
      <c r="H70" s="7" t="s">
        <v>8</v>
      </c>
      <c r="I70" s="7" t="s">
        <v>9</v>
      </c>
      <c r="J70" s="6" t="s">
        <v>10</v>
      </c>
      <c r="K70" s="6" t="s">
        <v>11</v>
      </c>
      <c r="L70" s="6" t="s">
        <v>12</v>
      </c>
      <c r="M70" s="5" t="s">
        <v>13</v>
      </c>
      <c r="N70" s="5" t="s">
        <v>14</v>
      </c>
      <c r="O70" s="5" t="s">
        <v>15</v>
      </c>
      <c r="P70" s="5" t="s">
        <v>16</v>
      </c>
      <c r="Q70" s="5" t="s">
        <v>17</v>
      </c>
      <c r="R70" s="5" t="s">
        <v>18</v>
      </c>
      <c r="S70" s="5" t="s">
        <v>19</v>
      </c>
      <c r="T70" s="5" t="s">
        <v>20</v>
      </c>
      <c r="U70" s="5" t="s">
        <v>21</v>
      </c>
      <c r="V70" s="5" t="s">
        <v>22</v>
      </c>
      <c r="W70" s="5" t="s">
        <v>23</v>
      </c>
      <c r="X70" s="5" t="s">
        <v>24</v>
      </c>
      <c r="Y70" s="5" t="s">
        <v>25</v>
      </c>
      <c r="Z70" s="5" t="s">
        <v>26</v>
      </c>
      <c r="AA70" s="5" t="s">
        <v>27</v>
      </c>
      <c r="AB70" s="5" t="s">
        <v>28</v>
      </c>
      <c r="AC70" s="5" t="s">
        <v>29</v>
      </c>
      <c r="AE70" s="56">
        <v>1</v>
      </c>
    </row>
    <row r="71" spans="1:31" ht="15">
      <c r="A71" s="35"/>
      <c r="B71" s="35"/>
      <c r="C71" s="35" t="s">
        <v>57</v>
      </c>
      <c r="D71" s="35"/>
      <c r="E71" s="36"/>
      <c r="F71" s="36"/>
      <c r="G71" s="36"/>
      <c r="H71" s="36"/>
      <c r="I71" s="36"/>
      <c r="J71" s="37"/>
      <c r="K71" s="37"/>
      <c r="L71" s="37"/>
      <c r="M71" s="38"/>
      <c r="N71" s="38"/>
      <c r="O71" s="38"/>
      <c r="P71" s="38"/>
      <c r="Q71" s="38"/>
      <c r="R71" s="38"/>
      <c r="S71" s="38"/>
      <c r="T71" s="38"/>
      <c r="U71" s="38"/>
      <c r="V71" s="38"/>
      <c r="W71" s="38"/>
      <c r="X71" s="38"/>
      <c r="Y71" s="38"/>
      <c r="Z71" s="38"/>
      <c r="AA71" s="38"/>
      <c r="AB71" s="38"/>
      <c r="AC71" s="38"/>
    </row>
    <row r="72" spans="1:31">
      <c r="D72" s="2" t="s">
        <v>58</v>
      </c>
      <c r="E72" s="32">
        <f t="shared" ref="E72:AB72" ca="1" si="49">IF(AND($AE$31=2,E34=""),NA(),OFFSET(E75,1+($AE$70-1)*3,0))</f>
        <v>0.58149323318008228</v>
      </c>
      <c r="F72" s="32">
        <f t="shared" ca="1" si="49"/>
        <v>0.13119381141542852</v>
      </c>
      <c r="G72" s="32">
        <f t="shared" ca="1" si="49"/>
        <v>-0.12174071045698111</v>
      </c>
      <c r="H72" s="32">
        <f t="shared" ca="1" si="49"/>
        <v>-2.5119587881761314</v>
      </c>
      <c r="I72" s="32">
        <f t="shared" ca="1" si="49"/>
        <v>-0.88869590389347286</v>
      </c>
      <c r="J72" s="32">
        <f t="shared" ca="1" si="49"/>
        <v>0.89610671630215788</v>
      </c>
      <c r="K72" s="32">
        <f t="shared" ca="1" si="49"/>
        <v>0.25361643178730486</v>
      </c>
      <c r="L72" s="32">
        <f t="shared" ca="1" si="49"/>
        <v>-2.3379320670444761</v>
      </c>
      <c r="M72" s="32">
        <f t="shared" ca="1" si="49"/>
        <v>-2.7442750096108659</v>
      </c>
      <c r="N72" s="32">
        <f t="shared" ca="1" si="49"/>
        <v>-1.9166902919677704</v>
      </c>
      <c r="O72" s="32">
        <f t="shared" ca="1" si="49"/>
        <v>-2.180156081497457</v>
      </c>
      <c r="P72" s="32">
        <f t="shared" ca="1" si="49"/>
        <v>-5.1804131023424436</v>
      </c>
      <c r="Q72" s="32">
        <f t="shared" ca="1" si="49"/>
        <v>-6.9094402782652997</v>
      </c>
      <c r="R72" s="32">
        <f t="shared" ca="1" si="49"/>
        <v>-5.0846823129361551</v>
      </c>
      <c r="S72" s="32">
        <f t="shared" ca="1" si="49"/>
        <v>-3.0302175092637813</v>
      </c>
      <c r="T72" s="32">
        <f t="shared" ca="1" si="49"/>
        <v>0.36289203235355671</v>
      </c>
      <c r="U72" s="32">
        <f t="shared" ca="1" si="49"/>
        <v>5.2094163567598173</v>
      </c>
      <c r="V72" s="32">
        <f t="shared" ca="1" si="49"/>
        <v>3.5801201506664522</v>
      </c>
      <c r="W72" s="32">
        <f t="shared" ca="1" si="49"/>
        <v>0.78029562364326888</v>
      </c>
      <c r="X72" s="32">
        <f t="shared" ca="1" si="49"/>
        <v>-0.48576075973284116</v>
      </c>
      <c r="Y72" s="32">
        <f t="shared" ca="1" si="49"/>
        <v>1.6617032696045733</v>
      </c>
      <c r="Z72" s="32">
        <f t="shared" ca="1" si="49"/>
        <v>-2.9567712594449892E-2</v>
      </c>
      <c r="AA72" s="32">
        <f t="shared" ca="1" si="49"/>
        <v>2.3336343332229106</v>
      </c>
      <c r="AB72" s="32">
        <f t="shared" ca="1" si="49"/>
        <v>1.9947511517256993</v>
      </c>
      <c r="AC72" s="32">
        <f t="shared" ref="AC72" ca="1" si="50">IF(AND($AE$31=2,AC34=""),NA(),OFFSET(AC75,1+($AE$70-1)*3,0))</f>
        <v>-1.7420747004438459</v>
      </c>
    </row>
    <row r="73" spans="1:31">
      <c r="D73" s="2" t="s">
        <v>54</v>
      </c>
      <c r="E73" s="32">
        <f t="shared" ref="E73:AB73" ca="1" si="51">IF(AND($AE$31=2,E34=""),NA(),OFFSET(E76,1+($AE$70-1)*3,0))</f>
        <v>3.4248157314493577</v>
      </c>
      <c r="F73" s="32">
        <f t="shared" ca="1" si="51"/>
        <v>4.1529920175639266</v>
      </c>
      <c r="G73" s="32">
        <f t="shared" ca="1" si="51"/>
        <v>1.12846938431999</v>
      </c>
      <c r="H73" s="32">
        <f t="shared" ca="1" si="51"/>
        <v>0.34351901424277687</v>
      </c>
      <c r="I73" s="32">
        <f t="shared" ca="1" si="51"/>
        <v>0.76508161065871849</v>
      </c>
      <c r="J73" s="32">
        <f t="shared" ca="1" si="51"/>
        <v>1.4628535676517915</v>
      </c>
      <c r="K73" s="32">
        <f t="shared" ca="1" si="51"/>
        <v>0.51522025543074579</v>
      </c>
      <c r="L73" s="32">
        <f t="shared" ca="1" si="51"/>
        <v>-2.9866653205113911</v>
      </c>
      <c r="M73" s="32">
        <f t="shared" ca="1" si="51"/>
        <v>-3.405113751806816</v>
      </c>
      <c r="N73" s="32">
        <f t="shared" ca="1" si="51"/>
        <v>-2.0756630335944704</v>
      </c>
      <c r="O73" s="32">
        <f t="shared" ca="1" si="51"/>
        <v>-2.3995985141173066</v>
      </c>
      <c r="P73" s="32">
        <f t="shared" ca="1" si="51"/>
        <v>-4.6101175750715928</v>
      </c>
      <c r="Q73" s="32">
        <f t="shared" ca="1" si="51"/>
        <v>-5.3966629826192536</v>
      </c>
      <c r="R73" s="32">
        <f t="shared" ca="1" si="51"/>
        <v>-4.2309565323031775</v>
      </c>
      <c r="S73" s="32">
        <f t="shared" ca="1" si="51"/>
        <v>-2.8526489507948809</v>
      </c>
      <c r="T73" s="32">
        <f t="shared" ca="1" si="51"/>
        <v>-3.8781674054913493E-2</v>
      </c>
      <c r="U73" s="32">
        <f t="shared" ca="1" si="51"/>
        <v>3.875683443692858</v>
      </c>
      <c r="V73" s="32">
        <f t="shared" ca="1" si="51"/>
        <v>2.3806625412586957</v>
      </c>
      <c r="W73" s="32">
        <f t="shared" ca="1" si="51"/>
        <v>-1.8383713085222249</v>
      </c>
      <c r="X73" s="32">
        <f t="shared" ca="1" si="51"/>
        <v>-0.20533896512559691</v>
      </c>
      <c r="Y73" s="32">
        <f t="shared" ca="1" si="51"/>
        <v>1.8354408686642545</v>
      </c>
      <c r="Z73" s="32">
        <f t="shared" ca="1" si="51"/>
        <v>-0.95954753962508177</v>
      </c>
      <c r="AA73" s="32">
        <f t="shared" ca="1" si="51"/>
        <v>1.967555245578283</v>
      </c>
      <c r="AB73" s="32">
        <f t="shared" ca="1" si="51"/>
        <v>1.5819966708052278</v>
      </c>
      <c r="AC73" s="32">
        <f t="shared" ref="AC73" ca="1" si="52">IF(AND($AE$31=2,AC34=""),NA(),OFFSET(AC76,1+($AE$70-1)*3,0))</f>
        <v>-2.0187089466712229</v>
      </c>
    </row>
    <row r="74" spans="1:31">
      <c r="E74" s="33"/>
      <c r="F74" s="33"/>
      <c r="G74" s="33"/>
      <c r="H74" s="33"/>
      <c r="I74" s="33"/>
      <c r="J74" s="33"/>
      <c r="K74" s="33"/>
      <c r="L74" s="33"/>
      <c r="M74" s="33"/>
      <c r="N74" s="33"/>
      <c r="O74" s="33"/>
      <c r="P74" s="33"/>
      <c r="Q74" s="33"/>
      <c r="R74" s="33"/>
      <c r="S74" s="33"/>
      <c r="T74" s="33"/>
      <c r="U74" s="33"/>
      <c r="V74" s="33"/>
      <c r="W74" s="33"/>
      <c r="X74" s="33"/>
      <c r="Y74" s="33"/>
      <c r="Z74" s="33"/>
      <c r="AA74" s="33"/>
      <c r="AB74" s="33"/>
      <c r="AC74" s="33"/>
    </row>
    <row r="75" spans="1:31">
      <c r="C75" s="2" t="s">
        <v>46</v>
      </c>
    </row>
    <row r="76" spans="1:31">
      <c r="D76" s="2" t="s">
        <v>58</v>
      </c>
      <c r="E76" s="32">
        <f t="shared" ref="E76:AC76" si="53">IF($AE$36=1,E24/E$29*100,E23/E$29*100)</f>
        <v>0.58149323318008228</v>
      </c>
      <c r="F76" s="32">
        <f t="shared" si="53"/>
        <v>0.13119381141542852</v>
      </c>
      <c r="G76" s="32">
        <f t="shared" si="53"/>
        <v>-0.12174071045698111</v>
      </c>
      <c r="H76" s="32">
        <f t="shared" si="53"/>
        <v>-2.5119587881761314</v>
      </c>
      <c r="I76" s="32">
        <f t="shared" si="53"/>
        <v>-0.88869590389347286</v>
      </c>
      <c r="J76" s="32">
        <f t="shared" si="53"/>
        <v>0.89610671630215788</v>
      </c>
      <c r="K76" s="32">
        <f t="shared" si="53"/>
        <v>0.25361643178730486</v>
      </c>
      <c r="L76" s="32">
        <f t="shared" si="53"/>
        <v>-2.3379320670444761</v>
      </c>
      <c r="M76" s="32">
        <f t="shared" si="53"/>
        <v>-2.7442750096108659</v>
      </c>
      <c r="N76" s="32">
        <f t="shared" si="53"/>
        <v>-1.9166902919677704</v>
      </c>
      <c r="O76" s="32">
        <f t="shared" si="53"/>
        <v>-2.180156081497457</v>
      </c>
      <c r="P76" s="32">
        <f t="shared" si="53"/>
        <v>-5.1804131023424436</v>
      </c>
      <c r="Q76" s="32">
        <f t="shared" si="53"/>
        <v>-6.9094402782652997</v>
      </c>
      <c r="R76" s="32">
        <f t="shared" si="53"/>
        <v>-5.0846823129361551</v>
      </c>
      <c r="S76" s="32">
        <f t="shared" si="53"/>
        <v>-3.0302175092637813</v>
      </c>
      <c r="T76" s="32">
        <f t="shared" si="53"/>
        <v>0.36289203235355671</v>
      </c>
      <c r="U76" s="32">
        <f t="shared" si="53"/>
        <v>5.2094163567598173</v>
      </c>
      <c r="V76" s="32">
        <f t="shared" si="53"/>
        <v>3.5801201506664522</v>
      </c>
      <c r="W76" s="32">
        <f t="shared" si="53"/>
        <v>0.78029562364326888</v>
      </c>
      <c r="X76" s="32">
        <f t="shared" si="53"/>
        <v>-0.48576075973284116</v>
      </c>
      <c r="Y76" s="32">
        <f t="shared" si="53"/>
        <v>1.6617032696045733</v>
      </c>
      <c r="Z76" s="32">
        <f t="shared" si="53"/>
        <v>-2.9567712594449892E-2</v>
      </c>
      <c r="AA76" s="32">
        <f t="shared" si="53"/>
        <v>2.3336343332229106</v>
      </c>
      <c r="AB76" s="32">
        <f t="shared" si="53"/>
        <v>1.9947511517256993</v>
      </c>
      <c r="AC76" s="32">
        <f t="shared" si="53"/>
        <v>-1.7420747004438459</v>
      </c>
    </row>
    <row r="77" spans="1:31">
      <c r="D77" s="2" t="s">
        <v>54</v>
      </c>
      <c r="E77" s="32">
        <f t="shared" ref="E77:AC77" ca="1" si="54">IF(AND(OR($AE$36=3,$AE$36=4),E41=""),NA(),E64/E$29*100)</f>
        <v>3.4248157314493577</v>
      </c>
      <c r="F77" s="32">
        <f t="shared" ca="1" si="54"/>
        <v>4.1529920175639266</v>
      </c>
      <c r="G77" s="32">
        <f t="shared" ca="1" si="54"/>
        <v>1.12846938431999</v>
      </c>
      <c r="H77" s="32">
        <f t="shared" ca="1" si="54"/>
        <v>0.34351901424277687</v>
      </c>
      <c r="I77" s="32">
        <f t="shared" ca="1" si="54"/>
        <v>0.76508161065871849</v>
      </c>
      <c r="J77" s="32">
        <f t="shared" ca="1" si="54"/>
        <v>1.4628535676517915</v>
      </c>
      <c r="K77" s="32">
        <f t="shared" ca="1" si="54"/>
        <v>0.51522025543074579</v>
      </c>
      <c r="L77" s="32">
        <f t="shared" ca="1" si="54"/>
        <v>-2.9866653205113911</v>
      </c>
      <c r="M77" s="32">
        <f t="shared" ca="1" si="54"/>
        <v>-3.405113751806816</v>
      </c>
      <c r="N77" s="32">
        <f t="shared" ca="1" si="54"/>
        <v>-2.0756630335944704</v>
      </c>
      <c r="O77" s="32">
        <f t="shared" ca="1" si="54"/>
        <v>-2.3995985141173066</v>
      </c>
      <c r="P77" s="32">
        <f t="shared" ca="1" si="54"/>
        <v>-4.6101175750715928</v>
      </c>
      <c r="Q77" s="32">
        <f t="shared" ca="1" si="54"/>
        <v>-5.3966629826192536</v>
      </c>
      <c r="R77" s="32">
        <f t="shared" ca="1" si="54"/>
        <v>-4.2309565323031775</v>
      </c>
      <c r="S77" s="32">
        <f t="shared" ca="1" si="54"/>
        <v>-2.8526489507948809</v>
      </c>
      <c r="T77" s="32">
        <f t="shared" ca="1" si="54"/>
        <v>-3.8781674054913493E-2</v>
      </c>
      <c r="U77" s="32">
        <f t="shared" ca="1" si="54"/>
        <v>3.875683443692858</v>
      </c>
      <c r="V77" s="32">
        <f t="shared" ca="1" si="54"/>
        <v>2.3806625412586957</v>
      </c>
      <c r="W77" s="32">
        <f t="shared" ca="1" si="54"/>
        <v>-1.8383713085222249</v>
      </c>
      <c r="X77" s="32">
        <f t="shared" ca="1" si="54"/>
        <v>-0.20533896512559691</v>
      </c>
      <c r="Y77" s="32">
        <f t="shared" ca="1" si="54"/>
        <v>1.8354408686642545</v>
      </c>
      <c r="Z77" s="32">
        <f t="shared" ca="1" si="54"/>
        <v>-0.95954753962508177</v>
      </c>
      <c r="AA77" s="32">
        <f t="shared" ca="1" si="54"/>
        <v>1.967555245578283</v>
      </c>
      <c r="AB77" s="32">
        <f t="shared" ca="1" si="54"/>
        <v>1.5819966708052278</v>
      </c>
      <c r="AC77" s="32">
        <f t="shared" ca="1" si="54"/>
        <v>-2.0187089466712229</v>
      </c>
    </row>
    <row r="78" spans="1:31">
      <c r="C78" s="2" t="s">
        <v>47</v>
      </c>
    </row>
    <row r="79" spans="1:31">
      <c r="D79" s="2" t="s">
        <v>58</v>
      </c>
      <c r="E79" s="32">
        <f t="shared" ref="E79:AC79" si="55">IF($AE$36=1,E27/E$29*100,E26/E$29*100)</f>
        <v>-2.6691704979602404</v>
      </c>
      <c r="F79" s="32">
        <f t="shared" si="55"/>
        <v>-3.2296675726531476</v>
      </c>
      <c r="G79" s="32">
        <f t="shared" si="55"/>
        <v>-2.8563641319160524</v>
      </c>
      <c r="H79" s="32">
        <f t="shared" si="55"/>
        <v>-4.7565313381577337</v>
      </c>
      <c r="I79" s="32">
        <f t="shared" si="55"/>
        <v>-2.7160225792444646</v>
      </c>
      <c r="J79" s="32">
        <f t="shared" si="55"/>
        <v>-1.2040949278734279</v>
      </c>
      <c r="K79" s="32">
        <f t="shared" si="55"/>
        <v>-1.6058821962330483</v>
      </c>
      <c r="L79" s="32">
        <f t="shared" si="55"/>
        <v>-3.7090779704159105</v>
      </c>
      <c r="M79" s="32">
        <f t="shared" si="55"/>
        <v>-4.106882330955532</v>
      </c>
      <c r="N79" s="32">
        <f t="shared" si="55"/>
        <v>-3.4471330197690833</v>
      </c>
      <c r="O79" s="32">
        <f t="shared" si="55"/>
        <v>-3.9036963680480659</v>
      </c>
      <c r="P79" s="32">
        <f t="shared" si="55"/>
        <v>-7.2291210406209352</v>
      </c>
      <c r="Q79" s="32">
        <f t="shared" si="55"/>
        <v>-8.9506526560924762</v>
      </c>
      <c r="R79" s="32">
        <f t="shared" si="55"/>
        <v>-7.6596370816102324</v>
      </c>
      <c r="S79" s="32">
        <f t="shared" si="55"/>
        <v>-5.6571097621578144</v>
      </c>
      <c r="T79" s="32">
        <f t="shared" si="55"/>
        <v>-2.2895279925737388</v>
      </c>
      <c r="U79" s="32">
        <f t="shared" si="55"/>
        <v>3.4197315679905795</v>
      </c>
      <c r="V79" s="32">
        <f t="shared" si="55"/>
        <v>2.299649512178553</v>
      </c>
      <c r="W79" s="32">
        <f t="shared" si="55"/>
        <v>1.0580476245717957E-2</v>
      </c>
      <c r="X79" s="32">
        <f t="shared" si="55"/>
        <v>-2.044166043687921</v>
      </c>
      <c r="Y79" s="32">
        <f t="shared" si="55"/>
        <v>0.14004612840523481</v>
      </c>
      <c r="Z79" s="32">
        <f t="shared" si="55"/>
        <v>-1.0125312815823704</v>
      </c>
      <c r="AA79" s="32">
        <f t="shared" si="55"/>
        <v>1.433840580484524</v>
      </c>
      <c r="AB79" s="32">
        <f t="shared" si="55"/>
        <v>1.3627180726531216</v>
      </c>
      <c r="AC79" s="32">
        <f t="shared" si="55"/>
        <v>-2.4977631971368863</v>
      </c>
    </row>
    <row r="80" spans="1:31">
      <c r="D80" s="2" t="s">
        <v>54</v>
      </c>
      <c r="E80" s="32">
        <f t="shared" ref="E80:AC80" ca="1" si="56">IF(AND(OR($AE$36=3,$AE$36=4),E41=""),NA(),E67/E$29*100)</f>
        <v>0.17415200030903524</v>
      </c>
      <c r="F80" s="32">
        <f t="shared" ca="1" si="56"/>
        <v>0.79213063349535018</v>
      </c>
      <c r="G80" s="32">
        <f t="shared" ca="1" si="56"/>
        <v>-1.6061540371390817</v>
      </c>
      <c r="H80" s="32">
        <f t="shared" ca="1" si="56"/>
        <v>-1.9010535357388254</v>
      </c>
      <c r="I80" s="32">
        <f t="shared" ca="1" si="56"/>
        <v>-1.0622450646922732</v>
      </c>
      <c r="J80" s="32">
        <f t="shared" ca="1" si="56"/>
        <v>-0.63734807652379433</v>
      </c>
      <c r="K80" s="32">
        <f t="shared" ca="1" si="56"/>
        <v>-1.3442783725896075</v>
      </c>
      <c r="L80" s="32">
        <f t="shared" ca="1" si="56"/>
        <v>-4.357811223882825</v>
      </c>
      <c r="M80" s="32">
        <f t="shared" ca="1" si="56"/>
        <v>-4.767721073151483</v>
      </c>
      <c r="N80" s="32">
        <f t="shared" ca="1" si="56"/>
        <v>-3.6061057613957828</v>
      </c>
      <c r="O80" s="32">
        <f t="shared" ca="1" si="56"/>
        <v>-4.123138800667915</v>
      </c>
      <c r="P80" s="32">
        <f t="shared" ca="1" si="56"/>
        <v>-6.6588255133500835</v>
      </c>
      <c r="Q80" s="32">
        <f t="shared" ca="1" si="56"/>
        <v>-7.4378753604464301</v>
      </c>
      <c r="R80" s="32">
        <f t="shared" ca="1" si="56"/>
        <v>-6.8059113009772538</v>
      </c>
      <c r="S80" s="32">
        <f t="shared" ca="1" si="56"/>
        <v>-5.4795412036889148</v>
      </c>
      <c r="T80" s="32">
        <f t="shared" ca="1" si="56"/>
        <v>-2.691201698982209</v>
      </c>
      <c r="U80" s="32">
        <f t="shared" ca="1" si="56"/>
        <v>2.0859986549236207</v>
      </c>
      <c r="V80" s="32">
        <f t="shared" ca="1" si="56"/>
        <v>1.1001919027707965</v>
      </c>
      <c r="W80" s="32">
        <f t="shared" ca="1" si="56"/>
        <v>-2.6080864559197758</v>
      </c>
      <c r="X80" s="32">
        <f t="shared" ca="1" si="56"/>
        <v>-1.7637442490806767</v>
      </c>
      <c r="Y80" s="32">
        <f t="shared" ca="1" si="56"/>
        <v>0.31378372746491595</v>
      </c>
      <c r="Z80" s="32">
        <f t="shared" ca="1" si="56"/>
        <v>-1.9425111086130022</v>
      </c>
      <c r="AA80" s="32">
        <f t="shared" ca="1" si="56"/>
        <v>1.0677614928398966</v>
      </c>
      <c r="AB80" s="32">
        <f t="shared" ca="1" si="56"/>
        <v>0.9499635917326501</v>
      </c>
      <c r="AC80" s="32">
        <f t="shared" ca="1" si="56"/>
        <v>-2.7743974433642635</v>
      </c>
    </row>
    <row r="81" spans="1:30">
      <c r="E81" s="33"/>
      <c r="F81" s="33"/>
      <c r="G81" s="33"/>
      <c r="H81" s="33"/>
      <c r="I81" s="33"/>
      <c r="J81" s="33"/>
      <c r="K81" s="33"/>
      <c r="L81" s="33"/>
      <c r="M81" s="33"/>
      <c r="N81" s="33"/>
      <c r="O81" s="33"/>
      <c r="P81" s="33"/>
      <c r="Q81" s="33"/>
      <c r="R81" s="33"/>
      <c r="S81" s="33"/>
      <c r="T81" s="33"/>
      <c r="U81" s="33"/>
      <c r="V81" s="33"/>
      <c r="W81" s="33"/>
      <c r="X81" s="33"/>
      <c r="Y81" s="33"/>
      <c r="Z81" s="33"/>
      <c r="AA81" s="33"/>
      <c r="AB81" s="33"/>
      <c r="AC81" s="33"/>
    </row>
    <row r="82" spans="1:30" ht="15">
      <c r="A82" s="35"/>
      <c r="B82" s="35"/>
      <c r="C82" s="35" t="s">
        <v>59</v>
      </c>
      <c r="D82" s="35"/>
      <c r="E82" s="36"/>
      <c r="F82" s="36"/>
      <c r="G82" s="36"/>
      <c r="H82" s="36"/>
      <c r="I82" s="36"/>
      <c r="J82" s="37"/>
      <c r="K82" s="37"/>
      <c r="L82" s="37"/>
      <c r="M82" s="38"/>
      <c r="N82" s="38"/>
      <c r="O82" s="38"/>
      <c r="P82" s="38"/>
      <c r="Q82" s="38"/>
      <c r="R82" s="38"/>
      <c r="S82" s="38"/>
      <c r="T82" s="38"/>
      <c r="U82" s="38"/>
      <c r="V82" s="38"/>
      <c r="W82" s="38"/>
      <c r="X82" s="38"/>
      <c r="Y82" s="38"/>
      <c r="Z82" s="38"/>
      <c r="AA82" s="38"/>
      <c r="AB82" s="38"/>
      <c r="AC82" s="38"/>
    </row>
    <row r="83" spans="1:30">
      <c r="D83" s="2" t="s">
        <v>60</v>
      </c>
      <c r="E83" s="32"/>
      <c r="F83" s="32">
        <f t="shared" ref="F83:AC83" ca="1" si="57">IF(AND($AE$31=2,F34=""),NA(),OFFSET(F33,$AE$31-1,0)-OFFSET(E33,$AE$31-1,0))</f>
        <v>2.0219</v>
      </c>
      <c r="G83" s="32">
        <f t="shared" ca="1" si="57"/>
        <v>-1.7508900000000001</v>
      </c>
      <c r="H83" s="32">
        <f t="shared" ca="1" si="57"/>
        <v>0.60492999999999997</v>
      </c>
      <c r="I83" s="32">
        <f t="shared" ca="1" si="57"/>
        <v>0.89084999999999992</v>
      </c>
      <c r="J83" s="32">
        <f t="shared" ca="1" si="57"/>
        <v>0.89472999999999991</v>
      </c>
      <c r="K83" s="32">
        <f t="shared" ca="1" si="57"/>
        <v>0.65687999999999991</v>
      </c>
      <c r="L83" s="32">
        <f t="shared" ca="1" si="57"/>
        <v>1.3447200000000006</v>
      </c>
      <c r="M83" s="32">
        <f t="shared" ca="1" si="57"/>
        <v>1.5624099999999994</v>
      </c>
      <c r="N83" s="32">
        <f t="shared" ca="1" si="57"/>
        <v>-2.9861499999999994</v>
      </c>
      <c r="O83" s="32">
        <f t="shared" ca="1" si="57"/>
        <v>-0.80300000000000038</v>
      </c>
      <c r="P83" s="32">
        <f t="shared" ca="1" si="57"/>
        <v>-1.6357699999999999</v>
      </c>
      <c r="Q83" s="32">
        <f t="shared" ca="1" si="57"/>
        <v>-0.94762000000000013</v>
      </c>
      <c r="R83" s="32">
        <f t="shared" ca="1" si="57"/>
        <v>-0.89355999999999991</v>
      </c>
      <c r="S83" s="32">
        <f t="shared" ca="1" si="57"/>
        <v>0.29152</v>
      </c>
      <c r="T83" s="32">
        <f t="shared" ca="1" si="57"/>
        <v>0.30774000000000012</v>
      </c>
      <c r="U83" s="32">
        <f t="shared" ca="1" si="57"/>
        <v>0.46034999999999981</v>
      </c>
      <c r="V83" s="32">
        <f t="shared" ca="1" si="57"/>
        <v>6.4039999999999875E-2</v>
      </c>
      <c r="W83" s="32">
        <f t="shared" ca="1" si="57"/>
        <v>1.4238500000000003</v>
      </c>
      <c r="X83" s="32">
        <f t="shared" ca="1" si="57"/>
        <v>-1.3283399999999999</v>
      </c>
      <c r="Y83" s="32">
        <f t="shared" ca="1" si="57"/>
        <v>-0.63872000000000018</v>
      </c>
      <c r="Z83" s="32">
        <f t="shared" ca="1" si="57"/>
        <v>0.35338000000000025</v>
      </c>
      <c r="AA83" s="32">
        <f t="shared" ca="1" si="57"/>
        <v>0.30959999999999988</v>
      </c>
      <c r="AB83" s="32">
        <f t="shared" ca="1" si="57"/>
        <v>1.9775700000000001</v>
      </c>
      <c r="AC83" s="32">
        <f t="shared" ca="1" si="57"/>
        <v>0.86226000000000003</v>
      </c>
    </row>
    <row r="84" spans="1:30">
      <c r="D84" s="2" t="s">
        <v>79</v>
      </c>
      <c r="E84" s="32"/>
      <c r="F84" s="32">
        <f t="shared" ref="F84:AC84" ca="1" si="58">IF(AND($AE$31=2,F34=""),NA(),E73-F73)</f>
        <v>-0.72817628611456886</v>
      </c>
      <c r="G84" s="32">
        <f t="shared" ca="1" si="58"/>
        <v>3.0245226332439366</v>
      </c>
      <c r="H84" s="32">
        <f t="shared" ca="1" si="58"/>
        <v>0.78495037007721313</v>
      </c>
      <c r="I84" s="32">
        <f t="shared" ca="1" si="58"/>
        <v>-0.42156259641594163</v>
      </c>
      <c r="J84" s="32">
        <f t="shared" ca="1" si="58"/>
        <v>-0.69777195699307304</v>
      </c>
      <c r="K84" s="32">
        <f t="shared" ca="1" si="58"/>
        <v>0.94763331222104574</v>
      </c>
      <c r="L84" s="32">
        <f t="shared" ca="1" si="58"/>
        <v>3.5018855759421368</v>
      </c>
      <c r="M84" s="32">
        <f t="shared" ca="1" si="58"/>
        <v>0.41844843129542486</v>
      </c>
      <c r="N84" s="32">
        <f t="shared" ca="1" si="58"/>
        <v>-1.3294507182123456</v>
      </c>
      <c r="O84" s="32">
        <f t="shared" ca="1" si="58"/>
        <v>0.32393548052283627</v>
      </c>
      <c r="P84" s="32">
        <f t="shared" ca="1" si="58"/>
        <v>2.2105190609542862</v>
      </c>
      <c r="Q84" s="32">
        <f t="shared" ca="1" si="58"/>
        <v>0.78654540754766078</v>
      </c>
      <c r="R84" s="32">
        <f t="shared" ca="1" si="58"/>
        <v>-1.1657064503160761</v>
      </c>
      <c r="S84" s="32">
        <f t="shared" ca="1" si="58"/>
        <v>-1.3783075815082966</v>
      </c>
      <c r="T84" s="32">
        <f t="shared" ca="1" si="58"/>
        <v>-2.8138672767399675</v>
      </c>
      <c r="U84" s="32">
        <f t="shared" ca="1" si="58"/>
        <v>-3.9144651177477714</v>
      </c>
      <c r="V84" s="32">
        <f t="shared" ca="1" si="58"/>
        <v>1.4950209024341623</v>
      </c>
      <c r="W84" s="32">
        <f t="shared" ca="1" si="58"/>
        <v>4.2190338497809208</v>
      </c>
      <c r="X84" s="32">
        <f t="shared" ca="1" si="58"/>
        <v>-1.6330323433966281</v>
      </c>
      <c r="Y84" s="32">
        <f t="shared" ca="1" si="58"/>
        <v>-2.0407798337898515</v>
      </c>
      <c r="Z84" s="32">
        <f t="shared" ca="1" si="58"/>
        <v>2.7949884082893361</v>
      </c>
      <c r="AA84" s="32">
        <f t="shared" ca="1" si="58"/>
        <v>-2.9271027852033646</v>
      </c>
      <c r="AB84" s="32">
        <f t="shared" ca="1" si="58"/>
        <v>0.38555857477305522</v>
      </c>
      <c r="AC84" s="32">
        <f t="shared" ca="1" si="58"/>
        <v>3.6007056174764509</v>
      </c>
    </row>
    <row r="85" spans="1:30">
      <c r="E85" s="33"/>
      <c r="F85" s="33"/>
      <c r="G85" s="33"/>
      <c r="H85" s="33"/>
      <c r="I85" s="33"/>
      <c r="J85" s="33"/>
      <c r="K85" s="33"/>
      <c r="L85" s="33"/>
      <c r="M85" s="33"/>
      <c r="N85" s="33"/>
      <c r="O85" s="33"/>
      <c r="P85" s="33"/>
      <c r="Q85" s="33"/>
      <c r="R85" s="33"/>
      <c r="S85" s="33"/>
      <c r="T85" s="33"/>
      <c r="U85" s="33"/>
      <c r="V85" s="33"/>
      <c r="W85" s="33"/>
      <c r="X85" s="33"/>
      <c r="Y85" s="33"/>
      <c r="Z85" s="33"/>
      <c r="AA85" s="33"/>
      <c r="AB85" s="33"/>
      <c r="AC85" s="33"/>
    </row>
    <row r="87" spans="1:30">
      <c r="A87" s="183"/>
    </row>
    <row r="93" spans="1:30" ht="1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203"/>
    </row>
    <row r="94" spans="1:30" ht="15">
      <c r="D94" s="45"/>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c r="AC94" s="202"/>
      <c r="AD94" s="204"/>
    </row>
    <row r="95" spans="1:30" ht="15">
      <c r="D95" s="45"/>
      <c r="E95" s="202"/>
      <c r="F95" s="202"/>
      <c r="G95" s="202"/>
      <c r="H95" s="202"/>
      <c r="I95" s="202"/>
      <c r="J95" s="202"/>
      <c r="K95" s="202"/>
      <c r="L95" s="202"/>
      <c r="M95" s="202"/>
      <c r="N95" s="202"/>
      <c r="O95" s="202"/>
      <c r="P95" s="202"/>
      <c r="Q95" s="202"/>
      <c r="R95" s="202"/>
      <c r="S95" s="202"/>
      <c r="T95" s="202"/>
      <c r="U95" s="202"/>
      <c r="V95" s="202"/>
      <c r="W95" s="202"/>
      <c r="X95" s="202"/>
      <c r="Y95" s="202"/>
      <c r="Z95" s="202"/>
      <c r="AA95" s="202"/>
      <c r="AB95" s="202"/>
      <c r="AC95" s="202"/>
      <c r="AD95" s="204"/>
    </row>
    <row r="96" spans="1:30" ht="15">
      <c r="D96" s="45"/>
      <c r="E96" s="202"/>
      <c r="F96" s="202"/>
      <c r="G96" s="202"/>
      <c r="H96" s="202"/>
      <c r="I96" s="202"/>
      <c r="J96" s="202"/>
      <c r="K96" s="202"/>
      <c r="L96" s="202"/>
      <c r="M96" s="202"/>
      <c r="N96" s="202"/>
      <c r="O96" s="202"/>
      <c r="P96" s="202"/>
      <c r="Q96" s="202"/>
      <c r="R96" s="202"/>
      <c r="S96" s="202"/>
      <c r="T96" s="202"/>
      <c r="U96" s="202"/>
      <c r="V96" s="202"/>
      <c r="W96" s="202"/>
      <c r="X96" s="202"/>
      <c r="Y96" s="202"/>
      <c r="Z96" s="202"/>
      <c r="AA96" s="202"/>
      <c r="AB96" s="202"/>
      <c r="AC96" s="202"/>
      <c r="AD96" s="204"/>
    </row>
    <row r="97" spans="4:30" ht="15">
      <c r="D97" s="45"/>
      <c r="E97" s="202"/>
      <c r="F97" s="202"/>
      <c r="G97" s="202"/>
      <c r="H97" s="202"/>
      <c r="I97" s="202"/>
      <c r="J97" s="202"/>
      <c r="K97" s="202"/>
      <c r="L97" s="202"/>
      <c r="M97" s="202"/>
      <c r="N97" s="202"/>
      <c r="O97" s="202"/>
      <c r="P97" s="202"/>
      <c r="Q97" s="202"/>
      <c r="R97" s="202"/>
      <c r="S97" s="202"/>
      <c r="T97" s="202"/>
      <c r="U97" s="202"/>
      <c r="V97" s="202"/>
      <c r="W97" s="202"/>
      <c r="X97" s="202"/>
      <c r="Y97" s="202"/>
      <c r="Z97" s="202"/>
      <c r="AA97" s="202"/>
      <c r="AB97" s="202"/>
      <c r="AC97" s="202"/>
      <c r="AD97" s="204"/>
    </row>
    <row r="98" spans="4:30" ht="15">
      <c r="D98" s="45"/>
      <c r="E98" s="202"/>
      <c r="F98" s="202"/>
      <c r="G98" s="202"/>
      <c r="H98" s="202"/>
      <c r="I98" s="202"/>
      <c r="J98" s="202"/>
      <c r="K98" s="202"/>
      <c r="L98" s="202"/>
      <c r="M98" s="202"/>
      <c r="N98" s="202"/>
      <c r="O98" s="202"/>
      <c r="P98" s="202"/>
      <c r="Q98" s="202"/>
      <c r="R98" s="202"/>
      <c r="S98" s="202"/>
      <c r="T98" s="202"/>
      <c r="U98" s="202"/>
      <c r="V98" s="202"/>
      <c r="W98" s="202"/>
      <c r="X98" s="202"/>
      <c r="Y98" s="202"/>
      <c r="Z98" s="202"/>
      <c r="AA98" s="202"/>
      <c r="AB98" s="202"/>
      <c r="AC98" s="202"/>
      <c r="AD98" s="204"/>
    </row>
    <row r="99" spans="4:30" ht="15">
      <c r="D99" s="12"/>
      <c r="E99" s="202"/>
      <c r="F99" s="202"/>
      <c r="G99" s="202"/>
      <c r="H99" s="202"/>
      <c r="I99" s="202"/>
      <c r="J99" s="202"/>
      <c r="K99" s="202"/>
      <c r="L99" s="202"/>
      <c r="M99" s="202"/>
      <c r="N99" s="202"/>
      <c r="O99" s="202"/>
      <c r="P99" s="202"/>
      <c r="Q99" s="202"/>
      <c r="R99" s="202"/>
      <c r="S99" s="202"/>
      <c r="T99" s="202"/>
      <c r="U99" s="202"/>
      <c r="V99" s="202"/>
      <c r="W99" s="202"/>
      <c r="X99" s="202"/>
      <c r="Y99" s="202"/>
      <c r="Z99" s="202"/>
      <c r="AA99" s="202"/>
      <c r="AB99" s="202"/>
      <c r="AC99" s="202"/>
      <c r="AD99" s="204"/>
    </row>
    <row r="100" spans="4:30" ht="15">
      <c r="D100" s="1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c r="AA100" s="202"/>
      <c r="AB100" s="202"/>
      <c r="AC100" s="202"/>
      <c r="AD100" s="204"/>
    </row>
  </sheetData>
  <dataConsolidate/>
  <mergeCells count="2">
    <mergeCell ref="A45:A68"/>
    <mergeCell ref="A4:A27"/>
  </mergeCells>
  <pageMargins left="0.25" right="0.25" top="0.75" bottom="0.75" header="0.3" footer="0.3"/>
  <pageSetup scale="4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Drop Down 1">
              <controlPr defaultSize="0" autoLine="0" autoPict="0">
                <anchor moveWithCells="1">
                  <from>
                    <xdr:col>10</xdr:col>
                    <xdr:colOff>428625</xdr:colOff>
                    <xdr:row>0</xdr:row>
                    <xdr:rowOff>9525</xdr:rowOff>
                  </from>
                  <to>
                    <xdr:col>12</xdr:col>
                    <xdr:colOff>533400</xdr:colOff>
                    <xdr:row>0</xdr:row>
                    <xdr:rowOff>209550</xdr:rowOff>
                  </to>
                </anchor>
              </controlPr>
            </control>
          </mc:Choice>
        </mc:AlternateContent>
        <mc:AlternateContent xmlns:mc="http://schemas.openxmlformats.org/markup-compatibility/2006">
          <mc:Choice Requires="x14">
            <control shapeId="6146" r:id="rId5" name="Drop Down 2">
              <controlPr defaultSize="0" autoLine="0" autoPict="0">
                <anchor moveWithCells="1">
                  <from>
                    <xdr:col>15</xdr:col>
                    <xdr:colOff>495300</xdr:colOff>
                    <xdr:row>0</xdr:row>
                    <xdr:rowOff>19050</xdr:rowOff>
                  </from>
                  <to>
                    <xdr:col>18</xdr:col>
                    <xdr:colOff>38100</xdr:colOff>
                    <xdr:row>1</xdr:row>
                    <xdr:rowOff>0</xdr:rowOff>
                  </to>
                </anchor>
              </controlPr>
            </control>
          </mc:Choice>
        </mc:AlternateContent>
        <mc:AlternateContent xmlns:mc="http://schemas.openxmlformats.org/markup-compatibility/2006">
          <mc:Choice Requires="x14">
            <control shapeId="6147" r:id="rId6" name="Drop Down 3">
              <controlPr defaultSize="0" autoLine="0" autoPict="0">
                <anchor moveWithCells="1">
                  <from>
                    <xdr:col>20</xdr:col>
                    <xdr:colOff>114300</xdr:colOff>
                    <xdr:row>0</xdr:row>
                    <xdr:rowOff>38100</xdr:rowOff>
                  </from>
                  <to>
                    <xdr:col>22</xdr:col>
                    <xdr:colOff>209550</xdr:colOff>
                    <xdr:row>1</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8">
    <tabColor theme="5" tint="-0.249977111117893"/>
  </sheetPr>
  <dimension ref="A1:J3"/>
  <sheetViews>
    <sheetView showGridLines="0" zoomScaleNormal="100" workbookViewId="0">
      <pane ySplit="1" topLeftCell="A2" activePane="bottomLeft" state="frozenSplit"/>
      <selection pane="bottomLeft" activeCell="N21" sqref="N21"/>
      <selection activeCell="V145" sqref="V145"/>
    </sheetView>
  </sheetViews>
  <sheetFormatPr defaultRowHeight="15"/>
  <cols>
    <col min="1" max="1" width="14.28515625" style="30" customWidth="1"/>
    <col min="2" max="3" width="9.140625" style="30"/>
    <col min="4" max="4" width="2.42578125" style="30" customWidth="1"/>
    <col min="5" max="5" width="17.7109375" style="30" bestFit="1" customWidth="1"/>
    <col min="6" max="8" width="9.140625" style="30"/>
    <col min="9" max="9" width="3.140625" style="30" customWidth="1"/>
    <col min="10" max="10" width="9.85546875" style="30" bestFit="1" customWidth="1"/>
    <col min="11" max="16384" width="9.140625" style="30"/>
  </cols>
  <sheetData>
    <row r="1" spans="1:10" s="29" customFormat="1" ht="18.75" customHeight="1">
      <c r="A1" s="28" t="s">
        <v>0</v>
      </c>
      <c r="E1" s="28" t="s">
        <v>1</v>
      </c>
      <c r="J1" s="28" t="s">
        <v>2</v>
      </c>
    </row>
    <row r="2" spans="1:10" ht="18.75" customHeight="1"/>
    <row r="3" spans="1:10" ht="18.75" customHeight="1"/>
  </sheetData>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58401" r:id="rId4" name="Drop Down 1">
              <controlPr defaultSize="0" autoLine="0" autoPict="0">
                <anchor moveWithCells="1">
                  <from>
                    <xdr:col>1</xdr:col>
                    <xdr:colOff>0</xdr:colOff>
                    <xdr:row>0</xdr:row>
                    <xdr:rowOff>0</xdr:rowOff>
                  </from>
                  <to>
                    <xdr:col>3</xdr:col>
                    <xdr:colOff>0</xdr:colOff>
                    <xdr:row>0</xdr:row>
                    <xdr:rowOff>200025</xdr:rowOff>
                  </to>
                </anchor>
              </controlPr>
            </control>
          </mc:Choice>
        </mc:AlternateContent>
        <mc:AlternateContent xmlns:mc="http://schemas.openxmlformats.org/markup-compatibility/2006">
          <mc:Choice Requires="x14">
            <control shapeId="358402" r:id="rId5" name="Drop Down 2">
              <controlPr defaultSize="0" autoLine="0" autoPict="0">
                <anchor moveWithCells="1">
                  <from>
                    <xdr:col>5</xdr:col>
                    <xdr:colOff>9525</xdr:colOff>
                    <xdr:row>0</xdr:row>
                    <xdr:rowOff>28575</xdr:rowOff>
                  </from>
                  <to>
                    <xdr:col>7</xdr:col>
                    <xdr:colOff>9525</xdr:colOff>
                    <xdr:row>0</xdr:row>
                    <xdr:rowOff>228600</xdr:rowOff>
                  </to>
                </anchor>
              </controlPr>
            </control>
          </mc:Choice>
        </mc:AlternateContent>
        <mc:AlternateContent xmlns:mc="http://schemas.openxmlformats.org/markup-compatibility/2006">
          <mc:Choice Requires="x14">
            <control shapeId="358403" r:id="rId6" name="Drop Down 3">
              <controlPr defaultSize="0" autoLine="0" autoPict="0">
                <anchor moveWithCells="1">
                  <from>
                    <xdr:col>10</xdr:col>
                    <xdr:colOff>9525</xdr:colOff>
                    <xdr:row>0</xdr:row>
                    <xdr:rowOff>28575</xdr:rowOff>
                  </from>
                  <to>
                    <xdr:col>12</xdr:col>
                    <xdr:colOff>9525</xdr:colOff>
                    <xdr:row>0</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5">
    <tabColor theme="7" tint="-0.499984740745262"/>
    <pageSetUpPr fitToPage="1"/>
  </sheetPr>
  <dimension ref="A1:XFC1132"/>
  <sheetViews>
    <sheetView showGridLines="0" zoomScale="85" zoomScaleNormal="85" workbookViewId="0">
      <pane xSplit="4" ySplit="3" topLeftCell="Q4" activePane="bottomRight" state="frozenSplit"/>
      <selection pane="bottomRight" activeCell="AF28" sqref="AF28"/>
      <selection pane="bottomLeft" activeCell="V145" sqref="V145"/>
      <selection pane="topRight" activeCell="V145" sqref="V145"/>
    </sheetView>
  </sheetViews>
  <sheetFormatPr defaultRowHeight="14.25"/>
  <cols>
    <col min="1" max="1" width="4" style="1" customWidth="1"/>
    <col min="2" max="3" width="3.85546875" style="2" customWidth="1"/>
    <col min="4" max="4" width="23" style="2" customWidth="1"/>
    <col min="5" max="5" width="10.28515625" style="2" hidden="1" customWidth="1"/>
    <col min="6" max="11" width="9.140625" style="2" hidden="1" customWidth="1"/>
    <col min="12" max="12" width="9.28515625" style="2" hidden="1" customWidth="1"/>
    <col min="13" max="15" width="0" style="2" hidden="1" customWidth="1"/>
    <col min="16" max="16" width="10.140625" style="2" hidden="1" customWidth="1"/>
    <col min="17" max="25" width="9.140625" style="2"/>
    <col min="26" max="26" width="9.42578125" style="2" bestFit="1" customWidth="1"/>
    <col min="27" max="29" width="8.5703125" style="2" customWidth="1"/>
    <col min="30" max="30" width="9.85546875" style="1" customWidth="1"/>
    <col min="31" max="31" width="8" style="1" customWidth="1"/>
    <col min="32" max="32" width="9.140625" style="1"/>
    <col min="33" max="33" width="9.42578125" style="1" bestFit="1" customWidth="1"/>
    <col min="34" max="16384" width="9.140625" style="1"/>
  </cols>
  <sheetData>
    <row r="1" spans="1:31" ht="15.75">
      <c r="A1" s="26"/>
      <c r="B1" s="8"/>
      <c r="C1" s="8"/>
      <c r="D1" s="8"/>
      <c r="E1" s="8"/>
      <c r="F1" s="8"/>
      <c r="G1" s="8"/>
      <c r="H1" s="8"/>
      <c r="I1" s="8"/>
      <c r="J1" s="8"/>
      <c r="K1" s="8"/>
      <c r="L1" s="8" t="s">
        <v>0</v>
      </c>
      <c r="M1" s="8"/>
      <c r="N1" s="8"/>
      <c r="O1" s="8"/>
      <c r="P1" s="8"/>
      <c r="Q1" s="8" t="s">
        <v>1</v>
      </c>
      <c r="R1" s="8"/>
      <c r="S1" s="8"/>
      <c r="T1" s="8"/>
      <c r="U1" s="8"/>
      <c r="V1" s="8"/>
      <c r="W1" s="8" t="s">
        <v>2</v>
      </c>
      <c r="X1" s="8"/>
      <c r="Y1" s="8"/>
      <c r="Z1" s="8"/>
      <c r="AA1" s="8"/>
      <c r="AB1" s="8"/>
      <c r="AC1" s="8"/>
    </row>
    <row r="2" spans="1:31" ht="15.75">
      <c r="A2" s="80" t="s">
        <v>80</v>
      </c>
      <c r="B2" s="115"/>
      <c r="C2" s="115"/>
      <c r="D2" s="80"/>
      <c r="E2" s="8"/>
      <c r="F2" s="8"/>
      <c r="G2" s="8"/>
      <c r="H2" s="8"/>
      <c r="I2" s="8"/>
      <c r="J2" s="8"/>
      <c r="K2" s="8"/>
      <c r="L2" s="8"/>
      <c r="M2" s="8"/>
      <c r="N2" s="8"/>
      <c r="O2" s="8"/>
      <c r="P2" s="8"/>
      <c r="Q2" s="8"/>
      <c r="R2" s="8"/>
      <c r="S2" s="8"/>
      <c r="T2" s="8"/>
      <c r="U2" s="8"/>
      <c r="V2" s="8"/>
      <c r="W2" s="8"/>
      <c r="X2" s="8"/>
      <c r="Y2" s="8"/>
      <c r="Z2" s="8"/>
      <c r="AA2" s="8"/>
      <c r="AB2" s="8"/>
      <c r="AC2" s="8"/>
    </row>
    <row r="3" spans="1:31" s="3" customFormat="1" ht="15">
      <c r="A3" s="215" t="s">
        <v>81</v>
      </c>
      <c r="B3" s="215"/>
      <c r="C3" s="215"/>
      <c r="D3" s="215"/>
      <c r="E3" s="7" t="s">
        <v>5</v>
      </c>
      <c r="F3" s="7" t="s">
        <v>6</v>
      </c>
      <c r="G3" s="7" t="s">
        <v>7</v>
      </c>
      <c r="H3" s="7" t="s">
        <v>8</v>
      </c>
      <c r="I3" s="7" t="s">
        <v>9</v>
      </c>
      <c r="J3" s="7" t="s">
        <v>10</v>
      </c>
      <c r="K3" s="7" t="s">
        <v>11</v>
      </c>
      <c r="L3" s="7" t="s">
        <v>12</v>
      </c>
      <c r="M3" s="7" t="s">
        <v>13</v>
      </c>
      <c r="N3" s="7" t="s">
        <v>14</v>
      </c>
      <c r="O3" s="7" t="s">
        <v>15</v>
      </c>
      <c r="P3" s="7" t="s">
        <v>16</v>
      </c>
      <c r="Q3" s="7" t="s">
        <v>17</v>
      </c>
      <c r="R3" s="7" t="s">
        <v>18</v>
      </c>
      <c r="S3" s="7" t="s">
        <v>19</v>
      </c>
      <c r="T3" s="7" t="s">
        <v>20</v>
      </c>
      <c r="U3" s="7" t="s">
        <v>21</v>
      </c>
      <c r="V3" s="7" t="s">
        <v>22</v>
      </c>
      <c r="W3" s="7" t="s">
        <v>23</v>
      </c>
      <c r="X3" s="7" t="s">
        <v>24</v>
      </c>
      <c r="Y3" s="7" t="s">
        <v>25</v>
      </c>
      <c r="Z3" s="7" t="s">
        <v>26</v>
      </c>
      <c r="AA3" s="7" t="s">
        <v>27</v>
      </c>
      <c r="AB3" s="7" t="s">
        <v>28</v>
      </c>
      <c r="AC3" s="7" t="s">
        <v>29</v>
      </c>
      <c r="AE3" s="4" t="s">
        <v>30</v>
      </c>
    </row>
    <row r="4" spans="1:31" ht="15" customHeight="1">
      <c r="A4" s="213" t="s">
        <v>31</v>
      </c>
      <c r="B4" s="17" t="s">
        <v>32</v>
      </c>
      <c r="C4" s="17"/>
      <c r="D4" s="17"/>
      <c r="E4" s="16"/>
      <c r="F4" s="16"/>
      <c r="G4" s="16"/>
      <c r="H4" s="16"/>
      <c r="I4" s="16"/>
      <c r="J4" s="16"/>
      <c r="K4" s="16"/>
      <c r="L4" s="16"/>
      <c r="M4" s="16"/>
      <c r="N4" s="16"/>
      <c r="O4" s="16"/>
      <c r="P4" s="16"/>
      <c r="Q4" s="16">
        <f t="shared" ref="Q4:AB4" si="0">+Q5+Q11+Q12</f>
        <v>320.05645485952101</v>
      </c>
      <c r="R4" s="16">
        <f t="shared" si="0"/>
        <v>356.65649757160003</v>
      </c>
      <c r="S4" s="16">
        <f t="shared" si="0"/>
        <v>419.61534729394299</v>
      </c>
      <c r="T4" s="16">
        <f t="shared" si="0"/>
        <v>488.37497151541999</v>
      </c>
      <c r="U4" s="16">
        <f t="shared" si="0"/>
        <v>543.50537988087603</v>
      </c>
      <c r="V4" s="16">
        <f t="shared" si="0"/>
        <v>618.87292759706395</v>
      </c>
      <c r="W4" s="16">
        <f t="shared" si="0"/>
        <v>716.65841372955003</v>
      </c>
      <c r="X4" s="16">
        <f t="shared" si="0"/>
        <v>739.30448588415015</v>
      </c>
      <c r="Y4" s="16">
        <f t="shared" si="0"/>
        <v>919.77331993483699</v>
      </c>
      <c r="Z4" s="16">
        <f t="shared" si="0"/>
        <v>990.40579391329004</v>
      </c>
      <c r="AA4" s="16">
        <f t="shared" si="0"/>
        <v>1062.2063497071699</v>
      </c>
      <c r="AB4" s="16">
        <f t="shared" si="0"/>
        <v>1181.0951984278399</v>
      </c>
      <c r="AC4" s="16">
        <f t="shared" ref="AC4" si="1">+AC5+AC11+AC12</f>
        <v>1224.0321513728302</v>
      </c>
    </row>
    <row r="5" spans="1:31">
      <c r="A5" s="213"/>
      <c r="B5" s="12"/>
      <c r="C5" s="12" t="s">
        <v>33</v>
      </c>
      <c r="D5" s="12"/>
      <c r="E5" s="13"/>
      <c r="F5" s="13"/>
      <c r="G5" s="13"/>
      <c r="H5" s="13"/>
      <c r="I5" s="13"/>
      <c r="J5" s="13"/>
      <c r="K5" s="13"/>
      <c r="L5" s="13"/>
      <c r="M5" s="13"/>
      <c r="N5" s="13"/>
      <c r="O5" s="13"/>
      <c r="P5" s="13"/>
      <c r="Q5" s="13">
        <f t="shared" ref="Q5:AA5" si="2">+SUM(Q6:Q10)</f>
        <v>225.48037999829305</v>
      </c>
      <c r="R5" s="13">
        <f t="shared" si="2"/>
        <v>251.41615737000706</v>
      </c>
      <c r="S5" s="13">
        <f t="shared" si="2"/>
        <v>296.84126071326989</v>
      </c>
      <c r="T5" s="13">
        <f t="shared" si="2"/>
        <v>342.23414531499998</v>
      </c>
      <c r="U5" s="13">
        <f t="shared" si="2"/>
        <v>367.32054170325</v>
      </c>
      <c r="V5" s="13">
        <f t="shared" si="2"/>
        <v>425.46653557293001</v>
      </c>
      <c r="W5" s="13">
        <f t="shared" si="2"/>
        <v>475.92532022091001</v>
      </c>
      <c r="X5" s="13">
        <f t="shared" si="2"/>
        <v>461.09534297923005</v>
      </c>
      <c r="Y5" s="13">
        <f t="shared" si="2"/>
        <v>535.23570419755993</v>
      </c>
      <c r="Z5" s="13">
        <f t="shared" si="2"/>
        <v>628.43657387348992</v>
      </c>
      <c r="AA5" s="13">
        <f t="shared" si="2"/>
        <v>662.39561416315996</v>
      </c>
      <c r="AB5" s="13">
        <f t="shared" ref="AB5:AC5" si="3">+SUM(AB6:AB10)</f>
        <v>737.07961745318016</v>
      </c>
      <c r="AC5" s="13">
        <f t="shared" si="3"/>
        <v>753.37882481999009</v>
      </c>
    </row>
    <row r="6" spans="1:31">
      <c r="A6" s="213"/>
      <c r="B6" s="12"/>
      <c r="C6" s="12"/>
      <c r="D6" s="21" t="s">
        <v>34</v>
      </c>
      <c r="E6" s="20"/>
      <c r="F6" s="20"/>
      <c r="G6" s="20"/>
      <c r="H6" s="20"/>
      <c r="I6" s="20"/>
      <c r="J6" s="20"/>
      <c r="K6" s="20"/>
      <c r="L6" s="20"/>
      <c r="M6" s="154"/>
      <c r="N6" s="154"/>
      <c r="O6" s="154"/>
      <c r="P6" s="154"/>
      <c r="Q6" s="154">
        <v>47.256062630000002</v>
      </c>
      <c r="R6" s="154">
        <v>50.582108545000011</v>
      </c>
      <c r="S6" s="154">
        <v>59.452934235075247</v>
      </c>
      <c r="T6" s="154">
        <v>77.452451692000011</v>
      </c>
      <c r="U6" s="154">
        <v>83.814354079389986</v>
      </c>
      <c r="V6" s="154">
        <v>104.26724402778997</v>
      </c>
      <c r="W6" s="154">
        <v>128.69588629246996</v>
      </c>
      <c r="X6" s="154">
        <v>128.75731296480001</v>
      </c>
      <c r="Y6" s="154">
        <v>135.02944095461007</v>
      </c>
      <c r="Z6" s="153">
        <v>162.18150816611001</v>
      </c>
      <c r="AA6" s="153">
        <v>166.35357560847999</v>
      </c>
      <c r="AB6" s="153">
        <v>191.88065728479003</v>
      </c>
      <c r="AC6" s="153">
        <v>192.05502520255999</v>
      </c>
      <c r="AD6"/>
      <c r="AE6" s="116">
        <v>2.09</v>
      </c>
    </row>
    <row r="7" spans="1:31">
      <c r="A7" s="213"/>
      <c r="B7" s="12"/>
      <c r="C7" s="12"/>
      <c r="D7" s="21" t="s">
        <v>35</v>
      </c>
      <c r="E7" s="20"/>
      <c r="F7" s="20"/>
      <c r="G7" s="20"/>
      <c r="H7" s="20"/>
      <c r="I7" s="20"/>
      <c r="J7" s="20"/>
      <c r="K7" s="20"/>
      <c r="L7" s="20"/>
      <c r="M7" s="154"/>
      <c r="N7" s="154"/>
      <c r="O7" s="154"/>
      <c r="P7" s="154"/>
      <c r="Q7" s="154">
        <v>51.909140504999996</v>
      </c>
      <c r="R7" s="154">
        <v>59.184313371999991</v>
      </c>
      <c r="S7" s="154">
        <v>63.950687384999995</v>
      </c>
      <c r="T7" s="154">
        <v>73.488210051999999</v>
      </c>
      <c r="U7" s="154">
        <v>80.643364292750007</v>
      </c>
      <c r="V7" s="154">
        <v>90.281271424050018</v>
      </c>
      <c r="W7" s="154">
        <v>107.02876296985002</v>
      </c>
      <c r="X7" s="154">
        <v>107.07591244868999</v>
      </c>
      <c r="Y7" s="154">
        <v>119.10019485494999</v>
      </c>
      <c r="Z7" s="153">
        <v>145.76394810434999</v>
      </c>
      <c r="AA7" s="153">
        <v>155.30646176680003</v>
      </c>
      <c r="AB7" s="153">
        <v>166.66108133915</v>
      </c>
      <c r="AC7" s="153">
        <v>183.26191269598002</v>
      </c>
      <c r="AD7"/>
      <c r="AE7" s="116">
        <v>2.48</v>
      </c>
    </row>
    <row r="8" spans="1:31">
      <c r="A8" s="213"/>
      <c r="B8" s="12"/>
      <c r="C8" s="12"/>
      <c r="D8" s="21" t="s">
        <v>36</v>
      </c>
      <c r="E8" s="20"/>
      <c r="F8" s="20"/>
      <c r="G8" s="20"/>
      <c r="H8" s="20"/>
      <c r="I8" s="20"/>
      <c r="J8" s="20"/>
      <c r="K8" s="20"/>
      <c r="L8" s="20"/>
      <c r="M8" s="154"/>
      <c r="N8" s="154"/>
      <c r="O8" s="154"/>
      <c r="P8" s="154"/>
      <c r="Q8" s="154">
        <v>27.03903146631</v>
      </c>
      <c r="R8" s="154">
        <v>27.169982724880001</v>
      </c>
      <c r="S8" s="154">
        <v>30.57902093349</v>
      </c>
      <c r="T8" s="154">
        <v>34.052333240999999</v>
      </c>
      <c r="U8" s="154">
        <v>35.969736126569998</v>
      </c>
      <c r="V8" s="154">
        <v>41.732344143809996</v>
      </c>
      <c r="W8" s="154">
        <v>45.400417378049994</v>
      </c>
      <c r="X8" s="154">
        <v>35.580961756689995</v>
      </c>
      <c r="Y8" s="154">
        <v>47.728669861859998</v>
      </c>
      <c r="Z8" s="153">
        <v>55.841937948540007</v>
      </c>
      <c r="AA8" s="153">
        <v>48.66357244964</v>
      </c>
      <c r="AB8" s="153">
        <v>47.13597533579</v>
      </c>
      <c r="AC8" s="153">
        <v>51.638783903769991</v>
      </c>
      <c r="AD8"/>
      <c r="AE8" s="116">
        <v>0.97</v>
      </c>
    </row>
    <row r="9" spans="1:31">
      <c r="A9" s="213"/>
      <c r="B9" s="12"/>
      <c r="C9" s="12"/>
      <c r="D9" s="21" t="s">
        <v>37</v>
      </c>
      <c r="E9" s="20"/>
      <c r="F9" s="20"/>
      <c r="G9" s="20"/>
      <c r="H9" s="20"/>
      <c r="I9" s="20"/>
      <c r="J9" s="20"/>
      <c r="K9" s="20"/>
      <c r="L9" s="20"/>
      <c r="M9" s="154"/>
      <c r="N9" s="154"/>
      <c r="O9" s="154"/>
      <c r="P9" s="154"/>
      <c r="Q9" s="154">
        <v>99.276145396983054</v>
      </c>
      <c r="R9" s="154">
        <v>114.47975272812702</v>
      </c>
      <c r="S9" s="154">
        <v>142.85861815970466</v>
      </c>
      <c r="T9" s="154">
        <v>157.24115032999998</v>
      </c>
      <c r="U9" s="154">
        <v>166.89308720454</v>
      </c>
      <c r="V9" s="154">
        <v>189.18567597728003</v>
      </c>
      <c r="W9" s="154">
        <v>194.80025358054002</v>
      </c>
      <c r="X9" s="154">
        <v>189.68115580905001</v>
      </c>
      <c r="Y9" s="154">
        <v>233.37739852613993</v>
      </c>
      <c r="Z9" s="153">
        <v>264.6491796544899</v>
      </c>
      <c r="AA9" s="153">
        <v>292.07200433823994</v>
      </c>
      <c r="AB9" s="153">
        <v>331.40190349345005</v>
      </c>
      <c r="AC9" s="153">
        <v>326.42310301768003</v>
      </c>
      <c r="AD9"/>
      <c r="AE9" s="117"/>
    </row>
    <row r="10" spans="1:31">
      <c r="A10" s="213"/>
      <c r="B10" s="12"/>
      <c r="C10" s="12"/>
      <c r="D10" s="19" t="s">
        <v>38</v>
      </c>
      <c r="E10" s="20"/>
      <c r="F10" s="20"/>
      <c r="G10" s="20"/>
      <c r="H10" s="20"/>
      <c r="I10" s="20"/>
      <c r="J10" s="20"/>
      <c r="K10" s="20"/>
      <c r="L10" s="20"/>
      <c r="M10" s="155"/>
      <c r="N10" s="155"/>
      <c r="O10" s="155"/>
      <c r="P10" s="155"/>
      <c r="Q10" s="155"/>
      <c r="R10" s="155"/>
      <c r="S10" s="155"/>
      <c r="T10" s="155"/>
      <c r="U10" s="155"/>
      <c r="V10" s="155"/>
      <c r="W10" s="155"/>
      <c r="X10" s="155"/>
      <c r="Y10" s="155"/>
      <c r="Z10" s="153"/>
      <c r="AA10" s="153"/>
      <c r="AB10" s="153"/>
      <c r="AC10" s="153"/>
      <c r="AD10"/>
      <c r="AE10" s="117"/>
    </row>
    <row r="11" spans="1:31">
      <c r="A11" s="213"/>
      <c r="B11" s="12"/>
      <c r="C11" s="12" t="s">
        <v>39</v>
      </c>
      <c r="D11" s="12"/>
      <c r="E11" s="20"/>
      <c r="F11" s="20"/>
      <c r="G11" s="20"/>
      <c r="H11" s="20"/>
      <c r="I11" s="20"/>
      <c r="J11" s="20"/>
      <c r="K11" s="20"/>
      <c r="L11" s="20"/>
      <c r="M11" s="153"/>
      <c r="N11" s="153"/>
      <c r="O11" s="153"/>
      <c r="P11" s="153"/>
      <c r="Q11" s="153">
        <v>71.027679417610003</v>
      </c>
      <c r="R11" s="153">
        <v>80.730149979529997</v>
      </c>
      <c r="S11" s="153">
        <v>93.765382272370005</v>
      </c>
      <c r="T11" s="153">
        <v>108.43409657805999</v>
      </c>
      <c r="U11" s="153">
        <v>123.52019059296002</v>
      </c>
      <c r="V11" s="153">
        <v>140.41178868083298</v>
      </c>
      <c r="W11" s="153">
        <v>163.35527142175999</v>
      </c>
      <c r="X11" s="153">
        <v>182.00844418068999</v>
      </c>
      <c r="Y11" s="153">
        <v>211.96837845693994</v>
      </c>
      <c r="Z11" s="153">
        <v>245.89194119519004</v>
      </c>
      <c r="AA11" s="153">
        <v>275.76468869792905</v>
      </c>
      <c r="AB11" s="153">
        <v>307.14698513935002</v>
      </c>
      <c r="AC11" s="153">
        <v>337.50313283226996</v>
      </c>
      <c r="AD11"/>
      <c r="AE11" s="116">
        <v>1.64</v>
      </c>
    </row>
    <row r="12" spans="1:31">
      <c r="A12" s="213"/>
      <c r="B12" s="12"/>
      <c r="C12" s="12" t="s">
        <v>40</v>
      </c>
      <c r="D12" s="12"/>
      <c r="E12" s="20"/>
      <c r="F12" s="20"/>
      <c r="G12" s="20"/>
      <c r="H12" s="20"/>
      <c r="I12" s="20"/>
      <c r="J12" s="20"/>
      <c r="K12" s="20"/>
      <c r="L12" s="20"/>
      <c r="M12" s="20"/>
      <c r="N12" s="20"/>
      <c r="O12" s="20"/>
      <c r="P12" s="20"/>
      <c r="Q12" s="20">
        <f t="shared" ref="Q12:AC12" si="4">+SUM(Q13:Q14)</f>
        <v>23.548395443617963</v>
      </c>
      <c r="R12" s="20">
        <f t="shared" si="4"/>
        <v>24.510190222063002</v>
      </c>
      <c r="S12" s="20">
        <f t="shared" si="4"/>
        <v>29.008704308303095</v>
      </c>
      <c r="T12" s="20">
        <f t="shared" si="4"/>
        <v>37.706729622360015</v>
      </c>
      <c r="U12" s="20">
        <f t="shared" si="4"/>
        <v>52.664647584666014</v>
      </c>
      <c r="V12" s="20">
        <f t="shared" si="4"/>
        <v>52.994603343300952</v>
      </c>
      <c r="W12" s="20">
        <f t="shared" si="4"/>
        <v>77.377822086879974</v>
      </c>
      <c r="X12" s="20">
        <f t="shared" si="4"/>
        <v>96.200698724230051</v>
      </c>
      <c r="Y12" s="20">
        <f t="shared" si="4"/>
        <v>172.56923728033712</v>
      </c>
      <c r="Z12" s="20">
        <f t="shared" si="4"/>
        <v>116.07727884461008</v>
      </c>
      <c r="AA12" s="20">
        <f t="shared" si="4"/>
        <v>124.04604684608091</v>
      </c>
      <c r="AB12" s="20">
        <f t="shared" si="4"/>
        <v>136.86859583530986</v>
      </c>
      <c r="AC12" s="20">
        <f t="shared" si="4"/>
        <v>133.15019372057003</v>
      </c>
    </row>
    <row r="13" spans="1:31">
      <c r="A13" s="213"/>
      <c r="B13" s="21"/>
      <c r="C13" s="21"/>
      <c r="D13" s="21" t="s">
        <v>41</v>
      </c>
      <c r="E13" s="20"/>
      <c r="F13" s="20"/>
      <c r="G13" s="20"/>
      <c r="H13" s="20"/>
      <c r="I13" s="20"/>
      <c r="J13" s="20"/>
      <c r="K13" s="20"/>
      <c r="L13" s="20"/>
      <c r="M13" s="154"/>
      <c r="N13" s="154"/>
      <c r="O13" s="154"/>
      <c r="P13" s="154"/>
      <c r="Q13" s="154">
        <v>23.548395443617963</v>
      </c>
      <c r="R13" s="154">
        <v>24.510190222063002</v>
      </c>
      <c r="S13" s="154">
        <v>29.008704308303095</v>
      </c>
      <c r="T13" s="154">
        <v>37.706729622360015</v>
      </c>
      <c r="U13" s="154">
        <v>52.664647584666014</v>
      </c>
      <c r="V13" s="154">
        <v>52.994603343300952</v>
      </c>
      <c r="W13" s="154">
        <v>77.377822086879974</v>
      </c>
      <c r="X13" s="154">
        <v>96.200698724230051</v>
      </c>
      <c r="Y13" s="154">
        <v>172.56923728033712</v>
      </c>
      <c r="Z13" s="154">
        <v>116.07727884461008</v>
      </c>
      <c r="AA13" s="20">
        <v>124.04604684608091</v>
      </c>
      <c r="AB13" s="20">
        <v>136.86859583530986</v>
      </c>
      <c r="AC13" s="20">
        <v>133.15019372057003</v>
      </c>
    </row>
    <row r="14" spans="1:31" ht="12.75" customHeight="1">
      <c r="A14" s="213"/>
      <c r="B14" s="19"/>
      <c r="C14" s="19"/>
      <c r="D14" s="19" t="s">
        <v>38</v>
      </c>
      <c r="E14" s="20"/>
      <c r="F14" s="20"/>
      <c r="G14" s="20"/>
      <c r="H14" s="20"/>
      <c r="I14" s="20"/>
      <c r="J14" s="20"/>
      <c r="K14" s="20"/>
      <c r="L14" s="20"/>
      <c r="M14" s="155"/>
      <c r="N14" s="155"/>
      <c r="O14" s="155"/>
      <c r="P14" s="155"/>
      <c r="Q14" s="155"/>
      <c r="R14" s="155"/>
      <c r="S14" s="155"/>
      <c r="T14" s="155"/>
      <c r="U14" s="155"/>
      <c r="V14" s="155"/>
      <c r="W14" s="155"/>
      <c r="X14" s="155"/>
      <c r="Y14" s="155"/>
      <c r="Z14" s="155"/>
      <c r="AA14" s="20"/>
      <c r="AB14" s="20"/>
      <c r="AC14" s="20"/>
    </row>
    <row r="15" spans="1:31" ht="15">
      <c r="A15" s="213"/>
      <c r="B15" s="17" t="s">
        <v>42</v>
      </c>
      <c r="C15" s="17"/>
      <c r="D15" s="17"/>
      <c r="E15" s="16"/>
      <c r="F15" s="16"/>
      <c r="G15" s="16"/>
      <c r="H15" s="16"/>
      <c r="I15" s="16"/>
      <c r="J15" s="16"/>
      <c r="K15" s="16"/>
      <c r="L15" s="16"/>
      <c r="M15" s="152"/>
      <c r="N15" s="152"/>
      <c r="O15" s="152"/>
      <c r="P15" s="152"/>
      <c r="Q15" s="152"/>
      <c r="R15" s="152"/>
      <c r="S15" s="152"/>
      <c r="T15" s="152"/>
      <c r="U15" s="152"/>
      <c r="V15" s="152"/>
      <c r="W15" s="152"/>
      <c r="X15" s="152"/>
      <c r="Y15" s="152"/>
      <c r="Z15" s="152"/>
      <c r="AA15" s="16"/>
      <c r="AB15" s="16"/>
      <c r="AC15" s="16"/>
    </row>
    <row r="16" spans="1:31" ht="6" customHeight="1">
      <c r="A16" s="213"/>
      <c r="B16" s="12"/>
      <c r="C16" s="12"/>
      <c r="D16" s="12"/>
      <c r="E16" s="12"/>
      <c r="F16" s="12"/>
      <c r="G16" s="12"/>
      <c r="H16" s="12"/>
      <c r="I16" s="12"/>
      <c r="J16" s="12"/>
      <c r="K16" s="12"/>
      <c r="L16" s="12"/>
      <c r="M16" s="153"/>
      <c r="N16" s="153"/>
      <c r="O16" s="153"/>
      <c r="P16" s="153"/>
      <c r="Q16" s="153"/>
      <c r="R16" s="153"/>
      <c r="S16" s="153"/>
      <c r="T16" s="153"/>
      <c r="U16" s="153"/>
      <c r="V16" s="153"/>
      <c r="W16" s="153"/>
      <c r="X16" s="153"/>
      <c r="Y16" s="153"/>
      <c r="Z16" s="153"/>
      <c r="AA16" s="13"/>
      <c r="AB16" s="13"/>
      <c r="AC16" s="13"/>
    </row>
    <row r="17" spans="1:16383" s="9" customFormat="1" ht="15">
      <c r="A17" s="213"/>
      <c r="B17" s="15" t="s">
        <v>43</v>
      </c>
      <c r="C17" s="15"/>
      <c r="D17" s="15"/>
      <c r="E17" s="14"/>
      <c r="F17" s="14"/>
      <c r="G17" s="14"/>
      <c r="H17" s="14"/>
      <c r="I17" s="14"/>
      <c r="J17" s="14"/>
      <c r="K17" s="14"/>
      <c r="L17" s="14"/>
      <c r="M17" s="156"/>
      <c r="N17" s="156"/>
      <c r="O17" s="156"/>
      <c r="P17" s="156"/>
      <c r="Q17" s="156">
        <v>330.08560499552323</v>
      </c>
      <c r="R17" s="156">
        <v>418.80903892834772</v>
      </c>
      <c r="S17" s="156">
        <v>446.64868131527487</v>
      </c>
      <c r="T17" s="156">
        <v>561.65897769716753</v>
      </c>
      <c r="U17" s="156">
        <v>617.98042560161844</v>
      </c>
      <c r="V17" s="156">
        <v>678.47991255465456</v>
      </c>
      <c r="W17" s="156">
        <v>741.54917142226782</v>
      </c>
      <c r="X17" s="156">
        <v>846.66767277594101</v>
      </c>
      <c r="Y17" s="156">
        <v>965.55880675492028</v>
      </c>
      <c r="Z17" s="156">
        <v>1077.9233659193483</v>
      </c>
      <c r="AA17" s="14">
        <v>1123.388009787619</v>
      </c>
      <c r="AB17" s="14">
        <v>1291.6501463755878</v>
      </c>
      <c r="AC17" s="14">
        <v>1495.574070794808</v>
      </c>
    </row>
    <row r="18" spans="1:16383" s="9" customFormat="1" ht="6" customHeight="1">
      <c r="A18" s="213"/>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
      <c r="AE18" s="1"/>
    </row>
    <row r="19" spans="1:16383" s="52" customFormat="1" ht="15">
      <c r="A19" s="213"/>
      <c r="B19" s="51"/>
      <c r="C19" s="51" t="s">
        <v>44</v>
      </c>
      <c r="D19" s="51"/>
      <c r="E19" s="14"/>
      <c r="F19" s="14"/>
      <c r="G19" s="14"/>
      <c r="H19" s="14"/>
      <c r="I19" s="14"/>
      <c r="J19" s="14"/>
      <c r="K19" s="14"/>
      <c r="L19" s="14"/>
      <c r="M19" s="156"/>
      <c r="N19" s="156"/>
      <c r="O19" s="156"/>
      <c r="P19" s="156"/>
      <c r="Q19" s="156">
        <v>41.948247818429003</v>
      </c>
      <c r="R19" s="156">
        <v>100.89642538305399</v>
      </c>
      <c r="S19" s="156">
        <v>79.418516576862302</v>
      </c>
      <c r="T19" s="156">
        <v>129.02537226337</v>
      </c>
      <c r="U19" s="156">
        <v>125.82661550696901</v>
      </c>
      <c r="V19" s="156">
        <v>119.04570192039999</v>
      </c>
      <c r="W19" s="156">
        <v>96.198680136417295</v>
      </c>
      <c r="X19" s="156">
        <v>149.80640014882999</v>
      </c>
      <c r="Y19" s="156">
        <v>124.508742530116</v>
      </c>
      <c r="Z19" s="156">
        <v>180.55306946836401</v>
      </c>
      <c r="AA19" s="14">
        <v>147.26763260292398</v>
      </c>
      <c r="AB19" s="14">
        <v>185.84565065014002</v>
      </c>
      <c r="AC19" s="14">
        <v>251.070215328855</v>
      </c>
    </row>
    <row r="20" spans="1:16383" s="52" customFormat="1" ht="6" customHeight="1">
      <c r="A20" s="213"/>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row>
    <row r="21" spans="1:16383" s="9" customFormat="1" ht="15">
      <c r="A21" s="213"/>
      <c r="B21" s="15" t="s">
        <v>45</v>
      </c>
      <c r="C21" s="15"/>
      <c r="D21" s="15"/>
      <c r="E21" s="14"/>
      <c r="F21" s="14"/>
      <c r="G21" s="14"/>
      <c r="H21" s="14"/>
      <c r="I21" s="14"/>
      <c r="J21" s="14"/>
      <c r="K21" s="14"/>
      <c r="L21" s="14"/>
      <c r="M21" s="14"/>
      <c r="N21" s="14"/>
      <c r="O21" s="14"/>
      <c r="P21" s="14"/>
      <c r="Q21" s="14"/>
      <c r="R21" s="14"/>
      <c r="S21" s="14"/>
      <c r="T21" s="14"/>
      <c r="U21" s="14"/>
      <c r="V21" s="14"/>
      <c r="W21" s="14"/>
      <c r="X21" s="14"/>
      <c r="Y21" s="14"/>
      <c r="Z21" s="14"/>
      <c r="AA21" s="14"/>
      <c r="AB21" s="14"/>
      <c r="AC21" s="14"/>
    </row>
    <row r="22" spans="1:16383" ht="6" customHeight="1">
      <c r="A22" s="213"/>
      <c r="B22" s="12"/>
      <c r="C22" s="12"/>
      <c r="D22" s="12"/>
      <c r="E22" s="13"/>
      <c r="F22" s="12"/>
      <c r="G22" s="12"/>
      <c r="H22" s="12"/>
      <c r="I22" s="12"/>
      <c r="J22" s="12"/>
      <c r="K22" s="12"/>
      <c r="L22" s="12"/>
      <c r="M22" s="12"/>
      <c r="N22" s="12"/>
      <c r="O22" s="12"/>
      <c r="P22" s="12"/>
      <c r="Q22" s="12"/>
      <c r="R22" s="12"/>
      <c r="S22" s="12"/>
      <c r="T22" s="12"/>
      <c r="U22" s="12"/>
      <c r="V22" s="12"/>
      <c r="W22" s="12"/>
      <c r="X22" s="12"/>
      <c r="Y22" s="12"/>
      <c r="Z22" s="12"/>
      <c r="AA22" s="12"/>
      <c r="AB22" s="12"/>
      <c r="AC22" s="12"/>
    </row>
    <row r="23" spans="1:16383" ht="15">
      <c r="A23" s="213"/>
      <c r="B23" s="10" t="s">
        <v>46</v>
      </c>
      <c r="C23" s="10"/>
      <c r="D23" s="10"/>
      <c r="E23" s="34"/>
      <c r="F23" s="34"/>
      <c r="G23" s="34"/>
      <c r="H23" s="34"/>
      <c r="I23" s="34"/>
      <c r="J23" s="34"/>
      <c r="K23" s="34"/>
      <c r="L23" s="34"/>
      <c r="M23" s="34"/>
      <c r="N23" s="34"/>
      <c r="O23" s="34"/>
      <c r="P23" s="34"/>
      <c r="Q23" s="34">
        <f t="shared" ref="Q23:AB23" si="5">+Q4+Q15-(Q17-Q19+Q21)</f>
        <v>31.919097682426809</v>
      </c>
      <c r="R23" s="34">
        <f t="shared" si="5"/>
        <v>38.743884026306318</v>
      </c>
      <c r="S23" s="34">
        <f t="shared" si="5"/>
        <v>52.385182555530434</v>
      </c>
      <c r="T23" s="34">
        <f t="shared" si="5"/>
        <v>55.741366081622459</v>
      </c>
      <c r="U23" s="34">
        <f t="shared" si="5"/>
        <v>51.351569786226605</v>
      </c>
      <c r="V23" s="34">
        <f t="shared" si="5"/>
        <v>59.438716962809394</v>
      </c>
      <c r="W23" s="34">
        <f t="shared" si="5"/>
        <v>71.307922443699567</v>
      </c>
      <c r="X23" s="34">
        <f t="shared" si="5"/>
        <v>42.443213257039133</v>
      </c>
      <c r="Y23" s="34">
        <f t="shared" si="5"/>
        <v>78.723255710032731</v>
      </c>
      <c r="Z23" s="34">
        <f t="shared" si="5"/>
        <v>93.035497462305784</v>
      </c>
      <c r="AA23" s="34">
        <f t="shared" si="5"/>
        <v>86.08597252247489</v>
      </c>
      <c r="AB23" s="34">
        <f t="shared" si="5"/>
        <v>75.290702702392082</v>
      </c>
      <c r="AC23" s="34">
        <f t="shared" ref="AC23" si="6">+AC4+AC15-(AC17-AC19+AC21)</f>
        <v>-20.471704093122753</v>
      </c>
    </row>
    <row r="24" spans="1:16383" ht="6" customHeight="1">
      <c r="A24" s="213"/>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F24" s="39"/>
      <c r="AG24" s="40"/>
      <c r="AH24" s="40"/>
    </row>
    <row r="25" spans="1:16383" ht="15">
      <c r="A25" s="213"/>
      <c r="B25" s="10" t="s">
        <v>47</v>
      </c>
      <c r="C25" s="11"/>
      <c r="D25" s="11"/>
      <c r="E25" s="34"/>
      <c r="F25" s="34"/>
      <c r="G25" s="34"/>
      <c r="H25" s="34"/>
      <c r="I25" s="34"/>
      <c r="J25" s="34"/>
      <c r="K25" s="34"/>
      <c r="L25" s="34"/>
      <c r="M25" s="34"/>
      <c r="N25" s="34"/>
      <c r="O25" s="34"/>
      <c r="P25" s="34"/>
      <c r="Q25" s="34">
        <f t="shared" ref="Q25:AB25" si="7">+Q23-Q$19</f>
        <v>-10.029150136002194</v>
      </c>
      <c r="R25" s="34">
        <f t="shared" si="7"/>
        <v>-62.152541356747676</v>
      </c>
      <c r="S25" s="34">
        <f t="shared" si="7"/>
        <v>-27.033334021331868</v>
      </c>
      <c r="T25" s="34">
        <f t="shared" si="7"/>
        <v>-73.284006181747543</v>
      </c>
      <c r="U25" s="34">
        <f t="shared" si="7"/>
        <v>-74.475045720742401</v>
      </c>
      <c r="V25" s="34">
        <f t="shared" si="7"/>
        <v>-59.606984957590598</v>
      </c>
      <c r="W25" s="34">
        <f t="shared" si="7"/>
        <v>-24.890757692717727</v>
      </c>
      <c r="X25" s="34">
        <f t="shared" si="7"/>
        <v>-107.36318689179086</v>
      </c>
      <c r="Y25" s="34">
        <f t="shared" si="7"/>
        <v>-45.785486820083264</v>
      </c>
      <c r="Z25" s="34">
        <f t="shared" si="7"/>
        <v>-87.517572006058231</v>
      </c>
      <c r="AA25" s="34">
        <f t="shared" si="7"/>
        <v>-61.181660080449092</v>
      </c>
      <c r="AB25" s="34">
        <f t="shared" si="7"/>
        <v>-110.55494794774793</v>
      </c>
      <c r="AC25" s="34">
        <f t="shared" ref="AC25" si="8">+AC23-AC$19</f>
        <v>-271.54191942197775</v>
      </c>
      <c r="AF25" s="39"/>
      <c r="AG25" s="40"/>
      <c r="AH25" s="40"/>
    </row>
    <row r="26" spans="1:16383" ht="1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F26" s="39"/>
      <c r="AG26" s="40"/>
      <c r="AH26" s="40"/>
    </row>
    <row r="27" spans="1:16383" s="22" customFormat="1" ht="15">
      <c r="B27" s="24" t="s">
        <v>48</v>
      </c>
      <c r="C27" s="24"/>
      <c r="D27" s="24"/>
      <c r="E27" s="24">
        <v>1.2E-2</v>
      </c>
      <c r="F27" s="24">
        <v>6.2E-2</v>
      </c>
      <c r="G27" s="24">
        <v>0.65500000000000003</v>
      </c>
      <c r="H27" s="24">
        <v>14.404</v>
      </c>
      <c r="I27" s="24">
        <v>356.80099999999999</v>
      </c>
      <c r="J27" s="24">
        <v>720.98500000000001</v>
      </c>
      <c r="K27" s="24">
        <v>857.85699999999997</v>
      </c>
      <c r="L27" s="24">
        <v>955.46400000000006</v>
      </c>
      <c r="M27" s="24">
        <v>1005.985</v>
      </c>
      <c r="N27" s="24">
        <v>1092.277</v>
      </c>
      <c r="O27" s="24">
        <v>1202.377</v>
      </c>
      <c r="P27" s="24">
        <v>1316.319</v>
      </c>
      <c r="Q27" s="24">
        <v>1491.183</v>
      </c>
      <c r="R27" s="24">
        <v>1720.069</v>
      </c>
      <c r="S27" s="24">
        <v>1958.7049999999999</v>
      </c>
      <c r="T27" s="24">
        <v>2171.7359999999999</v>
      </c>
      <c r="U27" s="24">
        <v>2409.8020000000001</v>
      </c>
      <c r="V27" s="24">
        <v>2718.0309999999999</v>
      </c>
      <c r="W27" s="24">
        <v>3107.53</v>
      </c>
      <c r="X27" s="24">
        <v>3328.174</v>
      </c>
      <c r="Y27" s="24">
        <v>3886.835</v>
      </c>
      <c r="Z27" s="24">
        <v>4374.7650000000003</v>
      </c>
      <c r="AA27" s="24">
        <v>4713.0950000000003</v>
      </c>
      <c r="AB27" s="24">
        <v>5157.5690000000004</v>
      </c>
      <c r="AC27" s="24">
        <v>5521.2560000000003</v>
      </c>
      <c r="AF27" s="39"/>
      <c r="AG27" s="40"/>
      <c r="AH27" s="40"/>
    </row>
    <row r="28" spans="1:16383" s="22" customFormat="1" ht="15">
      <c r="B28" s="24" t="s">
        <v>49</v>
      </c>
      <c r="C28" s="24"/>
      <c r="D28" s="24"/>
      <c r="E28" s="24">
        <v>622.81500000000005</v>
      </c>
      <c r="F28" s="24">
        <v>629.23900000000003</v>
      </c>
      <c r="G28" s="24">
        <v>626.30100000000004</v>
      </c>
      <c r="H28" s="24">
        <v>655.51900000000001</v>
      </c>
      <c r="I28" s="24">
        <v>690.48800000000006</v>
      </c>
      <c r="J28" s="24">
        <v>720.98500000000001</v>
      </c>
      <c r="K28" s="24">
        <v>736.77499999999998</v>
      </c>
      <c r="L28" s="24">
        <v>761.73900000000003</v>
      </c>
      <c r="M28" s="24">
        <v>764.44200000000001</v>
      </c>
      <c r="N28" s="24">
        <v>768.19100000000003</v>
      </c>
      <c r="O28" s="24">
        <v>801.86099999999999</v>
      </c>
      <c r="P28" s="24">
        <v>812.11699999999996</v>
      </c>
      <c r="Q28" s="24">
        <v>837.06299999999999</v>
      </c>
      <c r="R28" s="24">
        <v>847.30200000000002</v>
      </c>
      <c r="S28" s="24">
        <v>895.26499999999999</v>
      </c>
      <c r="T28" s="24">
        <v>923.45600000000002</v>
      </c>
      <c r="U28" s="24">
        <v>960.38800000000003</v>
      </c>
      <c r="V28" s="24">
        <v>1018.067</v>
      </c>
      <c r="W28" s="24">
        <v>1069.1669999999999</v>
      </c>
      <c r="X28" s="24">
        <v>1066.644</v>
      </c>
      <c r="Y28" s="24">
        <v>1147.4110000000001</v>
      </c>
      <c r="Z28" s="24">
        <v>1192.348</v>
      </c>
      <c r="AA28" s="24">
        <v>1213.3630000000001</v>
      </c>
      <c r="AB28" s="24">
        <v>1246.654</v>
      </c>
      <c r="AC28" s="24">
        <v>1248.4580000000001</v>
      </c>
      <c r="AF28" s="39"/>
      <c r="AG28" s="40"/>
      <c r="AH28" s="40"/>
    </row>
    <row r="29" spans="1:16383" s="22" customFormat="1" ht="15">
      <c r="B29" s="24" t="s">
        <v>50</v>
      </c>
      <c r="C29" s="24"/>
      <c r="D29" s="24"/>
      <c r="E29" s="24">
        <f>+E$27*100/(E31+100)</f>
        <v>1.2226163235376973E-2</v>
      </c>
      <c r="F29" s="24">
        <f t="shared" ref="F29:AB29" si="9">+F27*100/(F31+100)</f>
        <v>6.3722698549393886E-2</v>
      </c>
      <c r="G29" s="24">
        <f t="shared" si="9"/>
        <v>0.68993993835834322</v>
      </c>
      <c r="H29" s="24">
        <f t="shared" si="9"/>
        <v>14.807049364404014</v>
      </c>
      <c r="I29" s="24">
        <f t="shared" si="9"/>
        <v>356.13015762208721</v>
      </c>
      <c r="J29" s="24">
        <f t="shared" si="9"/>
        <v>705.52359159491573</v>
      </c>
      <c r="K29" s="24">
        <f t="shared" si="9"/>
        <v>841.47466631144891</v>
      </c>
      <c r="L29" s="24">
        <f t="shared" si="9"/>
        <v>929.11251096403794</v>
      </c>
      <c r="M29" s="24"/>
      <c r="N29" s="24"/>
      <c r="O29" s="24"/>
      <c r="P29" s="24"/>
      <c r="Q29" s="24">
        <f t="shared" si="9"/>
        <v>1518.7133239078064</v>
      </c>
      <c r="R29" s="24">
        <f t="shared" si="9"/>
        <v>1788.9838791976772</v>
      </c>
      <c r="S29" s="24">
        <f t="shared" si="9"/>
        <v>1996.1125483791348</v>
      </c>
      <c r="T29" s="24">
        <f t="shared" si="9"/>
        <v>2223.5682657007915</v>
      </c>
      <c r="U29" s="24">
        <f t="shared" si="9"/>
        <v>2459.3018437910896</v>
      </c>
      <c r="V29" s="24">
        <f t="shared" si="9"/>
        <v>2711.0930417967379</v>
      </c>
      <c r="W29" s="24">
        <f t="shared" si="9"/>
        <v>3053.5769594194103</v>
      </c>
      <c r="X29" s="24">
        <f t="shared" si="9"/>
        <v>3384.194947909205</v>
      </c>
      <c r="Y29" s="24">
        <f t="shared" si="9"/>
        <v>3782.8412884240629</v>
      </c>
      <c r="Z29" s="24">
        <f t="shared" si="9"/>
        <v>4204.8083292548508</v>
      </c>
      <c r="AA29" s="24">
        <f t="shared" si="9"/>
        <v>4552.1562471748803</v>
      </c>
      <c r="AB29" s="24">
        <f t="shared" si="9"/>
        <v>4940.8717525878283</v>
      </c>
      <c r="AC29" s="24">
        <f t="shared" ref="AC29" si="10">+AC27*100/(AC31+100)</f>
        <v>5365.8950930139299</v>
      </c>
      <c r="AE29" s="49">
        <v>1</v>
      </c>
      <c r="AF29" s="39"/>
      <c r="AG29" s="40"/>
      <c r="AH29" s="40"/>
    </row>
    <row r="30" spans="1:16383" s="22" customFormat="1" ht="15">
      <c r="B30" s="24" t="s">
        <v>51</v>
      </c>
      <c r="C30" s="24"/>
      <c r="D30" s="24"/>
      <c r="E30" s="41"/>
      <c r="F30" s="41"/>
      <c r="G30" s="41"/>
      <c r="H30" s="41"/>
      <c r="I30" s="41"/>
      <c r="J30" s="41"/>
      <c r="K30" s="41"/>
      <c r="L30" s="41"/>
      <c r="M30" s="41"/>
      <c r="N30" s="41"/>
      <c r="O30" s="41"/>
      <c r="P30" s="41"/>
      <c r="Q30" s="24">
        <f t="shared" ref="Q30" si="11">+Q29</f>
        <v>1518.7133239078064</v>
      </c>
      <c r="R30" s="24">
        <f t="shared" ref="R30:AB30" si="12">+R27*100/(R32+100)</f>
        <v>1751.789585115157</v>
      </c>
      <c r="S30" s="24">
        <f t="shared" si="12"/>
        <v>1994.6804115291206</v>
      </c>
      <c r="T30" s="24">
        <f t="shared" si="12"/>
        <v>2190.4202873932345</v>
      </c>
      <c r="U30" s="24">
        <f t="shared" si="12"/>
        <v>2432.5255449521769</v>
      </c>
      <c r="V30" s="24">
        <f t="shared" si="12"/>
        <v>2723.0944703848518</v>
      </c>
      <c r="W30" s="24">
        <f t="shared" si="12"/>
        <v>3085.7486768610788</v>
      </c>
      <c r="X30" s="24">
        <f t="shared" si="12"/>
        <v>3355.8171733046934</v>
      </c>
      <c r="Y30" s="24">
        <f t="shared" si="12"/>
        <v>3872.9836203936616</v>
      </c>
      <c r="Z30" s="24">
        <f t="shared" si="12"/>
        <v>4366.7899220079789</v>
      </c>
      <c r="AA30" s="24">
        <f t="shared" si="12"/>
        <v>4777.3838125480243</v>
      </c>
      <c r="AB30" s="24">
        <f t="shared" si="12"/>
        <v>5187.5259247100157</v>
      </c>
      <c r="AC30" s="24">
        <f t="shared" ref="AC30" si="13">+AC27*100/(AC32+100)</f>
        <v>5580.2537912331918</v>
      </c>
      <c r="AF30" s="39"/>
      <c r="AG30" s="40"/>
      <c r="AH30" s="40"/>
    </row>
    <row r="31" spans="1:16383" s="22" customFormat="1" ht="15">
      <c r="B31" s="24" t="s">
        <v>52</v>
      </c>
      <c r="C31" s="24"/>
      <c r="D31" s="24"/>
      <c r="E31" s="50">
        <v>-1.8498299999999999</v>
      </c>
      <c r="F31" s="50">
        <v>-2.70343</v>
      </c>
      <c r="G31" s="50">
        <v>-5.0641999999999996</v>
      </c>
      <c r="H31" s="50">
        <v>-2.72201</v>
      </c>
      <c r="I31" s="50">
        <v>0.18837000000000001</v>
      </c>
      <c r="J31" s="50">
        <v>2.1914800000000003</v>
      </c>
      <c r="K31" s="50">
        <v>1.9468599999999998</v>
      </c>
      <c r="L31" s="50">
        <v>2.8361999999999998</v>
      </c>
      <c r="M31" s="50">
        <v>0.61926999999999999</v>
      </c>
      <c r="N31" s="50">
        <v>-1.5231400000000002</v>
      </c>
      <c r="O31" s="50">
        <v>-3.3680000000000002E-2</v>
      </c>
      <c r="P31" s="50">
        <v>-1.70316</v>
      </c>
      <c r="Q31" s="50">
        <v>-1.8127399999999998</v>
      </c>
      <c r="R31" s="50">
        <v>-3.8521800000000002</v>
      </c>
      <c r="S31" s="50">
        <v>-1.8740199999999998</v>
      </c>
      <c r="T31" s="50">
        <v>-2.3310399999999998</v>
      </c>
      <c r="U31" s="50">
        <v>-2.0127600000000001</v>
      </c>
      <c r="V31" s="50">
        <v>0.25590999999999997</v>
      </c>
      <c r="W31" s="50">
        <v>1.7668799999999998</v>
      </c>
      <c r="X31" s="50">
        <v>-1.65537</v>
      </c>
      <c r="Y31" s="50">
        <v>2.7490899999999998</v>
      </c>
      <c r="Z31" s="50">
        <v>4.0419599999999996</v>
      </c>
      <c r="AA31" s="50">
        <v>3.5354399999999999</v>
      </c>
      <c r="AB31" s="50">
        <v>4.3858099999999993</v>
      </c>
      <c r="AC31" s="50">
        <v>2.89534</v>
      </c>
      <c r="AD31" s="23"/>
      <c r="AE31" s="23"/>
      <c r="AF31" s="39"/>
      <c r="AG31" s="40"/>
      <c r="AH31" s="40"/>
      <c r="AI31" s="23"/>
      <c r="AJ31" s="23"/>
      <c r="AK31" s="23"/>
      <c r="AL31" s="23"/>
      <c r="AM31" s="23"/>
      <c r="AN31" s="23"/>
      <c r="AO31" s="23"/>
      <c r="AP31" s="23"/>
      <c r="AQ31" s="23"/>
    </row>
    <row r="32" spans="1:16383" s="22" customFormat="1" ht="15">
      <c r="B32" s="24" t="s">
        <v>53</v>
      </c>
      <c r="C32" s="24"/>
      <c r="D32" s="24"/>
      <c r="E32" s="50" t="e">
        <v>#N/A</v>
      </c>
      <c r="F32" s="50" t="e">
        <v>#N/A</v>
      </c>
      <c r="G32" s="50" t="e">
        <v>#N/A</v>
      </c>
      <c r="H32" s="50" t="e">
        <v>#N/A</v>
      </c>
      <c r="I32" s="50" t="e">
        <v>#N/A</v>
      </c>
      <c r="J32" s="50" t="e">
        <v>#N/A</v>
      </c>
      <c r="K32" s="50" t="e">
        <v>#N/A</v>
      </c>
      <c r="L32" s="50" t="e">
        <v>#N/A</v>
      </c>
      <c r="M32" s="50" t="e">
        <v>#N/A</v>
      </c>
      <c r="N32" s="50" t="e">
        <v>#N/A</v>
      </c>
      <c r="O32" s="50" t="e">
        <v>#N/A</v>
      </c>
      <c r="P32" s="50" t="e">
        <v>#N/A</v>
      </c>
      <c r="Q32" s="50">
        <v>-1.5552397159649101</v>
      </c>
      <c r="R32" s="50">
        <v>-1.8107531512166199</v>
      </c>
      <c r="S32" s="50">
        <v>-1.80356769541553</v>
      </c>
      <c r="T32" s="50">
        <v>-0.85300010690963901</v>
      </c>
      <c r="U32" s="50">
        <v>-0.93415442231763002</v>
      </c>
      <c r="V32" s="50">
        <v>-0.185945454332205</v>
      </c>
      <c r="W32" s="50">
        <v>0.70586834573572799</v>
      </c>
      <c r="X32" s="50">
        <v>-0.82373895469017799</v>
      </c>
      <c r="Y32" s="50">
        <v>0.35764105826325299</v>
      </c>
      <c r="Z32" s="50">
        <v>0.18263021886692199</v>
      </c>
      <c r="AA32" s="50">
        <v>-1.3456907602685599</v>
      </c>
      <c r="AB32" s="50">
        <v>-0.57747999999999999</v>
      </c>
      <c r="AC32" s="50">
        <v>-1.0572599999999999</v>
      </c>
      <c r="AD32" s="23"/>
      <c r="AE32" s="23"/>
      <c r="AF32" s="39"/>
      <c r="AG32" s="40"/>
      <c r="AH32" s="40"/>
      <c r="AI32" s="23"/>
      <c r="AJ32" s="23"/>
      <c r="AK32" s="23"/>
      <c r="AL32" s="23"/>
      <c r="AM32" s="23"/>
      <c r="AN32" s="23"/>
      <c r="AO32" s="23"/>
      <c r="AP32" s="23"/>
      <c r="AQ32" s="23"/>
    </row>
    <row r="33" spans="1:43" s="22" customFormat="1" ht="15" hidden="1">
      <c r="B33" s="24"/>
      <c r="C33" s="24"/>
      <c r="D33" s="24"/>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23"/>
      <c r="AE33" s="23"/>
      <c r="AF33" s="39"/>
      <c r="AG33" s="40"/>
      <c r="AH33" s="40"/>
      <c r="AI33" s="23"/>
      <c r="AJ33" s="23"/>
      <c r="AK33" s="23"/>
      <c r="AL33" s="23"/>
      <c r="AM33" s="23"/>
      <c r="AN33" s="23"/>
      <c r="AO33" s="23"/>
      <c r="AP33" s="23"/>
      <c r="AQ33" s="23"/>
    </row>
    <row r="34" spans="1:43" s="22" customFormat="1" ht="15" hidden="1">
      <c r="B34" s="24"/>
      <c r="C34" s="24"/>
      <c r="D34" s="24"/>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23"/>
      <c r="AE34" s="23"/>
      <c r="AF34" s="39"/>
      <c r="AG34" s="40"/>
      <c r="AH34" s="40"/>
      <c r="AI34" s="23"/>
      <c r="AJ34" s="23"/>
      <c r="AK34" s="23"/>
      <c r="AL34" s="23"/>
      <c r="AM34" s="23"/>
      <c r="AN34" s="23"/>
      <c r="AO34" s="23"/>
      <c r="AP34" s="23"/>
      <c r="AQ34" s="23"/>
    </row>
    <row r="35" spans="1:43" s="22" customFormat="1" ht="15" hidden="1">
      <c r="B35" s="24"/>
      <c r="C35" s="24"/>
      <c r="D35" s="24"/>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23"/>
      <c r="AE35" s="23"/>
      <c r="AF35" s="39"/>
      <c r="AG35" s="40"/>
      <c r="AH35" s="40"/>
      <c r="AI35" s="23"/>
      <c r="AJ35" s="23"/>
      <c r="AK35" s="23"/>
      <c r="AL35" s="23"/>
      <c r="AM35" s="23"/>
      <c r="AN35" s="23"/>
      <c r="AO35" s="23"/>
      <c r="AP35" s="23"/>
      <c r="AQ35" s="23"/>
    </row>
    <row r="36" spans="1:43" s="22" customFormat="1" ht="15" hidden="1">
      <c r="B36" s="24"/>
      <c r="C36" s="24"/>
      <c r="D36" s="24"/>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23"/>
      <c r="AE36" s="23"/>
      <c r="AF36" s="39"/>
      <c r="AG36" s="40"/>
      <c r="AH36" s="40"/>
      <c r="AI36" s="23"/>
      <c r="AJ36" s="23"/>
      <c r="AK36" s="23"/>
      <c r="AL36" s="23"/>
      <c r="AM36" s="23"/>
      <c r="AN36" s="23"/>
      <c r="AO36" s="23"/>
      <c r="AP36" s="23"/>
      <c r="AQ36" s="23"/>
    </row>
    <row r="37" spans="1:43" s="22" customFormat="1" ht="15" hidden="1">
      <c r="B37" s="24"/>
      <c r="C37" s="24"/>
      <c r="D37" s="24"/>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23"/>
      <c r="AE37" s="23"/>
      <c r="AF37" s="39"/>
      <c r="AG37" s="40"/>
      <c r="AH37" s="40"/>
      <c r="AI37" s="23"/>
      <c r="AJ37" s="23"/>
      <c r="AK37" s="23"/>
      <c r="AL37" s="23"/>
      <c r="AM37" s="23"/>
      <c r="AN37" s="23"/>
      <c r="AO37" s="23"/>
      <c r="AP37" s="23"/>
      <c r="AQ37" s="23"/>
    </row>
    <row r="38" spans="1:43" s="22" customFormat="1" ht="15" hidden="1">
      <c r="B38" s="24"/>
      <c r="C38" s="24"/>
      <c r="D38" s="24"/>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23"/>
      <c r="AE38" s="23"/>
      <c r="AF38" s="39"/>
      <c r="AG38" s="40"/>
      <c r="AH38" s="40"/>
      <c r="AI38" s="23"/>
      <c r="AJ38" s="23"/>
      <c r="AK38" s="23"/>
      <c r="AL38" s="23"/>
      <c r="AM38" s="23"/>
      <c r="AN38" s="23"/>
      <c r="AO38" s="23"/>
      <c r="AP38" s="23"/>
      <c r="AQ38" s="23"/>
    </row>
    <row r="39" spans="1:43" s="22" customFormat="1" ht="15" hidden="1">
      <c r="B39" s="24"/>
      <c r="C39" s="24"/>
      <c r="D39" s="24"/>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23"/>
      <c r="AE39" s="23"/>
      <c r="AF39" s="39"/>
      <c r="AG39" s="40"/>
      <c r="AH39" s="40"/>
      <c r="AI39" s="23"/>
      <c r="AJ39" s="23"/>
      <c r="AK39" s="23"/>
      <c r="AL39" s="23"/>
      <c r="AM39" s="23"/>
      <c r="AN39" s="23"/>
      <c r="AO39" s="23"/>
      <c r="AP39" s="23"/>
      <c r="AQ39" s="23"/>
    </row>
    <row r="40" spans="1:43" s="22" customFormat="1" ht="15" hidden="1">
      <c r="B40" s="24"/>
      <c r="C40" s="24"/>
      <c r="D40" s="24"/>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23"/>
      <c r="AE40" s="23"/>
      <c r="AF40" s="39"/>
      <c r="AG40" s="40"/>
      <c r="AH40" s="40"/>
      <c r="AI40" s="23"/>
      <c r="AJ40" s="23"/>
      <c r="AK40" s="23"/>
      <c r="AL40" s="23"/>
      <c r="AM40" s="23"/>
      <c r="AN40" s="23"/>
      <c r="AO40" s="23"/>
      <c r="AP40" s="23"/>
      <c r="AQ40" s="23"/>
    </row>
    <row r="41" spans="1:43" s="22" customFormat="1" ht="15" hidden="1">
      <c r="B41" s="24"/>
      <c r="C41" s="24"/>
      <c r="D41" s="24"/>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23"/>
      <c r="AE41" s="23"/>
      <c r="AF41" s="39"/>
      <c r="AG41" s="40"/>
      <c r="AH41" s="40"/>
      <c r="AI41" s="23"/>
      <c r="AJ41" s="23"/>
      <c r="AK41" s="23"/>
      <c r="AL41" s="23"/>
      <c r="AM41" s="23"/>
      <c r="AN41" s="23"/>
      <c r="AO41" s="23"/>
      <c r="AP41" s="23"/>
      <c r="AQ41" s="23"/>
    </row>
    <row r="42" spans="1:43" s="22" customFormat="1" ht="15" hidden="1">
      <c r="B42" s="24"/>
      <c r="C42" s="24"/>
      <c r="D42" s="24"/>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23"/>
      <c r="AE42" s="23"/>
      <c r="AF42" s="39"/>
      <c r="AG42" s="40"/>
      <c r="AH42" s="40"/>
      <c r="AI42" s="23"/>
      <c r="AJ42" s="23"/>
      <c r="AK42" s="23"/>
      <c r="AL42" s="23"/>
      <c r="AM42" s="23"/>
      <c r="AN42" s="23"/>
      <c r="AO42" s="23"/>
      <c r="AP42" s="23"/>
      <c r="AQ42" s="23"/>
    </row>
    <row r="43" spans="1:43" s="22" customFormat="1" ht="15" hidden="1">
      <c r="B43" s="24"/>
      <c r="C43" s="24"/>
      <c r="D43" s="24"/>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23"/>
      <c r="AE43" s="23"/>
      <c r="AF43" s="39"/>
      <c r="AG43" s="40"/>
      <c r="AH43" s="40"/>
      <c r="AI43" s="23"/>
      <c r="AJ43" s="23"/>
      <c r="AK43" s="23"/>
      <c r="AL43" s="23"/>
      <c r="AM43" s="23"/>
      <c r="AN43" s="23"/>
      <c r="AO43" s="23"/>
      <c r="AP43" s="23"/>
      <c r="AQ43" s="23"/>
    </row>
    <row r="44" spans="1:43" s="22" customFormat="1" ht="15" hidden="1">
      <c r="B44" s="24"/>
      <c r="C44" s="24"/>
      <c r="D44" s="24"/>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23"/>
      <c r="AE44" s="23"/>
      <c r="AF44" s="39"/>
      <c r="AG44" s="40"/>
      <c r="AH44" s="40"/>
      <c r="AI44" s="23"/>
      <c r="AJ44" s="23"/>
      <c r="AK44" s="23"/>
      <c r="AL44" s="23"/>
      <c r="AM44" s="23"/>
      <c r="AN44" s="23"/>
      <c r="AO44" s="23"/>
      <c r="AP44" s="23"/>
      <c r="AQ44" s="23"/>
    </row>
    <row r="45" spans="1:43" s="22" customFormat="1" ht="15" hidden="1">
      <c r="B45" s="24"/>
      <c r="C45" s="24"/>
      <c r="D45" s="24"/>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23"/>
      <c r="AE45" s="23"/>
      <c r="AF45" s="39"/>
      <c r="AG45" s="40"/>
      <c r="AH45" s="40"/>
      <c r="AI45" s="23"/>
      <c r="AJ45" s="23"/>
      <c r="AK45" s="23"/>
      <c r="AL45" s="23"/>
      <c r="AM45" s="23"/>
      <c r="AN45" s="23"/>
      <c r="AO45" s="23"/>
      <c r="AP45" s="23"/>
      <c r="AQ45" s="23"/>
    </row>
    <row r="46" spans="1:43" s="22" customFormat="1" ht="15" hidden="1">
      <c r="B46" s="24"/>
      <c r="C46" s="24"/>
      <c r="D46" s="24"/>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23"/>
      <c r="AE46" s="23"/>
      <c r="AF46" s="39"/>
      <c r="AG46" s="40"/>
      <c r="AH46" s="40"/>
      <c r="AI46" s="23"/>
      <c r="AJ46" s="23"/>
      <c r="AK46" s="23"/>
      <c r="AL46" s="23"/>
      <c r="AM46" s="23"/>
      <c r="AN46" s="23"/>
      <c r="AO46" s="23"/>
      <c r="AP46" s="23"/>
      <c r="AQ46" s="23"/>
    </row>
    <row r="47" spans="1:43" ht="15">
      <c r="AF47" s="39"/>
      <c r="AG47" s="40"/>
      <c r="AH47" s="40"/>
    </row>
    <row r="48" spans="1:43" ht="15" customHeight="1">
      <c r="A48" s="214" t="s">
        <v>54</v>
      </c>
      <c r="B48" s="17" t="s">
        <v>32</v>
      </c>
      <c r="C48" s="17"/>
      <c r="D48" s="17"/>
      <c r="E48" s="16"/>
      <c r="F48" s="16"/>
      <c r="G48" s="16"/>
      <c r="H48" s="16"/>
      <c r="I48" s="16"/>
      <c r="J48" s="16"/>
      <c r="K48" s="16"/>
      <c r="L48" s="16"/>
      <c r="M48" s="16"/>
      <c r="N48" s="16"/>
      <c r="O48" s="16"/>
      <c r="P48" s="16"/>
      <c r="Q48" s="16">
        <f t="shared" ref="Q48:AB48" ca="1" si="14">+Q49+Q55+Q56</f>
        <v>326.95482172269232</v>
      </c>
      <c r="R48" s="16">
        <f t="shared" ca="1" si="14"/>
        <v>373.46826369348173</v>
      </c>
      <c r="S48" s="16">
        <f t="shared" ca="1" si="14"/>
        <v>428.60602150400246</v>
      </c>
      <c r="T48" s="16">
        <f t="shared" ca="1" si="14"/>
        <v>501.78019991278308</v>
      </c>
      <c r="U48" s="16">
        <f t="shared" ca="1" si="14"/>
        <v>556.21948589374631</v>
      </c>
      <c r="V48" s="16">
        <f t="shared" ca="1" si="14"/>
        <v>617.05636898945465</v>
      </c>
      <c r="W48" s="16">
        <f t="shared" ca="1" si="14"/>
        <v>702.09301741789454</v>
      </c>
      <c r="X48" s="16">
        <f t="shared" ca="1" si="14"/>
        <v>754.03346717636452</v>
      </c>
      <c r="Y48" s="16">
        <f t="shared" ca="1" si="14"/>
        <v>894.12553814946773</v>
      </c>
      <c r="Z48" s="16">
        <f t="shared" ca="1" si="14"/>
        <v>946.29694410578179</v>
      </c>
      <c r="AA48" s="16">
        <f t="shared" ca="1" si="14"/>
        <v>1020.8467754217348</v>
      </c>
      <c r="AB48" s="16">
        <f t="shared" ca="1" si="14"/>
        <v>1125.0012965429989</v>
      </c>
      <c r="AC48" s="16">
        <f t="shared" ref="AC48" ca="1" si="15">+AC49+AC55+AC56</f>
        <v>1183.5425925301772</v>
      </c>
      <c r="AF48" s="39"/>
      <c r="AG48" s="40"/>
      <c r="AH48" s="40"/>
    </row>
    <row r="49" spans="1:34" ht="15">
      <c r="A49" s="214"/>
      <c r="B49" s="12"/>
      <c r="C49" s="12" t="s">
        <v>33</v>
      </c>
      <c r="D49" s="12"/>
      <c r="E49" s="13"/>
      <c r="F49" s="13"/>
      <c r="G49" s="13"/>
      <c r="H49" s="13"/>
      <c r="I49" s="13"/>
      <c r="J49" s="13"/>
      <c r="K49" s="13"/>
      <c r="L49" s="13"/>
      <c r="M49" s="13"/>
      <c r="N49" s="13"/>
      <c r="O49" s="13"/>
      <c r="P49" s="13"/>
      <c r="Q49" s="13">
        <f t="shared" ref="Q49:AA49" ca="1" si="16">+SUM(Q50:Q54)</f>
        <v>230.21550819079425</v>
      </c>
      <c r="R49" s="13">
        <f t="shared" ca="1" si="16"/>
        <v>262.85570959484545</v>
      </c>
      <c r="S49" s="13">
        <f t="shared" ca="1" si="16"/>
        <v>302.87721275328232</v>
      </c>
      <c r="T49" s="13">
        <f t="shared" ca="1" si="16"/>
        <v>351.36278205217849</v>
      </c>
      <c r="U49" s="13">
        <f t="shared" ca="1" si="16"/>
        <v>375.84630065971771</v>
      </c>
      <c r="V49" s="13">
        <f t="shared" ca="1" si="16"/>
        <v>424.23729007950243</v>
      </c>
      <c r="W49" s="13">
        <f t="shared" ca="1" si="16"/>
        <v>465.98536237917403</v>
      </c>
      <c r="X49" s="13">
        <f t="shared" ca="1" si="16"/>
        <v>470.77296654338011</v>
      </c>
      <c r="Y49" s="13">
        <f t="shared" ca="1" si="16"/>
        <v>518.80895232483113</v>
      </c>
      <c r="Z49" s="13">
        <f t="shared" ca="1" si="16"/>
        <v>599.79852874995277</v>
      </c>
      <c r="AA49" s="13">
        <f t="shared" ca="1" si="16"/>
        <v>636.30977854160915</v>
      </c>
      <c r="AB49" s="13">
        <f t="shared" ref="AB49:AC49" ca="1" si="17">+SUM(AB50:AB54)</f>
        <v>701.86374529862974</v>
      </c>
      <c r="AC49" s="13">
        <f t="shared" ca="1" si="17"/>
        <v>728.32345451383662</v>
      </c>
      <c r="AF49" s="39"/>
      <c r="AG49" s="40"/>
      <c r="AH49" s="40"/>
    </row>
    <row r="50" spans="1:34" ht="15">
      <c r="A50" s="214"/>
      <c r="B50" s="12"/>
      <c r="C50" s="12"/>
      <c r="D50" s="21" t="s">
        <v>34</v>
      </c>
      <c r="E50" s="20"/>
      <c r="F50" s="20"/>
      <c r="G50" s="20"/>
      <c r="H50" s="20"/>
      <c r="I50" s="20"/>
      <c r="J50" s="20"/>
      <c r="K50" s="20"/>
      <c r="L50" s="20"/>
      <c r="M50" s="20"/>
      <c r="N50" s="20"/>
      <c r="O50" s="20"/>
      <c r="P50" s="20"/>
      <c r="Q50" s="20">
        <f t="shared" ref="Q50:AC50" ca="1" si="18">IF(OFFSET(Q31,$AE$29-1,0)=0,ERROR.TYPE(6),Q6*(OFFSET(Q$28,$AE$29,0)/Q$27)^($AE6))</f>
        <v>49.097829011927345</v>
      </c>
      <c r="R50" s="20">
        <f t="shared" ca="1" si="18"/>
        <v>54.910259476951119</v>
      </c>
      <c r="S50" s="20">
        <f t="shared" ca="1" si="18"/>
        <v>61.850714174978606</v>
      </c>
      <c r="T50" s="20">
        <f t="shared" ca="1" si="18"/>
        <v>81.366184715692583</v>
      </c>
      <c r="U50" s="20">
        <f t="shared" ca="1" si="18"/>
        <v>87.452875720459858</v>
      </c>
      <c r="V50" s="20">
        <f t="shared" ca="1" si="18"/>
        <v>103.71176596620744</v>
      </c>
      <c r="W50" s="20">
        <f t="shared" ca="1" si="18"/>
        <v>124.07010898442209</v>
      </c>
      <c r="X50" s="20">
        <f t="shared" ca="1" si="18"/>
        <v>133.32851585442421</v>
      </c>
      <c r="Y50" s="20">
        <f t="shared" ca="1" si="18"/>
        <v>127.58877936379056</v>
      </c>
      <c r="Z50" s="20">
        <f t="shared" ca="1" si="18"/>
        <v>149.29164976771693</v>
      </c>
      <c r="AA50" s="20">
        <f t="shared" ca="1" si="18"/>
        <v>154.70204692551366</v>
      </c>
      <c r="AB50" s="20">
        <f t="shared" ca="1" si="18"/>
        <v>175.41653755525616</v>
      </c>
      <c r="AC50" s="20">
        <f t="shared" ca="1" si="18"/>
        <v>180.9333600697791</v>
      </c>
      <c r="AF50" s="39"/>
      <c r="AG50" s="40"/>
      <c r="AH50" s="40"/>
    </row>
    <row r="51" spans="1:34" ht="15">
      <c r="A51" s="214"/>
      <c r="B51" s="12"/>
      <c r="C51" s="12"/>
      <c r="D51" s="21" t="s">
        <v>35</v>
      </c>
      <c r="E51" s="20"/>
      <c r="F51" s="20"/>
      <c r="G51" s="20"/>
      <c r="H51" s="20"/>
      <c r="I51" s="20"/>
      <c r="J51" s="20"/>
      <c r="K51" s="20"/>
      <c r="L51" s="20"/>
      <c r="M51" s="20"/>
      <c r="N51" s="20"/>
      <c r="O51" s="20"/>
      <c r="P51" s="20"/>
      <c r="Q51" s="20">
        <f t="shared" ref="Q51:AC51" ca="1" si="19">IF(OFFSET(Q31,$AE$29-1,0)=0,ERROR.TYPE(6),Q7*(OFFSET(Q$28,$AE$29,0)/Q$27)^($AE7))</f>
        <v>54.318414990217974</v>
      </c>
      <c r="R51" s="20">
        <f t="shared" ca="1" si="19"/>
        <v>65.240427470258865</v>
      </c>
      <c r="S51" s="20">
        <f t="shared" ca="1" si="19"/>
        <v>67.022539481361463</v>
      </c>
      <c r="T51" s="20">
        <f t="shared" ca="1" si="19"/>
        <v>77.915056957476651</v>
      </c>
      <c r="U51" s="20">
        <f t="shared" ca="1" si="19"/>
        <v>84.81413070997904</v>
      </c>
      <c r="V51" s="20">
        <f t="shared" ca="1" si="19"/>
        <v>89.71083684765135</v>
      </c>
      <c r="W51" s="20">
        <f t="shared" ca="1" si="19"/>
        <v>102.47937902706866</v>
      </c>
      <c r="X51" s="20">
        <f t="shared" ca="1" si="19"/>
        <v>111.60153552930804</v>
      </c>
      <c r="Y51" s="20">
        <f t="shared" ca="1" si="19"/>
        <v>111.35329463723272</v>
      </c>
      <c r="Z51" s="20">
        <f t="shared" ca="1" si="19"/>
        <v>132.12134333920665</v>
      </c>
      <c r="AA51" s="20">
        <f t="shared" ca="1" si="19"/>
        <v>142.48486083814649</v>
      </c>
      <c r="AB51" s="20">
        <f t="shared" ca="1" si="19"/>
        <v>149.83158051709637</v>
      </c>
      <c r="AC51" s="20">
        <f t="shared" ca="1" si="19"/>
        <v>170.73826452113309</v>
      </c>
      <c r="AF51" s="39"/>
      <c r="AG51" s="40"/>
      <c r="AH51" s="40"/>
    </row>
    <row r="52" spans="1:34" ht="15">
      <c r="A52" s="214"/>
      <c r="B52" s="12"/>
      <c r="C52" s="12"/>
      <c r="D52" s="21" t="s">
        <v>36</v>
      </c>
      <c r="E52" s="20"/>
      <c r="F52" s="20"/>
      <c r="G52" s="20"/>
      <c r="H52" s="20"/>
      <c r="I52" s="20"/>
      <c r="J52" s="20"/>
      <c r="K52" s="20"/>
      <c r="L52" s="20"/>
      <c r="M52" s="20"/>
      <c r="N52" s="20"/>
      <c r="O52" s="20"/>
      <c r="P52" s="20"/>
      <c r="Q52" s="20">
        <f t="shared" ref="Q52:AC52" ca="1" si="20">IF(OFFSET(Q31,$AE$29-1,0)=0,ERROR.TYPE(6),Q8*(OFFSET(Q$28,$AE$29,0)/Q$27)^($AE8))</f>
        <v>27.52311879166589</v>
      </c>
      <c r="R52" s="20">
        <f t="shared" ca="1" si="20"/>
        <v>28.225269919508435</v>
      </c>
      <c r="S52" s="20">
        <f t="shared" ca="1" si="20"/>
        <v>31.145340937237581</v>
      </c>
      <c r="T52" s="20">
        <f t="shared" ca="1" si="20"/>
        <v>34.840390049009265</v>
      </c>
      <c r="U52" s="20">
        <f t="shared" ca="1" si="20"/>
        <v>36.686207024738792</v>
      </c>
      <c r="V52" s="20">
        <f t="shared" ca="1" si="20"/>
        <v>41.629011288363621</v>
      </c>
      <c r="W52" s="20">
        <f t="shared" ca="1" si="20"/>
        <v>44.635620787143289</v>
      </c>
      <c r="X52" s="20">
        <f t="shared" ca="1" si="20"/>
        <v>36.161759350597869</v>
      </c>
      <c r="Y52" s="20">
        <f t="shared" ca="1" si="20"/>
        <v>46.489479797667911</v>
      </c>
      <c r="Z52" s="20">
        <f t="shared" ca="1" si="20"/>
        <v>53.736355988539259</v>
      </c>
      <c r="AA52" s="20">
        <f t="shared" ca="1" si="20"/>
        <v>47.050866439709132</v>
      </c>
      <c r="AB52" s="20">
        <f t="shared" ca="1" si="20"/>
        <v>45.213723732827177</v>
      </c>
      <c r="AC52" s="20">
        <f t="shared" ca="1" si="20"/>
        <v>50.228726905244322</v>
      </c>
      <c r="AF52" s="39"/>
      <c r="AG52" s="40"/>
      <c r="AH52" s="40"/>
    </row>
    <row r="53" spans="1:34" ht="15">
      <c r="A53" s="214"/>
      <c r="B53" s="12"/>
      <c r="C53" s="12"/>
      <c r="D53" s="21" t="s">
        <v>37</v>
      </c>
      <c r="E53" s="20"/>
      <c r="F53" s="20"/>
      <c r="G53" s="20"/>
      <c r="H53" s="20"/>
      <c r="I53" s="20"/>
      <c r="J53" s="20"/>
      <c r="K53" s="20"/>
      <c r="L53" s="20"/>
      <c r="M53" s="20"/>
      <c r="N53" s="20"/>
      <c r="O53" s="20"/>
      <c r="P53" s="20"/>
      <c r="Q53" s="20">
        <f t="shared" ref="Q53:AC53" ca="1" si="21">IF(OFFSET(Q31,$AE$29-1,0)=0,ERROR.TYPE(6),Q9)</f>
        <v>99.276145396983054</v>
      </c>
      <c r="R53" s="20">
        <f t="shared" ca="1" si="21"/>
        <v>114.47975272812702</v>
      </c>
      <c r="S53" s="20">
        <f t="shared" ca="1" si="21"/>
        <v>142.85861815970466</v>
      </c>
      <c r="T53" s="20">
        <f t="shared" ca="1" si="21"/>
        <v>157.24115032999998</v>
      </c>
      <c r="U53" s="20">
        <f t="shared" ca="1" si="21"/>
        <v>166.89308720454</v>
      </c>
      <c r="V53" s="20">
        <f t="shared" ca="1" si="21"/>
        <v>189.18567597728003</v>
      </c>
      <c r="W53" s="20">
        <f t="shared" ca="1" si="21"/>
        <v>194.80025358054002</v>
      </c>
      <c r="X53" s="20">
        <f t="shared" ca="1" si="21"/>
        <v>189.68115580905001</v>
      </c>
      <c r="Y53" s="20">
        <f t="shared" ca="1" si="21"/>
        <v>233.37739852613993</v>
      </c>
      <c r="Z53" s="20">
        <f t="shared" ca="1" si="21"/>
        <v>264.6491796544899</v>
      </c>
      <c r="AA53" s="20">
        <f t="shared" ca="1" si="21"/>
        <v>292.07200433823994</v>
      </c>
      <c r="AB53" s="20">
        <f t="shared" ca="1" si="21"/>
        <v>331.40190349345005</v>
      </c>
      <c r="AC53" s="20">
        <f t="shared" ca="1" si="21"/>
        <v>326.42310301768003</v>
      </c>
      <c r="AF53" s="39"/>
      <c r="AG53" s="40"/>
      <c r="AH53" s="40"/>
    </row>
    <row r="54" spans="1:34" ht="15">
      <c r="A54" s="214"/>
      <c r="B54" s="12"/>
      <c r="C54" s="12"/>
      <c r="D54" s="19" t="s">
        <v>38</v>
      </c>
      <c r="E54" s="18"/>
      <c r="F54" s="18"/>
      <c r="G54" s="18"/>
      <c r="H54" s="18"/>
      <c r="I54" s="18"/>
      <c r="J54" s="18"/>
      <c r="K54" s="18"/>
      <c r="L54" s="18"/>
      <c r="M54" s="18"/>
      <c r="N54" s="18"/>
      <c r="O54" s="18"/>
      <c r="P54" s="18"/>
      <c r="Q54" s="18">
        <f t="shared" ref="Q54:AB54" si="22">+Q10</f>
        <v>0</v>
      </c>
      <c r="R54" s="18">
        <f t="shared" si="22"/>
        <v>0</v>
      </c>
      <c r="S54" s="18">
        <f t="shared" si="22"/>
        <v>0</v>
      </c>
      <c r="T54" s="18">
        <f t="shared" si="22"/>
        <v>0</v>
      </c>
      <c r="U54" s="18">
        <f t="shared" si="22"/>
        <v>0</v>
      </c>
      <c r="V54" s="18">
        <f t="shared" si="22"/>
        <v>0</v>
      </c>
      <c r="W54" s="18">
        <f t="shared" si="22"/>
        <v>0</v>
      </c>
      <c r="X54" s="18">
        <f t="shared" si="22"/>
        <v>0</v>
      </c>
      <c r="Y54" s="18">
        <f t="shared" si="22"/>
        <v>0</v>
      </c>
      <c r="Z54" s="18">
        <f t="shared" si="22"/>
        <v>0</v>
      </c>
      <c r="AA54" s="18">
        <f t="shared" si="22"/>
        <v>0</v>
      </c>
      <c r="AB54" s="18">
        <f t="shared" si="22"/>
        <v>0</v>
      </c>
      <c r="AC54" s="18">
        <f t="shared" ref="AC54" si="23">+AC10</f>
        <v>0</v>
      </c>
      <c r="AF54" s="39"/>
      <c r="AG54" s="40"/>
      <c r="AH54" s="40"/>
    </row>
    <row r="55" spans="1:34" ht="15">
      <c r="A55" s="214"/>
      <c r="B55" s="12"/>
      <c r="C55" s="12" t="s">
        <v>39</v>
      </c>
      <c r="D55" s="12"/>
      <c r="E55" s="20"/>
      <c r="F55" s="20"/>
      <c r="G55" s="20"/>
      <c r="H55" s="20"/>
      <c r="I55" s="20"/>
      <c r="J55" s="20"/>
      <c r="K55" s="20"/>
      <c r="L55" s="20"/>
      <c r="M55" s="20"/>
      <c r="N55" s="20"/>
      <c r="O55" s="20"/>
      <c r="P55" s="20"/>
      <c r="Q55" s="20">
        <f t="shared" ref="Q55:AC55" ca="1" si="24">IF(OFFSET(Q31,$AE$29-1,0)=0,ERROR.TYPE(6),Q11*(OFFSET(Q$28,$AE$29,0)/Q$27)^($AE11))</f>
        <v>73.190918088280142</v>
      </c>
      <c r="R55" s="20">
        <f t="shared" ca="1" si="24"/>
        <v>86.102363876573278</v>
      </c>
      <c r="S55" s="20">
        <f t="shared" ca="1" si="24"/>
        <v>96.720104442417039</v>
      </c>
      <c r="T55" s="20">
        <f t="shared" ca="1" si="24"/>
        <v>112.71068823824461</v>
      </c>
      <c r="U55" s="20">
        <f t="shared" ca="1" si="24"/>
        <v>127.70853764936263</v>
      </c>
      <c r="V55" s="20">
        <f t="shared" ca="1" si="24"/>
        <v>139.8244755666513</v>
      </c>
      <c r="W55" s="20">
        <f t="shared" ca="1" si="24"/>
        <v>158.72983295184051</v>
      </c>
      <c r="X55" s="20">
        <f t="shared" ca="1" si="24"/>
        <v>187.05980190875439</v>
      </c>
      <c r="Y55" s="20">
        <f t="shared" ca="1" si="24"/>
        <v>202.74734854429951</v>
      </c>
      <c r="Z55" s="20">
        <f t="shared" ca="1" si="24"/>
        <v>230.42113651121898</v>
      </c>
      <c r="AA55" s="20">
        <f t="shared" ca="1" si="24"/>
        <v>260.49095003404477</v>
      </c>
      <c r="AB55" s="20">
        <f t="shared" ca="1" si="24"/>
        <v>286.2689554090594</v>
      </c>
      <c r="AC55" s="20">
        <f t="shared" ca="1" si="24"/>
        <v>322.06894429577051</v>
      </c>
      <c r="AF55" s="39"/>
      <c r="AG55" s="40"/>
      <c r="AH55" s="40"/>
    </row>
    <row r="56" spans="1:34" ht="15">
      <c r="A56" s="214"/>
      <c r="B56" s="12"/>
      <c r="C56" s="12" t="s">
        <v>40</v>
      </c>
      <c r="D56" s="12"/>
      <c r="E56" s="13"/>
      <c r="F56" s="13"/>
      <c r="G56" s="13"/>
      <c r="H56" s="13"/>
      <c r="I56" s="13"/>
      <c r="J56" s="13"/>
      <c r="K56" s="13"/>
      <c r="L56" s="13"/>
      <c r="M56" s="13"/>
      <c r="N56" s="13"/>
      <c r="O56" s="13"/>
      <c r="P56" s="13"/>
      <c r="Q56" s="13">
        <f t="shared" ref="Q56:AB56" ca="1" si="25">+Q57+Q58</f>
        <v>23.548395443617963</v>
      </c>
      <c r="R56" s="13">
        <f t="shared" ca="1" si="25"/>
        <v>24.510190222063002</v>
      </c>
      <c r="S56" s="13">
        <f t="shared" ca="1" si="25"/>
        <v>29.008704308303095</v>
      </c>
      <c r="T56" s="13">
        <f t="shared" ca="1" si="25"/>
        <v>37.706729622360015</v>
      </c>
      <c r="U56" s="13">
        <f t="shared" ca="1" si="25"/>
        <v>52.664647584666014</v>
      </c>
      <c r="V56" s="13">
        <f t="shared" ca="1" si="25"/>
        <v>52.994603343300952</v>
      </c>
      <c r="W56" s="13">
        <f t="shared" ca="1" si="25"/>
        <v>77.377822086879974</v>
      </c>
      <c r="X56" s="13">
        <f t="shared" ca="1" si="25"/>
        <v>96.200698724230051</v>
      </c>
      <c r="Y56" s="13">
        <f t="shared" ca="1" si="25"/>
        <v>172.56923728033712</v>
      </c>
      <c r="Z56" s="13">
        <f t="shared" ca="1" si="25"/>
        <v>116.07727884461008</v>
      </c>
      <c r="AA56" s="13">
        <f t="shared" ca="1" si="25"/>
        <v>124.04604684608091</v>
      </c>
      <c r="AB56" s="13">
        <f t="shared" ca="1" si="25"/>
        <v>136.86859583530986</v>
      </c>
      <c r="AC56" s="13">
        <f t="shared" ref="AC56" ca="1" si="26">+AC57+AC58</f>
        <v>133.15019372057003</v>
      </c>
      <c r="AF56" s="39"/>
      <c r="AG56" s="40"/>
      <c r="AH56" s="40"/>
    </row>
    <row r="57" spans="1:34">
      <c r="A57" s="214"/>
      <c r="B57" s="21"/>
      <c r="C57" s="21"/>
      <c r="D57" s="21" t="s">
        <v>55</v>
      </c>
      <c r="E57" s="20"/>
      <c r="F57" s="20"/>
      <c r="G57" s="20"/>
      <c r="H57" s="20"/>
      <c r="I57" s="20"/>
      <c r="J57" s="20"/>
      <c r="K57" s="20"/>
      <c r="L57" s="20"/>
      <c r="M57" s="20"/>
      <c r="N57" s="20"/>
      <c r="O57" s="20"/>
      <c r="P57" s="20"/>
      <c r="Q57" s="20">
        <f t="shared" ref="Q57:AB57" ca="1" si="27">IF(OFFSET(Q31,$AE$29-1,0)=0,ERROR.TYPE(6),Q13)</f>
        <v>23.548395443617963</v>
      </c>
      <c r="R57" s="20">
        <f t="shared" ca="1" si="27"/>
        <v>24.510190222063002</v>
      </c>
      <c r="S57" s="20">
        <f t="shared" ca="1" si="27"/>
        <v>29.008704308303095</v>
      </c>
      <c r="T57" s="20">
        <f t="shared" ca="1" si="27"/>
        <v>37.706729622360015</v>
      </c>
      <c r="U57" s="20">
        <f t="shared" ca="1" si="27"/>
        <v>52.664647584666014</v>
      </c>
      <c r="V57" s="20">
        <f t="shared" ca="1" si="27"/>
        <v>52.994603343300952</v>
      </c>
      <c r="W57" s="20">
        <f t="shared" ca="1" si="27"/>
        <v>77.377822086879974</v>
      </c>
      <c r="X57" s="20">
        <f t="shared" ca="1" si="27"/>
        <v>96.200698724230051</v>
      </c>
      <c r="Y57" s="20">
        <f t="shared" ca="1" si="27"/>
        <v>172.56923728033712</v>
      </c>
      <c r="Z57" s="20">
        <f t="shared" ca="1" si="27"/>
        <v>116.07727884461008</v>
      </c>
      <c r="AA57" s="20">
        <f t="shared" ca="1" si="27"/>
        <v>124.04604684608091</v>
      </c>
      <c r="AB57" s="20">
        <f t="shared" ca="1" si="27"/>
        <v>136.86859583530986</v>
      </c>
      <c r="AC57" s="20">
        <f t="shared" ref="AC57" ca="1" si="28">IF(OFFSET(AC31,$AE$29-1,0)=0,ERROR.TYPE(6),AC13)</f>
        <v>133.15019372057003</v>
      </c>
    </row>
    <row r="58" spans="1:34">
      <c r="A58" s="214"/>
      <c r="B58" s="19"/>
      <c r="C58" s="19"/>
      <c r="D58" s="19" t="s">
        <v>38</v>
      </c>
      <c r="E58" s="18"/>
      <c r="F58" s="18"/>
      <c r="G58" s="18"/>
      <c r="H58" s="18"/>
      <c r="I58" s="18"/>
      <c r="J58" s="18"/>
      <c r="K58" s="18"/>
      <c r="L58" s="18"/>
      <c r="M58" s="18"/>
      <c r="N58" s="18"/>
      <c r="O58" s="18"/>
      <c r="P58" s="18"/>
      <c r="Q58" s="18">
        <f t="shared" ref="Q58:AB58" si="29">+Q14</f>
        <v>0</v>
      </c>
      <c r="R58" s="18">
        <f t="shared" si="29"/>
        <v>0</v>
      </c>
      <c r="S58" s="18">
        <f t="shared" si="29"/>
        <v>0</v>
      </c>
      <c r="T58" s="18">
        <f t="shared" si="29"/>
        <v>0</v>
      </c>
      <c r="U58" s="18">
        <f t="shared" si="29"/>
        <v>0</v>
      </c>
      <c r="V58" s="18">
        <f t="shared" si="29"/>
        <v>0</v>
      </c>
      <c r="W58" s="18">
        <f t="shared" si="29"/>
        <v>0</v>
      </c>
      <c r="X58" s="18">
        <f t="shared" si="29"/>
        <v>0</v>
      </c>
      <c r="Y58" s="18">
        <f t="shared" si="29"/>
        <v>0</v>
      </c>
      <c r="Z58" s="18">
        <f t="shared" si="29"/>
        <v>0</v>
      </c>
      <c r="AA58" s="18">
        <f t="shared" si="29"/>
        <v>0</v>
      </c>
      <c r="AB58" s="18">
        <f t="shared" si="29"/>
        <v>0</v>
      </c>
      <c r="AC58" s="18">
        <f t="shared" ref="AC58" si="30">+AC14</f>
        <v>0</v>
      </c>
    </row>
    <row r="59" spans="1:34" ht="15">
      <c r="A59" s="214"/>
      <c r="B59" s="17" t="s">
        <v>42</v>
      </c>
      <c r="C59" s="17"/>
      <c r="D59" s="17"/>
      <c r="E59" s="16"/>
      <c r="F59" s="16"/>
      <c r="G59" s="16"/>
      <c r="H59" s="16"/>
      <c r="I59" s="16"/>
      <c r="J59" s="16"/>
      <c r="K59" s="16"/>
      <c r="L59" s="16"/>
      <c r="M59" s="16"/>
      <c r="N59" s="16"/>
      <c r="O59" s="16"/>
      <c r="P59" s="16"/>
      <c r="Q59" s="16">
        <f t="shared" ref="Q59:AB59" ca="1" si="31">IF(OFFSET(Q31,$AE$29-1,0)=0,ERROR.TYPE(6),Q15)</f>
        <v>0</v>
      </c>
      <c r="R59" s="16">
        <f t="shared" ca="1" si="31"/>
        <v>0</v>
      </c>
      <c r="S59" s="16">
        <f t="shared" ca="1" si="31"/>
        <v>0</v>
      </c>
      <c r="T59" s="16">
        <f t="shared" ca="1" si="31"/>
        <v>0</v>
      </c>
      <c r="U59" s="16">
        <f t="shared" ca="1" si="31"/>
        <v>0</v>
      </c>
      <c r="V59" s="16">
        <f t="shared" ca="1" si="31"/>
        <v>0</v>
      </c>
      <c r="W59" s="16">
        <f t="shared" ca="1" si="31"/>
        <v>0</v>
      </c>
      <c r="X59" s="16">
        <f t="shared" ca="1" si="31"/>
        <v>0</v>
      </c>
      <c r="Y59" s="16">
        <f t="shared" ca="1" si="31"/>
        <v>0</v>
      </c>
      <c r="Z59" s="16">
        <f t="shared" ca="1" si="31"/>
        <v>0</v>
      </c>
      <c r="AA59" s="16">
        <f t="shared" ca="1" si="31"/>
        <v>0</v>
      </c>
      <c r="AB59" s="16">
        <f t="shared" ca="1" si="31"/>
        <v>0</v>
      </c>
      <c r="AC59" s="16">
        <f t="shared" ref="AC59" ca="1" si="32">IF(OFFSET(AC31,$AE$29-1,0)=0,ERROR.TYPE(6),AC15)</f>
        <v>0</v>
      </c>
    </row>
    <row r="60" spans="1:34" ht="6" customHeight="1">
      <c r="A60" s="214"/>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row>
    <row r="61" spans="1:34" s="9" customFormat="1" ht="15">
      <c r="A61" s="214"/>
      <c r="B61" s="15" t="s">
        <v>43</v>
      </c>
      <c r="C61" s="15"/>
      <c r="D61" s="15"/>
      <c r="E61" s="14"/>
      <c r="F61" s="14"/>
      <c r="G61" s="14"/>
      <c r="H61" s="14"/>
      <c r="I61" s="14"/>
      <c r="J61" s="14"/>
      <c r="K61" s="14"/>
      <c r="L61" s="14"/>
      <c r="M61" s="14"/>
      <c r="N61" s="14"/>
      <c r="O61" s="14"/>
      <c r="P61" s="14"/>
      <c r="Q61" s="14">
        <f t="shared" ref="Q61:AB61" ca="1" si="33">IF(OFFSET(Q31,$AE$29-1,0)=0,ERROR.TYPE(6),Q17)</f>
        <v>330.08560499552323</v>
      </c>
      <c r="R61" s="14">
        <f t="shared" ca="1" si="33"/>
        <v>418.80903892834772</v>
      </c>
      <c r="S61" s="14">
        <f t="shared" ca="1" si="33"/>
        <v>446.64868131527487</v>
      </c>
      <c r="T61" s="14">
        <f t="shared" ca="1" si="33"/>
        <v>561.65897769716753</v>
      </c>
      <c r="U61" s="14">
        <f t="shared" ca="1" si="33"/>
        <v>617.98042560161844</v>
      </c>
      <c r="V61" s="14">
        <f t="shared" ca="1" si="33"/>
        <v>678.47991255465456</v>
      </c>
      <c r="W61" s="14">
        <f t="shared" ca="1" si="33"/>
        <v>741.54917142226782</v>
      </c>
      <c r="X61" s="14">
        <f t="shared" ca="1" si="33"/>
        <v>846.66767277594101</v>
      </c>
      <c r="Y61" s="14">
        <f t="shared" ca="1" si="33"/>
        <v>965.55880675492028</v>
      </c>
      <c r="Z61" s="14">
        <f t="shared" ca="1" si="33"/>
        <v>1077.9233659193483</v>
      </c>
      <c r="AA61" s="14">
        <f t="shared" ca="1" si="33"/>
        <v>1123.388009787619</v>
      </c>
      <c r="AB61" s="14">
        <f t="shared" ca="1" si="33"/>
        <v>1291.6501463755878</v>
      </c>
      <c r="AC61" s="14">
        <f t="shared" ref="AC61" ca="1" si="34">IF(OFFSET(AC31,$AE$29-1,0)=0,ERROR.TYPE(6),AC17)</f>
        <v>1495.574070794808</v>
      </c>
    </row>
    <row r="62" spans="1:34" s="9" customFormat="1" ht="6" customHeight="1">
      <c r="A62" s="214"/>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
      <c r="AE62" s="1"/>
    </row>
    <row r="63" spans="1:34" s="9" customFormat="1" ht="15">
      <c r="A63" s="214"/>
      <c r="B63" s="51"/>
      <c r="C63" s="51" t="s">
        <v>44</v>
      </c>
      <c r="D63" s="51"/>
      <c r="E63" s="14"/>
      <c r="F63" s="14"/>
      <c r="G63" s="14"/>
      <c r="H63" s="14"/>
      <c r="I63" s="14"/>
      <c r="J63" s="14"/>
      <c r="K63" s="14"/>
      <c r="L63" s="14"/>
      <c r="M63" s="14"/>
      <c r="N63" s="14"/>
      <c r="O63" s="14"/>
      <c r="P63" s="14"/>
      <c r="Q63" s="14">
        <f t="shared" ref="Q63:AB63" ca="1" si="35">IF(OFFSET(Q31,$AE$29-1,0)=0,ERROR.TYPE(6),Q19)</f>
        <v>41.948247818429003</v>
      </c>
      <c r="R63" s="14">
        <f t="shared" ca="1" si="35"/>
        <v>100.89642538305399</v>
      </c>
      <c r="S63" s="14">
        <f t="shared" ca="1" si="35"/>
        <v>79.418516576862302</v>
      </c>
      <c r="T63" s="14">
        <f t="shared" ca="1" si="35"/>
        <v>129.02537226337</v>
      </c>
      <c r="U63" s="14">
        <f t="shared" ca="1" si="35"/>
        <v>125.82661550696901</v>
      </c>
      <c r="V63" s="14">
        <f t="shared" ca="1" si="35"/>
        <v>119.04570192039999</v>
      </c>
      <c r="W63" s="14">
        <f t="shared" ca="1" si="35"/>
        <v>96.198680136417295</v>
      </c>
      <c r="X63" s="14">
        <f t="shared" ca="1" si="35"/>
        <v>149.80640014882999</v>
      </c>
      <c r="Y63" s="14">
        <f t="shared" ca="1" si="35"/>
        <v>124.508742530116</v>
      </c>
      <c r="Z63" s="14">
        <f t="shared" ca="1" si="35"/>
        <v>180.55306946836401</v>
      </c>
      <c r="AA63" s="14">
        <f t="shared" ca="1" si="35"/>
        <v>147.26763260292398</v>
      </c>
      <c r="AB63" s="14">
        <f t="shared" ca="1" si="35"/>
        <v>185.84565065014002</v>
      </c>
      <c r="AC63" s="14">
        <f t="shared" ref="AC63" ca="1" si="36">IF(OFFSET(AC31,$AE$29-1,0)=0,ERROR.TYPE(6),AC19)</f>
        <v>251.070215328855</v>
      </c>
    </row>
    <row r="64" spans="1:34" s="9" customFormat="1" ht="6" customHeight="1">
      <c r="A64" s="214"/>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
      <c r="AE64" s="1"/>
    </row>
    <row r="65" spans="1:39" s="9" customFormat="1" ht="15">
      <c r="A65" s="214"/>
      <c r="B65" s="15" t="s">
        <v>45</v>
      </c>
      <c r="C65" s="15"/>
      <c r="D65" s="15"/>
      <c r="E65" s="14"/>
      <c r="F65" s="14"/>
      <c r="G65" s="14"/>
      <c r="H65" s="14"/>
      <c r="I65" s="14"/>
      <c r="J65" s="14"/>
      <c r="K65" s="14"/>
      <c r="L65" s="14"/>
      <c r="M65" s="14"/>
      <c r="N65" s="14"/>
      <c r="O65" s="14"/>
      <c r="P65" s="14"/>
      <c r="Q65" s="14">
        <f t="shared" ref="Q65:AB65" ca="1" si="37">IF(OFFSET(Q31,$AE$29-1,0)=0,ERROR.TYPE(6),Q21)</f>
        <v>0</v>
      </c>
      <c r="R65" s="14">
        <f t="shared" ca="1" si="37"/>
        <v>0</v>
      </c>
      <c r="S65" s="14">
        <f t="shared" ca="1" si="37"/>
        <v>0</v>
      </c>
      <c r="T65" s="14">
        <f t="shared" ca="1" si="37"/>
        <v>0</v>
      </c>
      <c r="U65" s="14">
        <f t="shared" ca="1" si="37"/>
        <v>0</v>
      </c>
      <c r="V65" s="14">
        <f t="shared" ca="1" si="37"/>
        <v>0</v>
      </c>
      <c r="W65" s="14">
        <f t="shared" ca="1" si="37"/>
        <v>0</v>
      </c>
      <c r="X65" s="14">
        <f t="shared" ca="1" si="37"/>
        <v>0</v>
      </c>
      <c r="Y65" s="14">
        <f t="shared" ca="1" si="37"/>
        <v>0</v>
      </c>
      <c r="Z65" s="14">
        <f t="shared" ca="1" si="37"/>
        <v>0</v>
      </c>
      <c r="AA65" s="14">
        <f t="shared" ca="1" si="37"/>
        <v>0</v>
      </c>
      <c r="AB65" s="14">
        <f t="shared" ca="1" si="37"/>
        <v>0</v>
      </c>
      <c r="AC65" s="14">
        <f t="shared" ref="AC65" ca="1" si="38">IF(OFFSET(AC31,$AE$29-1,0)=0,ERROR.TYPE(6),AC21)</f>
        <v>0</v>
      </c>
    </row>
    <row r="66" spans="1:39" ht="6" customHeight="1">
      <c r="A66" s="214"/>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row>
    <row r="67" spans="1:39" ht="15">
      <c r="A67" s="214"/>
      <c r="B67" s="10" t="s">
        <v>46</v>
      </c>
      <c r="C67" s="10"/>
      <c r="D67" s="10"/>
      <c r="E67" s="34"/>
      <c r="F67" s="34"/>
      <c r="G67" s="34"/>
      <c r="H67" s="34"/>
      <c r="I67" s="34"/>
      <c r="J67" s="34"/>
      <c r="K67" s="34"/>
      <c r="L67" s="34"/>
      <c r="M67" s="34"/>
      <c r="N67" s="34"/>
      <c r="O67" s="34"/>
      <c r="P67" s="34"/>
      <c r="Q67" s="34">
        <f t="shared" ref="Q67:AB67" ca="1" si="39">+Q48+Q59-Q61-Q65+Q63</f>
        <v>38.817464545598092</v>
      </c>
      <c r="R67" s="34">
        <f t="shared" ca="1" si="39"/>
        <v>55.555650148188008</v>
      </c>
      <c r="S67" s="34">
        <f t="shared" ca="1" si="39"/>
        <v>61.375856765589887</v>
      </c>
      <c r="T67" s="34">
        <f t="shared" ca="1" si="39"/>
        <v>69.146594478985548</v>
      </c>
      <c r="U67" s="34">
        <f t="shared" ca="1" si="39"/>
        <v>64.06567579909688</v>
      </c>
      <c r="V67" s="34">
        <f t="shared" ca="1" si="39"/>
        <v>57.622158355200085</v>
      </c>
      <c r="W67" s="34">
        <f t="shared" ca="1" si="39"/>
        <v>56.74252613204402</v>
      </c>
      <c r="X67" s="34">
        <f t="shared" ca="1" si="39"/>
        <v>57.172194549253504</v>
      </c>
      <c r="Y67" s="34">
        <f t="shared" ca="1" si="39"/>
        <v>53.075473924663441</v>
      </c>
      <c r="Z67" s="34">
        <f t="shared" ca="1" si="39"/>
        <v>48.926647654797534</v>
      </c>
      <c r="AA67" s="34">
        <f t="shared" ca="1" si="39"/>
        <v>44.726398237039803</v>
      </c>
      <c r="AB67" s="34">
        <f t="shared" ca="1" si="39"/>
        <v>19.196800817551122</v>
      </c>
      <c r="AC67" s="34">
        <f t="shared" ref="AC67" ca="1" si="40">+AC48+AC59-AC61-AC65+AC63</f>
        <v>-60.961262935775778</v>
      </c>
    </row>
    <row r="68" spans="1:39" ht="6" customHeight="1">
      <c r="A68" s="214"/>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row>
    <row r="69" spans="1:39" ht="15">
      <c r="A69" s="214"/>
      <c r="B69" s="10" t="s">
        <v>47</v>
      </c>
      <c r="C69" s="11"/>
      <c r="D69" s="11"/>
      <c r="E69" s="34"/>
      <c r="F69" s="34"/>
      <c r="G69" s="34"/>
      <c r="H69" s="34"/>
      <c r="I69" s="34"/>
      <c r="J69" s="34"/>
      <c r="K69" s="34"/>
      <c r="L69" s="34"/>
      <c r="M69" s="34"/>
      <c r="N69" s="34"/>
      <c r="O69" s="34"/>
      <c r="P69" s="34"/>
      <c r="Q69" s="34">
        <f t="shared" ref="Q69:AB69" ca="1" si="41">+Q67-Q$19</f>
        <v>-3.1307832728309108</v>
      </c>
      <c r="R69" s="34">
        <f t="shared" ca="1" si="41"/>
        <v>-45.340775234865987</v>
      </c>
      <c r="S69" s="34">
        <f t="shared" ca="1" si="41"/>
        <v>-18.042659811272415</v>
      </c>
      <c r="T69" s="34">
        <f t="shared" ca="1" si="41"/>
        <v>-59.878777784384454</v>
      </c>
      <c r="U69" s="34">
        <f t="shared" ca="1" si="41"/>
        <v>-61.760939707872126</v>
      </c>
      <c r="V69" s="34">
        <f t="shared" ca="1" si="41"/>
        <v>-61.423543565199907</v>
      </c>
      <c r="W69" s="34">
        <f t="shared" ca="1" si="41"/>
        <v>-39.456154004373275</v>
      </c>
      <c r="X69" s="34">
        <f t="shared" ca="1" si="41"/>
        <v>-92.634205599576489</v>
      </c>
      <c r="Y69" s="34">
        <f t="shared" ca="1" si="41"/>
        <v>-71.433268605452554</v>
      </c>
      <c r="Z69" s="34">
        <f t="shared" ca="1" si="41"/>
        <v>-131.62642181356648</v>
      </c>
      <c r="AA69" s="34">
        <f t="shared" ca="1" si="41"/>
        <v>-102.54123436588418</v>
      </c>
      <c r="AB69" s="34">
        <f t="shared" ca="1" si="41"/>
        <v>-166.64884983258889</v>
      </c>
      <c r="AC69" s="34">
        <f t="shared" ref="AC69" ca="1" si="42">+AC67-AC$19</f>
        <v>-312.03147826463078</v>
      </c>
    </row>
    <row r="70" spans="1:39" ht="6" hidden="1" customHeight="1">
      <c r="A70" s="214"/>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row>
    <row r="71" spans="1:39" ht="15" hidden="1">
      <c r="A71" s="214"/>
      <c r="B71" s="10"/>
      <c r="C71" s="10"/>
      <c r="D71" s="11"/>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H71" s="42"/>
      <c r="AI71" s="43"/>
      <c r="AJ71" s="43"/>
      <c r="AK71" s="43"/>
      <c r="AL71" s="43"/>
      <c r="AM71" s="43"/>
    </row>
    <row r="72" spans="1:39" ht="15" hidden="1">
      <c r="A72" s="214"/>
      <c r="B72" s="10"/>
      <c r="C72" s="10"/>
      <c r="D72" s="11"/>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H72" s="42"/>
      <c r="AI72" s="43"/>
      <c r="AJ72" s="43"/>
      <c r="AK72" s="43"/>
      <c r="AL72" s="43"/>
      <c r="AM72" s="43"/>
    </row>
    <row r="73" spans="1:39" ht="5.25" hidden="1" customHeight="1">
      <c r="A73" s="214"/>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H73" s="42"/>
      <c r="AI73" s="43"/>
      <c r="AJ73" s="43"/>
      <c r="AK73" s="43"/>
      <c r="AL73" s="43"/>
      <c r="AM73" s="43"/>
    </row>
    <row r="74" spans="1:39" ht="15" hidden="1">
      <c r="A74" s="214"/>
      <c r="B74" s="10"/>
      <c r="C74" s="10"/>
      <c r="D74" s="11"/>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H74" s="42"/>
      <c r="AI74" s="43"/>
      <c r="AJ74" s="43"/>
      <c r="AK74" s="43"/>
      <c r="AL74" s="43"/>
      <c r="AM74" s="43"/>
    </row>
    <row r="75" spans="1:39" ht="15" hidden="1">
      <c r="A75" s="214"/>
      <c r="B75" s="10"/>
      <c r="C75" s="10"/>
      <c r="D75" s="11"/>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H75" s="42"/>
      <c r="AI75" s="43"/>
      <c r="AJ75" s="43"/>
      <c r="AK75" s="43"/>
      <c r="AL75" s="43"/>
      <c r="AM75" s="43"/>
    </row>
    <row r="77" spans="1:39" s="3" customFormat="1" ht="15">
      <c r="A77" s="8" t="s">
        <v>56</v>
      </c>
      <c r="B77" s="8"/>
      <c r="C77" s="8"/>
      <c r="D77" s="8"/>
      <c r="E77" s="7" t="s">
        <v>5</v>
      </c>
      <c r="F77" s="7" t="s">
        <v>6</v>
      </c>
      <c r="G77" s="7" t="s">
        <v>7</v>
      </c>
      <c r="H77" s="7" t="s">
        <v>8</v>
      </c>
      <c r="I77" s="7" t="s">
        <v>9</v>
      </c>
      <c r="J77" s="6" t="s">
        <v>10</v>
      </c>
      <c r="K77" s="6" t="s">
        <v>11</v>
      </c>
      <c r="L77" s="6" t="s">
        <v>12</v>
      </c>
      <c r="M77" s="5"/>
      <c r="N77" s="5"/>
      <c r="O77" s="5"/>
      <c r="P77" s="5"/>
      <c r="Q77" s="5" t="s">
        <v>17</v>
      </c>
      <c r="R77" s="5" t="s">
        <v>18</v>
      </c>
      <c r="S77" s="5" t="s">
        <v>19</v>
      </c>
      <c r="T77" s="5" t="s">
        <v>20</v>
      </c>
      <c r="U77" s="5" t="s">
        <v>21</v>
      </c>
      <c r="V77" s="5" t="s">
        <v>22</v>
      </c>
      <c r="W77" s="5" t="s">
        <v>23</v>
      </c>
      <c r="X77" s="5" t="s">
        <v>24</v>
      </c>
      <c r="Y77" s="5" t="s">
        <v>25</v>
      </c>
      <c r="Z77" s="5" t="s">
        <v>26</v>
      </c>
      <c r="AA77" s="5" t="s">
        <v>27</v>
      </c>
      <c r="AB77" s="5" t="s">
        <v>28</v>
      </c>
      <c r="AC77" s="5" t="s">
        <v>29</v>
      </c>
      <c r="AE77" s="4">
        <v>1</v>
      </c>
    </row>
    <row r="78" spans="1:39" ht="15">
      <c r="A78" s="35"/>
      <c r="B78" s="35"/>
      <c r="C78" s="35" t="s">
        <v>57</v>
      </c>
      <c r="D78" s="35"/>
      <c r="E78" s="36"/>
      <c r="F78" s="36"/>
      <c r="G78" s="36"/>
      <c r="H78" s="36"/>
      <c r="I78" s="36"/>
      <c r="J78" s="37"/>
      <c r="K78" s="37"/>
      <c r="L78" s="37"/>
      <c r="M78" s="38"/>
      <c r="N78" s="38"/>
      <c r="O78" s="38"/>
      <c r="P78" s="38"/>
      <c r="Q78" s="38"/>
      <c r="R78" s="38"/>
      <c r="S78" s="38"/>
      <c r="T78" s="38"/>
      <c r="U78" s="38"/>
      <c r="V78" s="38"/>
      <c r="W78" s="38"/>
      <c r="X78" s="38"/>
      <c r="Y78" s="38"/>
      <c r="Z78" s="38"/>
      <c r="AA78" s="38"/>
      <c r="AB78" s="38"/>
      <c r="AC78" s="38"/>
    </row>
    <row r="79" spans="1:39" ht="15">
      <c r="A79" s="31"/>
      <c r="B79" s="31"/>
      <c r="C79" s="31"/>
      <c r="D79" s="2" t="s">
        <v>58</v>
      </c>
      <c r="E79" s="32">
        <f t="shared" ref="E79:AB80" ca="1" si="43">+OFFSET(E82,1+($AE$77-1)*3,0)</f>
        <v>0</v>
      </c>
      <c r="F79" s="32">
        <f t="shared" ca="1" si="43"/>
        <v>0</v>
      </c>
      <c r="G79" s="32">
        <f t="shared" ca="1" si="43"/>
        <v>0</v>
      </c>
      <c r="H79" s="32">
        <f t="shared" ca="1" si="43"/>
        <v>0</v>
      </c>
      <c r="I79" s="32">
        <f t="shared" ca="1" si="43"/>
        <v>0</v>
      </c>
      <c r="J79" s="32">
        <f t="shared" ca="1" si="43"/>
        <v>0</v>
      </c>
      <c r="K79" s="32">
        <f t="shared" ca="1" si="43"/>
        <v>0</v>
      </c>
      <c r="L79" s="32">
        <f t="shared" ca="1" si="43"/>
        <v>0</v>
      </c>
      <c r="M79" s="32"/>
      <c r="N79" s="32"/>
      <c r="O79" s="32"/>
      <c r="P79" s="32"/>
      <c r="Q79" s="32">
        <f t="shared" ca="1" si="43"/>
        <v>2.1405218328284863</v>
      </c>
      <c r="R79" s="32">
        <f t="shared" ca="1" si="43"/>
        <v>2.2524610365227393</v>
      </c>
      <c r="S79" s="32">
        <f t="shared" ca="1" si="43"/>
        <v>2.6744804631391883</v>
      </c>
      <c r="T79" s="32">
        <f t="shared" ca="1" si="43"/>
        <v>2.5666732089730271</v>
      </c>
      <c r="U79" s="32">
        <f t="shared" ca="1" si="43"/>
        <v>2.1309456040880788</v>
      </c>
      <c r="V79" s="32">
        <f t="shared" ca="1" si="43"/>
        <v>2.1868299869578158</v>
      </c>
      <c r="W79" s="32">
        <f t="shared" ca="1" si="43"/>
        <v>2.2946817068121486</v>
      </c>
      <c r="X79" s="32">
        <f t="shared" ca="1" si="43"/>
        <v>1.2752702610211826</v>
      </c>
      <c r="Y79" s="32">
        <f t="shared" ca="1" si="43"/>
        <v>2.0253819807126554</v>
      </c>
      <c r="Z79" s="32">
        <f t="shared" ca="1" si="43"/>
        <v>2.1266398872237886</v>
      </c>
      <c r="AA79" s="32">
        <f t="shared" ca="1" si="43"/>
        <v>1.826527420357003</v>
      </c>
      <c r="AB79" s="32">
        <f t="shared" ca="1" si="43"/>
        <v>1.4598098969183364</v>
      </c>
      <c r="AC79" s="32">
        <f t="shared" ref="AC79" ca="1" si="44">+OFFSET(AC82,1+($AE$77-1)*3,0)</f>
        <v>-0.37077983873819204</v>
      </c>
      <c r="AD79" s="31"/>
      <c r="AE79" s="31"/>
    </row>
    <row r="80" spans="1:39" ht="15">
      <c r="A80" s="31"/>
      <c r="B80" s="31"/>
      <c r="C80" s="31"/>
      <c r="D80" s="2" t="s">
        <v>54</v>
      </c>
      <c r="E80" s="32">
        <f t="shared" ca="1" si="43"/>
        <v>0</v>
      </c>
      <c r="F80" s="32">
        <f t="shared" ca="1" si="43"/>
        <v>0</v>
      </c>
      <c r="G80" s="32">
        <f t="shared" ca="1" si="43"/>
        <v>0</v>
      </c>
      <c r="H80" s="32">
        <f t="shared" ca="1" si="43"/>
        <v>0</v>
      </c>
      <c r="I80" s="32">
        <f t="shared" ca="1" si="43"/>
        <v>0</v>
      </c>
      <c r="J80" s="32">
        <f t="shared" ca="1" si="43"/>
        <v>0</v>
      </c>
      <c r="K80" s="32">
        <f t="shared" ca="1" si="43"/>
        <v>0</v>
      </c>
      <c r="L80" s="32">
        <f t="shared" ca="1" si="43"/>
        <v>0</v>
      </c>
      <c r="M80" s="32"/>
      <c r="N80" s="32"/>
      <c r="O80" s="32"/>
      <c r="P80" s="32"/>
      <c r="Q80" s="32">
        <f t="shared" ca="1" si="43"/>
        <v>2.6031321806644856</v>
      </c>
      <c r="R80" s="32">
        <f t="shared" ca="1" si="43"/>
        <v>3.2298500902108001</v>
      </c>
      <c r="S80" s="32">
        <f t="shared" ca="1" si="43"/>
        <v>3.1334916062188993</v>
      </c>
      <c r="T80" s="32">
        <f t="shared" ca="1" si="43"/>
        <v>3.1839318627579756</v>
      </c>
      <c r="U80" s="32">
        <f t="shared" ca="1" si="43"/>
        <v>2.6585452165404826</v>
      </c>
      <c r="V80" s="32">
        <f t="shared" ca="1" si="43"/>
        <v>2.1199963633674557</v>
      </c>
      <c r="W80" s="32">
        <f t="shared" ca="1" si="43"/>
        <v>1.8259687318237965</v>
      </c>
      <c r="X80" s="32">
        <f t="shared" ca="1" si="43"/>
        <v>1.7178246855258621</v>
      </c>
      <c r="Y80" s="32">
        <f t="shared" ca="1" si="43"/>
        <v>1.3655190900736316</v>
      </c>
      <c r="Z80" s="32">
        <f t="shared" ca="1" si="43"/>
        <v>1.118383448134872</v>
      </c>
      <c r="AA80" s="32">
        <f t="shared" ca="1" si="43"/>
        <v>0.94898147049952952</v>
      </c>
      <c r="AB80" s="32">
        <f t="shared" ca="1" si="43"/>
        <v>0.37220637896557701</v>
      </c>
      <c r="AC80" s="32">
        <f t="shared" ref="AC80" ca="1" si="45">+OFFSET(AC83,1+($AE$77-1)*3,0)</f>
        <v>-1.1041194781726436</v>
      </c>
      <c r="AD80" s="31"/>
      <c r="AE80" s="31"/>
    </row>
    <row r="81" spans="1:43" ht="15">
      <c r="A81" s="31"/>
      <c r="B81" s="31"/>
      <c r="C81" s="31"/>
      <c r="D81" s="31"/>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1"/>
      <c r="AE81" s="31"/>
    </row>
    <row r="82" spans="1:43" ht="15">
      <c r="A82" s="31"/>
      <c r="B82" s="31"/>
      <c r="C82" s="2" t="s">
        <v>46</v>
      </c>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43" ht="15">
      <c r="A83" s="31"/>
      <c r="B83" s="31"/>
      <c r="C83" s="31"/>
      <c r="D83" s="2" t="s">
        <v>58</v>
      </c>
      <c r="E83" s="32">
        <f t="shared" ref="E83:AB83" ca="1" si="46">IF(OFFSET(E31,$AE$29-1,0)=0,ERROR.TYPE(6),E23/E27*100)</f>
        <v>0</v>
      </c>
      <c r="F83" s="32">
        <f t="shared" ca="1" si="46"/>
        <v>0</v>
      </c>
      <c r="G83" s="32">
        <f t="shared" ca="1" si="46"/>
        <v>0</v>
      </c>
      <c r="H83" s="32">
        <f t="shared" ca="1" si="46"/>
        <v>0</v>
      </c>
      <c r="I83" s="32">
        <f t="shared" ca="1" si="46"/>
        <v>0</v>
      </c>
      <c r="J83" s="32">
        <f t="shared" ca="1" si="46"/>
        <v>0</v>
      </c>
      <c r="K83" s="32">
        <f t="shared" ca="1" si="46"/>
        <v>0</v>
      </c>
      <c r="L83" s="32">
        <f t="shared" ca="1" si="46"/>
        <v>0</v>
      </c>
      <c r="M83" s="32"/>
      <c r="N83" s="32"/>
      <c r="O83" s="32"/>
      <c r="P83" s="32"/>
      <c r="Q83" s="32">
        <f t="shared" ca="1" si="46"/>
        <v>2.1405218328284863</v>
      </c>
      <c r="R83" s="32">
        <f t="shared" ca="1" si="46"/>
        <v>2.2524610365227393</v>
      </c>
      <c r="S83" s="32">
        <f t="shared" ca="1" si="46"/>
        <v>2.6744804631391883</v>
      </c>
      <c r="T83" s="32">
        <f t="shared" ca="1" si="46"/>
        <v>2.5666732089730271</v>
      </c>
      <c r="U83" s="32">
        <f t="shared" ca="1" si="46"/>
        <v>2.1309456040880788</v>
      </c>
      <c r="V83" s="32">
        <f t="shared" ca="1" si="46"/>
        <v>2.1868299869578158</v>
      </c>
      <c r="W83" s="32">
        <f t="shared" ca="1" si="46"/>
        <v>2.2946817068121486</v>
      </c>
      <c r="X83" s="32">
        <f t="shared" ca="1" si="46"/>
        <v>1.2752702610211826</v>
      </c>
      <c r="Y83" s="32">
        <f t="shared" ca="1" si="46"/>
        <v>2.0253819807126554</v>
      </c>
      <c r="Z83" s="32">
        <f t="shared" ca="1" si="46"/>
        <v>2.1266398872237886</v>
      </c>
      <c r="AA83" s="32">
        <f t="shared" ca="1" si="46"/>
        <v>1.826527420357003</v>
      </c>
      <c r="AB83" s="32">
        <f t="shared" ca="1" si="46"/>
        <v>1.4598098969183364</v>
      </c>
      <c r="AC83" s="32">
        <f t="shared" ref="AC83" ca="1" si="47">IF(OFFSET(AC31,$AE$29-1,0)=0,ERROR.TYPE(6),AC23/AC27*100)</f>
        <v>-0.37077983873819204</v>
      </c>
      <c r="AD83" s="31"/>
      <c r="AE83" s="31"/>
    </row>
    <row r="84" spans="1:43" ht="15">
      <c r="A84" s="31"/>
      <c r="B84" s="31"/>
      <c r="C84" s="31"/>
      <c r="D84" s="2" t="s">
        <v>54</v>
      </c>
      <c r="E84" s="32">
        <f t="shared" ref="E84:AB84" ca="1" si="48">IF(OFFSET(E31,$AE$29-1,0)=0,ERROR.TYPE(6),E67/E27*100)</f>
        <v>0</v>
      </c>
      <c r="F84" s="32">
        <f t="shared" ca="1" si="48"/>
        <v>0</v>
      </c>
      <c r="G84" s="32">
        <f t="shared" ca="1" si="48"/>
        <v>0</v>
      </c>
      <c r="H84" s="32">
        <f t="shared" ca="1" si="48"/>
        <v>0</v>
      </c>
      <c r="I84" s="32">
        <f t="shared" ca="1" si="48"/>
        <v>0</v>
      </c>
      <c r="J84" s="32">
        <f t="shared" ca="1" si="48"/>
        <v>0</v>
      </c>
      <c r="K84" s="32">
        <f t="shared" ca="1" si="48"/>
        <v>0</v>
      </c>
      <c r="L84" s="32">
        <f t="shared" ca="1" si="48"/>
        <v>0</v>
      </c>
      <c r="M84" s="32"/>
      <c r="N84" s="32"/>
      <c r="O84" s="32"/>
      <c r="P84" s="32"/>
      <c r="Q84" s="32">
        <f t="shared" ca="1" si="48"/>
        <v>2.6031321806644856</v>
      </c>
      <c r="R84" s="32">
        <f t="shared" ca="1" si="48"/>
        <v>3.2298500902108001</v>
      </c>
      <c r="S84" s="32">
        <f t="shared" ca="1" si="48"/>
        <v>3.1334916062188993</v>
      </c>
      <c r="T84" s="32">
        <f t="shared" ca="1" si="48"/>
        <v>3.1839318627579756</v>
      </c>
      <c r="U84" s="32">
        <f t="shared" ca="1" si="48"/>
        <v>2.6585452165404826</v>
      </c>
      <c r="V84" s="32">
        <f t="shared" ca="1" si="48"/>
        <v>2.1199963633674557</v>
      </c>
      <c r="W84" s="32">
        <f t="shared" ca="1" si="48"/>
        <v>1.8259687318237965</v>
      </c>
      <c r="X84" s="32">
        <f t="shared" ca="1" si="48"/>
        <v>1.7178246855258621</v>
      </c>
      <c r="Y84" s="32">
        <f t="shared" ca="1" si="48"/>
        <v>1.3655190900736316</v>
      </c>
      <c r="Z84" s="32">
        <f t="shared" ca="1" si="48"/>
        <v>1.118383448134872</v>
      </c>
      <c r="AA84" s="32">
        <f t="shared" ca="1" si="48"/>
        <v>0.94898147049952952</v>
      </c>
      <c r="AB84" s="32">
        <f t="shared" ca="1" si="48"/>
        <v>0.37220637896557701</v>
      </c>
      <c r="AC84" s="32">
        <f t="shared" ref="AC84" ca="1" si="49">IF(OFFSET(AC31,$AE$29-1,0)=0,ERROR.TYPE(6),AC67/AC27*100)</f>
        <v>-1.1041194781726436</v>
      </c>
      <c r="AD84" s="31"/>
      <c r="AE84" s="31"/>
    </row>
    <row r="85" spans="1:43" ht="15">
      <c r="A85" s="31"/>
      <c r="B85" s="31"/>
      <c r="C85" s="2" t="s">
        <v>47</v>
      </c>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43" ht="15">
      <c r="A86" s="31"/>
      <c r="B86" s="31"/>
      <c r="C86" s="31"/>
      <c r="D86" s="2" t="s">
        <v>58</v>
      </c>
      <c r="E86" s="32">
        <f t="shared" ref="E86:AB86" ca="1" si="50">IF(OFFSET(E31,$AE$29-1,0)=0,ERROR.TYPE(6),E25/E27*100)</f>
        <v>0</v>
      </c>
      <c r="F86" s="32">
        <f t="shared" ca="1" si="50"/>
        <v>0</v>
      </c>
      <c r="G86" s="32">
        <f t="shared" ca="1" si="50"/>
        <v>0</v>
      </c>
      <c r="H86" s="32">
        <f t="shared" ca="1" si="50"/>
        <v>0</v>
      </c>
      <c r="I86" s="32">
        <f t="shared" ca="1" si="50"/>
        <v>0</v>
      </c>
      <c r="J86" s="32">
        <f t="shared" ca="1" si="50"/>
        <v>0</v>
      </c>
      <c r="K86" s="32">
        <f t="shared" ca="1" si="50"/>
        <v>0</v>
      </c>
      <c r="L86" s="32">
        <f t="shared" ca="1" si="50"/>
        <v>0</v>
      </c>
      <c r="M86" s="32"/>
      <c r="N86" s="32"/>
      <c r="O86" s="32"/>
      <c r="P86" s="32"/>
      <c r="Q86" s="32">
        <f t="shared" ca="1" si="50"/>
        <v>-0.67256333635792487</v>
      </c>
      <c r="R86" s="32">
        <f t="shared" ca="1" si="50"/>
        <v>-3.6133748911670218</v>
      </c>
      <c r="S86" s="32">
        <f t="shared" ca="1" si="50"/>
        <v>-1.3801636296089441</v>
      </c>
      <c r="T86" s="32">
        <f t="shared" ca="1" si="50"/>
        <v>-3.374443587146299</v>
      </c>
      <c r="U86" s="32">
        <f t="shared" ca="1" si="50"/>
        <v>-3.0905047684723641</v>
      </c>
      <c r="V86" s="32">
        <f t="shared" ca="1" si="50"/>
        <v>-2.1930207918007776</v>
      </c>
      <c r="W86" s="32">
        <f t="shared" ca="1" si="50"/>
        <v>-0.80098205625425101</v>
      </c>
      <c r="X86" s="32">
        <f t="shared" ca="1" si="50"/>
        <v>-3.2258886371863631</v>
      </c>
      <c r="Y86" s="32">
        <f t="shared" ca="1" si="50"/>
        <v>-1.1779632225212355</v>
      </c>
      <c r="Z86" s="32">
        <f t="shared" ca="1" si="50"/>
        <v>-2.0005091017702261</v>
      </c>
      <c r="AA86" s="32">
        <f t="shared" ca="1" si="50"/>
        <v>-1.2981206633952656</v>
      </c>
      <c r="AB86" s="32">
        <f t="shared" ca="1" si="50"/>
        <v>-2.1435476277243777</v>
      </c>
      <c r="AC86" s="32">
        <f t="shared" ref="AC86" ca="1" si="51">IF(OFFSET(AC31,$AE$29-1,0)=0,ERROR.TYPE(6),AC25/AC27*100)</f>
        <v>-4.9181186205091327</v>
      </c>
      <c r="AD86" s="31"/>
      <c r="AE86" s="31"/>
    </row>
    <row r="87" spans="1:43" ht="15">
      <c r="A87" s="31"/>
      <c r="B87" s="31"/>
      <c r="C87" s="31"/>
      <c r="D87" s="2" t="s">
        <v>54</v>
      </c>
      <c r="E87" s="32">
        <f t="shared" ref="E87:AB87" ca="1" si="52">IF(OFFSET(E31,$AE$29-1,0)=0,ERROR.TYPE(6),E69/E27*100)</f>
        <v>0</v>
      </c>
      <c r="F87" s="32">
        <f t="shared" ca="1" si="52"/>
        <v>0</v>
      </c>
      <c r="G87" s="32">
        <f t="shared" ca="1" si="52"/>
        <v>0</v>
      </c>
      <c r="H87" s="32">
        <f t="shared" ca="1" si="52"/>
        <v>0</v>
      </c>
      <c r="I87" s="32">
        <f t="shared" ca="1" si="52"/>
        <v>0</v>
      </c>
      <c r="J87" s="32">
        <f t="shared" ca="1" si="52"/>
        <v>0</v>
      </c>
      <c r="K87" s="32">
        <f t="shared" ca="1" si="52"/>
        <v>0</v>
      </c>
      <c r="L87" s="32">
        <f t="shared" ca="1" si="52"/>
        <v>0</v>
      </c>
      <c r="M87" s="32"/>
      <c r="N87" s="32"/>
      <c r="O87" s="32"/>
      <c r="P87" s="32"/>
      <c r="Q87" s="32">
        <f t="shared" ca="1" si="52"/>
        <v>-0.20995298852192595</v>
      </c>
      <c r="R87" s="32">
        <f t="shared" ca="1" si="52"/>
        <v>-2.6359858374789611</v>
      </c>
      <c r="S87" s="32">
        <f t="shared" ca="1" si="52"/>
        <v>-0.92115248652923309</v>
      </c>
      <c r="T87" s="32">
        <f t="shared" ca="1" si="52"/>
        <v>-2.7571849333613505</v>
      </c>
      <c r="U87" s="32">
        <f t="shared" ca="1" si="52"/>
        <v>-2.5629051560199603</v>
      </c>
      <c r="V87" s="32">
        <f t="shared" ca="1" si="52"/>
        <v>-2.2598544153911382</v>
      </c>
      <c r="W87" s="32">
        <f t="shared" ca="1" si="52"/>
        <v>-1.2696950312426034</v>
      </c>
      <c r="X87" s="32">
        <f t="shared" ca="1" si="52"/>
        <v>-2.7833342126816834</v>
      </c>
      <c r="Y87" s="32">
        <f t="shared" ca="1" si="52"/>
        <v>-1.8378261131602589</v>
      </c>
      <c r="Z87" s="32">
        <f t="shared" ca="1" si="52"/>
        <v>-3.0087655408591427</v>
      </c>
      <c r="AA87" s="32">
        <f t="shared" ca="1" si="52"/>
        <v>-2.1756666132527389</v>
      </c>
      <c r="AB87" s="32">
        <f t="shared" ca="1" si="52"/>
        <v>-3.2311511456771371</v>
      </c>
      <c r="AC87" s="32">
        <f t="shared" ref="AC87" ca="1" si="53">IF(OFFSET(AC31,$AE$29-1,0)=0,ERROR.TYPE(6),AC69/AC27*100)</f>
        <v>-5.6514582599435847</v>
      </c>
      <c r="AD87" s="31"/>
      <c r="AE87" s="31"/>
    </row>
    <row r="88" spans="1:43" ht="15">
      <c r="A88" s="31"/>
      <c r="B88" s="31"/>
      <c r="C88" s="31"/>
      <c r="D88" s="31"/>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1"/>
      <c r="AE88" s="31"/>
    </row>
    <row r="89" spans="1:43" ht="15">
      <c r="A89" s="35"/>
      <c r="B89" s="35"/>
      <c r="C89" s="35" t="s">
        <v>59</v>
      </c>
      <c r="D89" s="35"/>
      <c r="E89" s="37"/>
      <c r="F89" s="37"/>
      <c r="G89" s="37"/>
      <c r="H89" s="37"/>
      <c r="I89" s="37"/>
      <c r="J89" s="37"/>
      <c r="K89" s="37"/>
      <c r="L89" s="37"/>
      <c r="M89" s="38"/>
      <c r="N89" s="38"/>
      <c r="O89" s="38"/>
      <c r="P89" s="38"/>
      <c r="Q89" s="38"/>
      <c r="R89" s="38"/>
      <c r="S89" s="38"/>
      <c r="T89" s="38"/>
      <c r="U89" s="38"/>
      <c r="V89" s="38"/>
      <c r="W89" s="38"/>
      <c r="X89" s="38"/>
      <c r="Y89" s="38"/>
      <c r="Z89" s="38"/>
      <c r="AA89" s="38"/>
      <c r="AB89" s="38"/>
      <c r="AC89" s="38"/>
    </row>
    <row r="90" spans="1:43" ht="15">
      <c r="A90" s="31"/>
      <c r="B90" s="31"/>
      <c r="C90" s="31"/>
      <c r="D90" s="2" t="s">
        <v>60</v>
      </c>
      <c r="E90" s="32" t="e">
        <f t="shared" ref="E90:AC90" ca="1" si="54">IF(OFFSET(D31,$AE$29-1,0)=0,ERROR.TYPE(6),OFFSET(E31,$AE$29-1,0)-OFFSET(D31,$AE$29-1,0))</f>
        <v>#N/A</v>
      </c>
      <c r="F90" s="32">
        <f t="shared" ca="1" si="54"/>
        <v>-0.85360000000000014</v>
      </c>
      <c r="G90" s="32">
        <f t="shared" ca="1" si="54"/>
        <v>-2.3607699999999996</v>
      </c>
      <c r="H90" s="32">
        <f t="shared" ca="1" si="54"/>
        <v>2.3421899999999996</v>
      </c>
      <c r="I90" s="32">
        <f t="shared" ca="1" si="54"/>
        <v>2.91038</v>
      </c>
      <c r="J90" s="32">
        <f t="shared" ca="1" si="54"/>
        <v>2.0031100000000004</v>
      </c>
      <c r="K90" s="32">
        <f t="shared" ca="1" si="54"/>
        <v>-0.2446200000000005</v>
      </c>
      <c r="L90" s="32">
        <f t="shared" ca="1" si="54"/>
        <v>0.88934000000000002</v>
      </c>
      <c r="M90" s="32"/>
      <c r="N90" s="32"/>
      <c r="O90" s="32"/>
      <c r="P90" s="32"/>
      <c r="Q90" s="32">
        <f t="shared" ca="1" si="54"/>
        <v>-0.10957999999999979</v>
      </c>
      <c r="R90" s="32">
        <f t="shared" ca="1" si="54"/>
        <v>-2.0394400000000004</v>
      </c>
      <c r="S90" s="32">
        <f t="shared" ca="1" si="54"/>
        <v>1.9781600000000004</v>
      </c>
      <c r="T90" s="32">
        <f t="shared" ca="1" si="54"/>
        <v>-0.45701999999999998</v>
      </c>
      <c r="U90" s="32">
        <f t="shared" ca="1" si="54"/>
        <v>0.31827999999999967</v>
      </c>
      <c r="V90" s="32">
        <f t="shared" ca="1" si="54"/>
        <v>2.2686700000000002</v>
      </c>
      <c r="W90" s="32">
        <f t="shared" ca="1" si="54"/>
        <v>1.5109699999999999</v>
      </c>
      <c r="X90" s="32">
        <f t="shared" ca="1" si="54"/>
        <v>-3.42225</v>
      </c>
      <c r="Y90" s="32">
        <f t="shared" ca="1" si="54"/>
        <v>4.4044600000000003</v>
      </c>
      <c r="Z90" s="32">
        <f t="shared" ca="1" si="54"/>
        <v>1.2928699999999997</v>
      </c>
      <c r="AA90" s="32">
        <f t="shared" ca="1" si="54"/>
        <v>-0.50651999999999964</v>
      </c>
      <c r="AB90" s="32">
        <f t="shared" ca="1" si="54"/>
        <v>0.8503699999999994</v>
      </c>
      <c r="AC90" s="32">
        <f t="shared" ca="1" si="54"/>
        <v>-1.4904699999999993</v>
      </c>
      <c r="AD90" s="31"/>
      <c r="AE90" s="31"/>
    </row>
    <row r="91" spans="1:43" ht="15">
      <c r="A91" s="31"/>
      <c r="B91" s="31"/>
      <c r="C91" s="31"/>
      <c r="D91" s="2" t="s">
        <v>61</v>
      </c>
      <c r="E91" s="32" t="e">
        <f t="shared" ref="E91:AB91" ca="1" si="55">IF(OFFSET(D31,$AE$29-1,0)=0,ERROR.TYPE(6),D80-E80)</f>
        <v>#N/A</v>
      </c>
      <c r="F91" s="32">
        <f t="shared" ca="1" si="55"/>
        <v>0</v>
      </c>
      <c r="G91" s="32">
        <f t="shared" ca="1" si="55"/>
        <v>0</v>
      </c>
      <c r="H91" s="32">
        <f t="shared" ca="1" si="55"/>
        <v>0</v>
      </c>
      <c r="I91" s="32">
        <f t="shared" ca="1" si="55"/>
        <v>0</v>
      </c>
      <c r="J91" s="32">
        <f t="shared" ca="1" si="55"/>
        <v>0</v>
      </c>
      <c r="K91" s="32">
        <f t="shared" ca="1" si="55"/>
        <v>0</v>
      </c>
      <c r="L91" s="32">
        <f t="shared" ca="1" si="55"/>
        <v>0</v>
      </c>
      <c r="M91" s="32"/>
      <c r="N91" s="32"/>
      <c r="O91" s="32"/>
      <c r="P91" s="32"/>
      <c r="Q91" s="32">
        <f t="shared" ca="1" si="55"/>
        <v>-2.6031321806644856</v>
      </c>
      <c r="R91" s="32">
        <f t="shared" ca="1" si="55"/>
        <v>-0.62671790954631446</v>
      </c>
      <c r="S91" s="32">
        <f t="shared" ca="1" si="55"/>
        <v>9.6358483991900723E-2</v>
      </c>
      <c r="T91" s="32">
        <f t="shared" ca="1" si="55"/>
        <v>-5.0440256539076245E-2</v>
      </c>
      <c r="U91" s="32">
        <f t="shared" ca="1" si="55"/>
        <v>0.52538664621749298</v>
      </c>
      <c r="V91" s="32">
        <f t="shared" ca="1" si="55"/>
        <v>0.53854885317302692</v>
      </c>
      <c r="W91" s="32">
        <f t="shared" ca="1" si="55"/>
        <v>0.29402763154365918</v>
      </c>
      <c r="X91" s="32">
        <f t="shared" ca="1" si="55"/>
        <v>0.10814404629793439</v>
      </c>
      <c r="Y91" s="32">
        <f t="shared" ca="1" si="55"/>
        <v>0.3523055954522305</v>
      </c>
      <c r="Z91" s="32">
        <f t="shared" ca="1" si="55"/>
        <v>0.24713564193875959</v>
      </c>
      <c r="AA91" s="32">
        <f t="shared" ca="1" si="55"/>
        <v>0.16940197763534248</v>
      </c>
      <c r="AB91" s="32">
        <f t="shared" ca="1" si="55"/>
        <v>0.57677509153395246</v>
      </c>
      <c r="AC91" s="32">
        <f ca="1">IF(OFFSET(AB31,$AE$29-1,0)=0,ERROR.TYPE(6),AB80-AC80)</f>
        <v>1.4763258571382205</v>
      </c>
      <c r="AD91" s="31"/>
      <c r="AE91" s="31"/>
    </row>
    <row r="92" spans="1:43" s="45" customFormat="1">
      <c r="A92" s="47"/>
      <c r="B92" s="47"/>
      <c r="C92" s="47"/>
      <c r="D92" s="47"/>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7"/>
      <c r="AE92" s="47"/>
      <c r="AF92" s="48"/>
      <c r="AG92" s="48"/>
      <c r="AH92" s="48"/>
      <c r="AI92" s="48"/>
      <c r="AJ92" s="48"/>
      <c r="AK92" s="48"/>
      <c r="AL92" s="48"/>
      <c r="AM92" s="48"/>
      <c r="AN92" s="48"/>
      <c r="AO92" s="48"/>
      <c r="AP92" s="48"/>
      <c r="AQ92" s="48"/>
    </row>
    <row r="93" spans="1:43" s="45" customFormat="1"/>
    <row r="94" spans="1:43" s="45" customFormat="1" ht="15">
      <c r="AD94" s="203"/>
    </row>
    <row r="95" spans="1:43" s="45" customFormat="1" ht="15">
      <c r="E95" s="202"/>
      <c r="F95" s="202"/>
      <c r="G95" s="202"/>
      <c r="H95" s="202"/>
      <c r="I95" s="202"/>
      <c r="J95" s="202"/>
      <c r="K95" s="202"/>
      <c r="L95" s="202"/>
      <c r="M95" s="202"/>
      <c r="N95" s="202"/>
      <c r="O95" s="202"/>
      <c r="P95" s="202"/>
      <c r="Q95" s="202"/>
      <c r="R95" s="202"/>
      <c r="S95" s="202"/>
      <c r="T95" s="202"/>
      <c r="U95" s="202"/>
      <c r="V95" s="202"/>
      <c r="W95" s="202"/>
      <c r="X95" s="202"/>
      <c r="Y95" s="202"/>
      <c r="Z95" s="202"/>
      <c r="AA95" s="202"/>
      <c r="AB95" s="202"/>
      <c r="AC95" s="202"/>
      <c r="AD95" s="204"/>
    </row>
    <row r="96" spans="1:43" s="45" customFormat="1" ht="15">
      <c r="E96" s="202"/>
      <c r="F96" s="202"/>
      <c r="G96" s="202"/>
      <c r="H96" s="202"/>
      <c r="I96" s="202"/>
      <c r="J96" s="202"/>
      <c r="K96" s="202"/>
      <c r="L96" s="202"/>
      <c r="M96" s="202"/>
      <c r="N96" s="202"/>
      <c r="O96" s="202"/>
      <c r="P96" s="202"/>
      <c r="Q96" s="202"/>
      <c r="R96" s="202"/>
      <c r="S96" s="202"/>
      <c r="T96" s="202"/>
      <c r="U96" s="202"/>
      <c r="V96" s="202"/>
      <c r="W96" s="202"/>
      <c r="X96" s="202"/>
      <c r="Y96" s="202"/>
      <c r="Z96" s="202"/>
      <c r="AA96" s="202"/>
      <c r="AB96" s="202"/>
      <c r="AC96" s="202"/>
      <c r="AD96" s="204"/>
    </row>
    <row r="97" spans="4:30" s="45" customFormat="1" ht="15">
      <c r="E97" s="202"/>
      <c r="F97" s="202"/>
      <c r="G97" s="202"/>
      <c r="H97" s="202"/>
      <c r="I97" s="202"/>
      <c r="J97" s="202"/>
      <c r="K97" s="202"/>
      <c r="L97" s="202"/>
      <c r="M97" s="202"/>
      <c r="N97" s="202"/>
      <c r="O97" s="202"/>
      <c r="P97" s="202"/>
      <c r="Q97" s="202"/>
      <c r="R97" s="202"/>
      <c r="S97" s="202"/>
      <c r="T97" s="202"/>
      <c r="U97" s="202"/>
      <c r="V97" s="202"/>
      <c r="W97" s="202"/>
      <c r="X97" s="202"/>
      <c r="Y97" s="202"/>
      <c r="Z97" s="202"/>
      <c r="AA97" s="202"/>
      <c r="AB97" s="202"/>
      <c r="AC97" s="202"/>
      <c r="AD97" s="204"/>
    </row>
    <row r="98" spans="4:30" s="45" customFormat="1" ht="15">
      <c r="E98" s="202"/>
      <c r="F98" s="202"/>
      <c r="G98" s="202"/>
      <c r="H98" s="202"/>
      <c r="I98" s="202"/>
      <c r="J98" s="202"/>
      <c r="K98" s="202"/>
      <c r="L98" s="202"/>
      <c r="M98" s="202"/>
      <c r="N98" s="202"/>
      <c r="O98" s="202"/>
      <c r="P98" s="202"/>
      <c r="Q98" s="202"/>
      <c r="R98" s="202"/>
      <c r="S98" s="202"/>
      <c r="T98" s="202"/>
      <c r="U98" s="202"/>
      <c r="V98" s="202"/>
      <c r="W98" s="202"/>
      <c r="X98" s="202"/>
      <c r="Y98" s="202"/>
      <c r="Z98" s="202"/>
      <c r="AA98" s="202"/>
      <c r="AB98" s="202"/>
      <c r="AC98" s="202"/>
      <c r="AD98" s="204"/>
    </row>
    <row r="99" spans="4:30" s="45" customFormat="1" ht="15">
      <c r="E99" s="202"/>
      <c r="F99" s="202"/>
      <c r="G99" s="202"/>
      <c r="H99" s="202"/>
      <c r="I99" s="202"/>
      <c r="J99" s="202"/>
      <c r="K99" s="202"/>
      <c r="L99" s="202"/>
      <c r="M99" s="202"/>
      <c r="N99" s="202"/>
      <c r="O99" s="202"/>
      <c r="P99" s="202"/>
      <c r="Q99" s="202"/>
      <c r="R99" s="202"/>
      <c r="S99" s="202"/>
      <c r="T99" s="202"/>
      <c r="U99" s="202"/>
      <c r="V99" s="202"/>
      <c r="W99" s="202"/>
      <c r="X99" s="202"/>
      <c r="Y99" s="202"/>
      <c r="Z99" s="202"/>
      <c r="AA99" s="202"/>
      <c r="AB99" s="202"/>
      <c r="AC99" s="202"/>
      <c r="AD99" s="204"/>
    </row>
    <row r="100" spans="4:30" s="45" customFormat="1" ht="15">
      <c r="D100" s="1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c r="AA100" s="202"/>
      <c r="AB100" s="202"/>
      <c r="AC100" s="202"/>
      <c r="AD100" s="204"/>
    </row>
    <row r="101" spans="4:30" s="45" customFormat="1" ht="15">
      <c r="D101" s="1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c r="AA101" s="202"/>
      <c r="AB101" s="202"/>
      <c r="AC101" s="202"/>
      <c r="AD101" s="204"/>
    </row>
    <row r="102" spans="4:30" s="45" customFormat="1"/>
    <row r="103" spans="4:30" s="45" customFormat="1"/>
    <row r="104" spans="4:30" s="45" customFormat="1"/>
    <row r="105" spans="4:30" s="45" customFormat="1"/>
    <row r="106" spans="4:30" s="45" customFormat="1"/>
    <row r="107" spans="4:30" s="45" customFormat="1"/>
    <row r="108" spans="4:30" s="45" customFormat="1"/>
    <row r="109" spans="4:30" s="45" customFormat="1"/>
    <row r="110" spans="4:30" s="45" customFormat="1"/>
    <row r="111" spans="4:30" s="45" customFormat="1"/>
    <row r="112" spans="4:30" s="45" customFormat="1"/>
    <row r="113" s="45" customFormat="1"/>
    <row r="114" s="45" customFormat="1"/>
    <row r="115" s="45" customFormat="1"/>
    <row r="116" s="45" customFormat="1"/>
    <row r="117" s="45" customFormat="1"/>
    <row r="118" s="45" customFormat="1"/>
    <row r="119" s="45" customFormat="1"/>
    <row r="120" s="45" customFormat="1"/>
    <row r="121" s="45" customFormat="1"/>
    <row r="122" s="45" customFormat="1"/>
    <row r="123" s="45" customFormat="1"/>
    <row r="124" s="45" customFormat="1"/>
    <row r="125" s="45" customFormat="1"/>
    <row r="126" s="45" customFormat="1"/>
    <row r="127" s="45" customFormat="1"/>
    <row r="128" s="45" customFormat="1"/>
    <row r="129" s="45" customFormat="1"/>
    <row r="130" s="45" customFormat="1"/>
    <row r="131" s="45" customFormat="1"/>
    <row r="132" s="45" customFormat="1"/>
    <row r="133" s="45" customFormat="1"/>
    <row r="134" s="45" customFormat="1"/>
    <row r="135" s="45" customFormat="1"/>
    <row r="136" s="45" customFormat="1"/>
    <row r="137" s="45" customFormat="1"/>
    <row r="138" s="45" customFormat="1"/>
    <row r="139" s="45" customFormat="1"/>
    <row r="140" s="45" customFormat="1"/>
    <row r="141" s="45" customFormat="1"/>
    <row r="142" s="45" customFormat="1"/>
    <row r="143" s="45" customFormat="1"/>
    <row r="144" s="45" customFormat="1"/>
    <row r="145" s="45" customFormat="1"/>
    <row r="146" s="45" customFormat="1"/>
    <row r="147" s="45" customFormat="1"/>
    <row r="148" s="45" customFormat="1"/>
    <row r="149" s="45" customFormat="1"/>
    <row r="150" s="45" customFormat="1"/>
    <row r="151" s="45" customFormat="1"/>
    <row r="152" s="45" customFormat="1"/>
    <row r="153" s="45" customFormat="1"/>
    <row r="154" s="45" customFormat="1"/>
    <row r="155" s="45" customFormat="1"/>
    <row r="156" s="45" customFormat="1"/>
    <row r="157" s="45" customFormat="1"/>
    <row r="158" s="45" customFormat="1"/>
    <row r="159" s="45" customFormat="1"/>
    <row r="160" s="45" customFormat="1"/>
    <row r="161" s="45" customFormat="1"/>
    <row r="162" s="45" customFormat="1"/>
    <row r="163" s="45" customFormat="1"/>
    <row r="164" s="45" customFormat="1"/>
    <row r="165" s="45" customFormat="1"/>
    <row r="166" s="45" customFormat="1"/>
    <row r="167" s="45" customFormat="1"/>
    <row r="168" s="45" customFormat="1"/>
    <row r="169" s="45" customFormat="1"/>
    <row r="170" s="45" customFormat="1"/>
    <row r="171" s="45" customFormat="1"/>
    <row r="172" s="45" customFormat="1"/>
    <row r="173" s="45" customFormat="1"/>
    <row r="174" s="45" customFormat="1"/>
    <row r="175" s="45" customFormat="1"/>
    <row r="176" s="45" customFormat="1"/>
    <row r="177" s="45" customFormat="1"/>
    <row r="178" s="45" customFormat="1"/>
    <row r="179" s="45" customFormat="1"/>
    <row r="180" s="45" customFormat="1"/>
    <row r="181" s="45" customFormat="1"/>
    <row r="182" s="45" customFormat="1"/>
    <row r="183" s="45" customFormat="1"/>
    <row r="184" s="45" customFormat="1"/>
    <row r="185" s="45" customFormat="1"/>
    <row r="186" s="45" customFormat="1"/>
    <row r="187" s="45" customFormat="1"/>
    <row r="188" s="45" customFormat="1"/>
    <row r="189" s="45" customFormat="1"/>
    <row r="190" s="45" customFormat="1"/>
    <row r="191" s="45" customFormat="1"/>
    <row r="192" s="45" customFormat="1"/>
    <row r="193" s="45" customFormat="1"/>
    <row r="194" s="45" customFormat="1"/>
    <row r="195" s="45" customFormat="1"/>
    <row r="196" s="45" customFormat="1"/>
    <row r="197" s="45" customFormat="1"/>
    <row r="198" s="45" customFormat="1"/>
    <row r="199" s="45" customFormat="1"/>
    <row r="200" s="45" customFormat="1"/>
    <row r="201" s="45" customFormat="1"/>
    <row r="202" s="45" customFormat="1"/>
    <row r="203" s="45" customFormat="1"/>
    <row r="204" s="45" customFormat="1"/>
    <row r="205" s="45" customFormat="1"/>
    <row r="206" s="45" customFormat="1"/>
    <row r="207" s="45" customFormat="1"/>
    <row r="208" s="45" customFormat="1"/>
    <row r="209" s="45" customFormat="1"/>
    <row r="210" s="45" customFormat="1"/>
    <row r="211" s="45" customFormat="1"/>
    <row r="212" s="45" customFormat="1"/>
    <row r="213" s="45" customFormat="1"/>
    <row r="214" s="45" customFormat="1"/>
    <row r="215" s="45" customFormat="1"/>
    <row r="216" s="45" customFormat="1"/>
    <row r="217" s="45" customFormat="1"/>
    <row r="218" s="45" customFormat="1"/>
    <row r="219" s="45" customFormat="1"/>
    <row r="220" s="45" customFormat="1"/>
    <row r="221" s="45" customFormat="1"/>
    <row r="222" s="45" customFormat="1"/>
    <row r="223" s="45" customFormat="1"/>
    <row r="224" s="45" customFormat="1"/>
    <row r="225" s="45" customFormat="1"/>
    <row r="226" s="45" customFormat="1"/>
    <row r="227" s="45" customFormat="1"/>
    <row r="228" s="45" customFormat="1"/>
    <row r="229" s="45" customFormat="1"/>
    <row r="230" s="45" customFormat="1"/>
    <row r="231" s="45" customFormat="1"/>
    <row r="232" s="45" customFormat="1"/>
    <row r="233" s="45" customFormat="1"/>
    <row r="234" s="45" customFormat="1"/>
    <row r="235" s="45" customFormat="1"/>
    <row r="236" s="45" customFormat="1"/>
    <row r="237" s="45" customFormat="1"/>
    <row r="238" s="45" customFormat="1"/>
    <row r="239" s="45" customFormat="1"/>
    <row r="240" s="45" customFormat="1"/>
    <row r="241" s="45" customFormat="1"/>
    <row r="242" s="45" customFormat="1"/>
    <row r="243" s="45" customFormat="1"/>
    <row r="244" s="45" customFormat="1"/>
    <row r="245" s="45" customFormat="1"/>
    <row r="246" s="45" customFormat="1"/>
    <row r="247" s="45" customFormat="1"/>
    <row r="248" s="45" customFormat="1"/>
    <row r="249" s="45" customFormat="1"/>
    <row r="250" s="45" customFormat="1"/>
    <row r="251" s="45" customFormat="1"/>
    <row r="252" s="45" customFormat="1"/>
    <row r="253" s="45" customFormat="1"/>
    <row r="254" s="45" customFormat="1"/>
    <row r="255" s="45" customFormat="1"/>
    <row r="256" s="45" customFormat="1"/>
    <row r="257" s="45" customFormat="1"/>
    <row r="258" s="45" customFormat="1"/>
    <row r="259" s="45" customFormat="1"/>
    <row r="260" s="45" customFormat="1"/>
    <row r="261" s="45" customFormat="1"/>
    <row r="262" s="45" customFormat="1"/>
    <row r="263" s="45" customFormat="1"/>
    <row r="264" s="45" customFormat="1"/>
    <row r="265" s="45" customFormat="1"/>
    <row r="266" s="45" customFormat="1"/>
    <row r="267" s="45" customFormat="1"/>
    <row r="268" s="45" customFormat="1"/>
    <row r="269" s="45" customFormat="1"/>
    <row r="270" s="45" customFormat="1"/>
    <row r="271" s="45" customFormat="1"/>
    <row r="272" s="45" customFormat="1"/>
    <row r="273" s="45" customFormat="1"/>
    <row r="274" s="45" customFormat="1"/>
    <row r="275" s="45" customFormat="1"/>
    <row r="276" s="45" customFormat="1"/>
    <row r="277" s="45" customFormat="1"/>
    <row r="278" s="45" customFormat="1"/>
    <row r="279" s="45" customFormat="1"/>
    <row r="280" s="45" customFormat="1"/>
    <row r="281" s="45" customFormat="1"/>
    <row r="282" s="45" customFormat="1"/>
    <row r="283" s="45" customFormat="1"/>
    <row r="284" s="45" customFormat="1"/>
    <row r="285" s="45" customFormat="1"/>
    <row r="286" s="45" customFormat="1"/>
    <row r="287" s="45" customFormat="1"/>
    <row r="288" s="45" customFormat="1"/>
    <row r="289" s="45" customFormat="1"/>
    <row r="290" s="45" customFormat="1"/>
    <row r="291" s="45" customFormat="1"/>
    <row r="292" s="45" customFormat="1"/>
    <row r="293" s="45" customFormat="1"/>
    <row r="294" s="45" customFormat="1"/>
    <row r="295" s="45" customFormat="1"/>
    <row r="296" s="45" customFormat="1"/>
    <row r="297" s="45" customFormat="1"/>
    <row r="298" s="45" customFormat="1"/>
    <row r="299" s="45" customFormat="1"/>
    <row r="300" s="45" customFormat="1"/>
    <row r="301" s="45" customFormat="1"/>
    <row r="302" s="45" customFormat="1"/>
    <row r="303" s="45" customFormat="1"/>
    <row r="304" s="45" customFormat="1"/>
    <row r="305" s="45" customFormat="1"/>
    <row r="306" s="45" customFormat="1"/>
    <row r="307" s="45" customFormat="1"/>
    <row r="308" s="45" customFormat="1"/>
    <row r="309" s="45" customFormat="1"/>
    <row r="310" s="45" customFormat="1"/>
    <row r="311" s="45" customFormat="1"/>
    <row r="312" s="45" customFormat="1"/>
    <row r="313" s="45" customFormat="1"/>
    <row r="314" s="45" customFormat="1"/>
    <row r="315" s="45" customFormat="1"/>
    <row r="316" s="45" customFormat="1"/>
    <row r="317" s="45" customFormat="1"/>
    <row r="318" s="45" customFormat="1"/>
    <row r="319" s="45" customFormat="1"/>
    <row r="320" s="45" customFormat="1"/>
    <row r="321" s="45" customFormat="1"/>
    <row r="322" s="45" customFormat="1"/>
    <row r="323" s="45" customFormat="1"/>
    <row r="324" s="45" customFormat="1"/>
    <row r="325" s="45" customFormat="1"/>
    <row r="326" s="45" customFormat="1"/>
    <row r="327" s="45" customFormat="1"/>
    <row r="328" s="45" customFormat="1"/>
    <row r="329" s="45" customFormat="1"/>
    <row r="330" s="45" customFormat="1"/>
    <row r="331" s="45" customFormat="1"/>
    <row r="332" s="45" customFormat="1"/>
    <row r="333" s="45" customFormat="1"/>
    <row r="334" s="45" customFormat="1"/>
    <row r="335" s="45" customFormat="1"/>
    <row r="336" s="45" customFormat="1"/>
    <row r="337" s="45" customFormat="1"/>
    <row r="338" s="45" customFormat="1"/>
    <row r="339" s="45" customFormat="1"/>
    <row r="340" s="45" customFormat="1"/>
    <row r="341" s="45" customFormat="1"/>
    <row r="342" s="45" customFormat="1"/>
    <row r="343" s="45" customFormat="1"/>
    <row r="344" s="45" customFormat="1"/>
    <row r="345" s="45" customFormat="1"/>
    <row r="346" s="45" customFormat="1"/>
    <row r="347" s="45" customFormat="1"/>
    <row r="348" s="45" customFormat="1"/>
    <row r="349" s="45" customFormat="1"/>
    <row r="350" s="45" customFormat="1"/>
    <row r="351" s="45" customFormat="1"/>
    <row r="352" s="45" customFormat="1"/>
    <row r="353" s="45" customFormat="1"/>
    <row r="354" s="45" customFormat="1"/>
    <row r="355" s="45" customFormat="1"/>
    <row r="356" s="45" customFormat="1"/>
    <row r="357" s="45" customFormat="1"/>
    <row r="358" s="45" customFormat="1"/>
    <row r="359" s="45" customFormat="1"/>
    <row r="360" s="45" customFormat="1"/>
    <row r="361" s="45" customFormat="1"/>
    <row r="362" s="45" customFormat="1"/>
    <row r="363" s="45" customFormat="1"/>
    <row r="364" s="45" customFormat="1"/>
    <row r="365" s="45" customFormat="1"/>
    <row r="366" s="45" customFormat="1"/>
    <row r="367" s="45" customFormat="1"/>
    <row r="368" s="45" customFormat="1"/>
    <row r="369" s="45" customFormat="1"/>
    <row r="370" s="45" customFormat="1"/>
    <row r="371" s="45" customFormat="1"/>
    <row r="372" s="45" customFormat="1"/>
    <row r="373" s="45" customFormat="1"/>
    <row r="374" s="45" customFormat="1"/>
    <row r="375" s="45" customFormat="1"/>
    <row r="376" s="45" customFormat="1"/>
    <row r="377" s="45" customFormat="1"/>
    <row r="378" s="45" customFormat="1"/>
    <row r="379" s="45" customFormat="1"/>
    <row r="380" s="45" customFormat="1"/>
    <row r="381" s="45" customFormat="1"/>
    <row r="382" s="45" customFormat="1"/>
    <row r="383" s="45" customFormat="1"/>
    <row r="384" s="45" customFormat="1"/>
    <row r="385" s="45" customFormat="1"/>
    <row r="386" s="45" customFormat="1"/>
    <row r="387" s="45" customFormat="1"/>
    <row r="388" s="45" customFormat="1"/>
    <row r="389" s="45" customFormat="1"/>
    <row r="390" s="45" customFormat="1"/>
    <row r="391" s="45" customFormat="1"/>
    <row r="392" s="45" customFormat="1"/>
    <row r="393" s="45" customFormat="1"/>
    <row r="394" s="45" customFormat="1"/>
    <row r="395" s="45" customFormat="1"/>
    <row r="396" s="45" customFormat="1"/>
    <row r="397" s="45" customFormat="1"/>
    <row r="398" s="45" customFormat="1"/>
    <row r="399" s="45" customFormat="1"/>
    <row r="400" s="45" customFormat="1"/>
    <row r="401" s="45" customFormat="1"/>
    <row r="402" s="45" customFormat="1"/>
    <row r="403" s="45" customFormat="1"/>
    <row r="404" s="45" customFormat="1"/>
    <row r="405" s="45" customFormat="1"/>
    <row r="406" s="45" customFormat="1"/>
    <row r="407" s="45" customFormat="1"/>
    <row r="408" s="45" customFormat="1"/>
    <row r="409" s="45" customFormat="1"/>
    <row r="410" s="45" customFormat="1"/>
    <row r="411" s="45" customFormat="1"/>
    <row r="412" s="45" customFormat="1"/>
    <row r="413" s="45" customFormat="1"/>
    <row r="414" s="45" customFormat="1"/>
    <row r="415" s="45" customFormat="1"/>
    <row r="416" s="45" customFormat="1"/>
    <row r="417" s="45" customFormat="1"/>
    <row r="418" s="45" customFormat="1"/>
    <row r="419" s="45" customFormat="1"/>
    <row r="420" s="45" customFormat="1"/>
    <row r="421" s="45" customFormat="1"/>
    <row r="422" s="45" customFormat="1"/>
    <row r="423" s="45" customFormat="1"/>
    <row r="424" s="45" customFormat="1"/>
    <row r="425" s="45" customFormat="1"/>
    <row r="426" s="45" customFormat="1"/>
    <row r="427" s="45" customFormat="1"/>
    <row r="428" s="45" customFormat="1"/>
    <row r="429" s="45" customFormat="1"/>
    <row r="430" s="45" customFormat="1"/>
    <row r="431" s="45" customFormat="1"/>
    <row r="432" s="45" customFormat="1"/>
    <row r="433" s="45" customFormat="1"/>
    <row r="434" s="45" customFormat="1"/>
    <row r="435" s="45" customFormat="1"/>
    <row r="436" s="45" customFormat="1"/>
    <row r="437" s="45" customFormat="1"/>
    <row r="438" s="45" customFormat="1"/>
    <row r="439" s="45" customFormat="1"/>
    <row r="440" s="45" customFormat="1"/>
    <row r="441" s="45" customFormat="1"/>
    <row r="442" s="45" customFormat="1"/>
    <row r="443" s="45" customFormat="1"/>
    <row r="444" s="45" customFormat="1"/>
    <row r="445" s="45" customFormat="1"/>
    <row r="446" s="45" customFormat="1"/>
    <row r="447" s="45" customFormat="1"/>
    <row r="448" s="45" customFormat="1"/>
    <row r="449" s="45" customFormat="1"/>
    <row r="450" s="45" customFormat="1"/>
    <row r="451" s="45" customFormat="1"/>
    <row r="452" s="45" customFormat="1"/>
    <row r="453" s="45" customFormat="1"/>
    <row r="454" s="45" customFormat="1"/>
    <row r="455" s="45" customFormat="1"/>
    <row r="456" s="45" customFormat="1"/>
    <row r="457" s="45" customFormat="1"/>
    <row r="458" s="45" customFormat="1"/>
    <row r="459" s="45" customFormat="1"/>
    <row r="460" s="45" customFormat="1"/>
    <row r="461" s="45" customFormat="1"/>
    <row r="462" s="45" customFormat="1"/>
    <row r="463" s="45" customFormat="1"/>
    <row r="464" s="45" customFormat="1"/>
    <row r="465" s="45" customFormat="1"/>
    <row r="466" s="45" customFormat="1"/>
    <row r="467" s="45" customFormat="1"/>
    <row r="468" s="45" customFormat="1"/>
    <row r="469" s="45" customFormat="1"/>
    <row r="470" s="45" customFormat="1"/>
    <row r="471" s="45" customFormat="1"/>
    <row r="472" s="45" customFormat="1"/>
    <row r="473" s="45" customFormat="1"/>
    <row r="474" s="45" customFormat="1"/>
    <row r="475" s="45" customFormat="1"/>
    <row r="476" s="45" customFormat="1"/>
    <row r="477" s="45" customFormat="1"/>
    <row r="478" s="45" customFormat="1"/>
    <row r="479" s="45" customFormat="1"/>
    <row r="480" s="45" customFormat="1"/>
    <row r="481" s="45" customFormat="1"/>
    <row r="482" s="45" customFormat="1"/>
    <row r="483" s="45" customFormat="1"/>
    <row r="484" s="45" customFormat="1"/>
    <row r="485" s="45" customFormat="1"/>
    <row r="486" s="45" customFormat="1"/>
    <row r="487" s="45" customFormat="1"/>
    <row r="488" s="45" customFormat="1"/>
    <row r="489" s="45" customFormat="1"/>
    <row r="490" s="45" customFormat="1"/>
    <row r="491" s="45" customFormat="1"/>
    <row r="492" s="45" customFormat="1"/>
    <row r="493" s="45" customFormat="1"/>
    <row r="494" s="45" customFormat="1"/>
    <row r="495" s="45" customFormat="1"/>
    <row r="496" s="45" customFormat="1"/>
    <row r="497" s="45" customFormat="1"/>
    <row r="498" s="45" customFormat="1"/>
    <row r="499" s="45" customFormat="1"/>
    <row r="500" s="45" customFormat="1"/>
    <row r="501" s="45" customFormat="1"/>
    <row r="502" s="45" customFormat="1"/>
    <row r="503" s="45" customFormat="1"/>
    <row r="504" s="45" customFormat="1"/>
    <row r="505" s="45" customFormat="1"/>
    <row r="506" s="45" customFormat="1"/>
    <row r="507" s="45" customFormat="1"/>
    <row r="508" s="45" customFormat="1"/>
    <row r="509" s="45" customFormat="1"/>
    <row r="510" s="45" customFormat="1"/>
    <row r="511" s="45" customFormat="1"/>
    <row r="512" s="45" customFormat="1"/>
    <row r="513" s="45" customFormat="1"/>
    <row r="514" s="45" customFormat="1"/>
    <row r="515" s="45" customFormat="1"/>
    <row r="516" s="45" customFormat="1"/>
    <row r="517" s="45" customFormat="1"/>
    <row r="518" s="45" customFormat="1"/>
    <row r="519" s="45" customFormat="1"/>
    <row r="520" s="45" customFormat="1"/>
    <row r="521" s="45" customFormat="1"/>
    <row r="522" s="45" customFormat="1"/>
    <row r="523" s="45" customFormat="1"/>
    <row r="524" s="45" customFormat="1"/>
    <row r="525" s="45" customFormat="1"/>
    <row r="526" s="45" customFormat="1"/>
    <row r="527" s="45" customFormat="1"/>
    <row r="528" s="45" customFormat="1"/>
    <row r="529" s="45" customFormat="1"/>
    <row r="530" s="45" customFormat="1"/>
    <row r="531" s="45" customFormat="1"/>
    <row r="532" s="45" customFormat="1"/>
    <row r="533" s="45" customFormat="1"/>
    <row r="534" s="45" customFormat="1"/>
    <row r="535" s="45" customFormat="1"/>
    <row r="536" s="45" customFormat="1"/>
    <row r="537" s="45" customFormat="1"/>
    <row r="538" s="45" customFormat="1"/>
    <row r="539" s="45" customFormat="1"/>
    <row r="540" s="45" customFormat="1"/>
    <row r="541" s="45" customFormat="1"/>
    <row r="542" s="45" customFormat="1"/>
    <row r="543" s="45" customFormat="1"/>
    <row r="544" s="45" customFormat="1"/>
    <row r="545" s="45" customFormat="1"/>
    <row r="546" s="45" customFormat="1"/>
    <row r="547" s="45" customFormat="1"/>
    <row r="548" s="45" customFormat="1"/>
    <row r="549" s="45" customFormat="1"/>
    <row r="550" s="45" customFormat="1"/>
    <row r="551" s="45" customFormat="1"/>
    <row r="552" s="45" customFormat="1"/>
    <row r="553" s="45" customFormat="1"/>
    <row r="554" s="45" customFormat="1"/>
    <row r="555" s="45" customFormat="1"/>
    <row r="556" s="45" customFormat="1"/>
    <row r="557" s="45" customFormat="1"/>
    <row r="558" s="45" customFormat="1"/>
    <row r="559" s="45" customFormat="1"/>
    <row r="560" s="45" customFormat="1"/>
    <row r="561" s="45" customFormat="1"/>
    <row r="562" s="45" customFormat="1"/>
    <row r="563" s="45" customFormat="1"/>
    <row r="564" s="45" customFormat="1"/>
    <row r="565" s="45" customFormat="1"/>
    <row r="566" s="45" customFormat="1"/>
    <row r="567" s="45" customFormat="1"/>
    <row r="568" s="45" customFormat="1"/>
    <row r="569" s="45" customFormat="1"/>
    <row r="570" s="45" customFormat="1"/>
    <row r="571" s="45" customFormat="1"/>
    <row r="572" s="45" customFormat="1"/>
    <row r="573" s="45" customFormat="1"/>
    <row r="574" s="45" customFormat="1"/>
    <row r="575" s="45" customFormat="1"/>
    <row r="576" s="45" customFormat="1"/>
    <row r="577" s="45" customFormat="1"/>
    <row r="578" s="45" customFormat="1"/>
    <row r="579" s="45" customFormat="1"/>
    <row r="580" s="45" customFormat="1"/>
    <row r="581" s="45" customFormat="1"/>
    <row r="582" s="45" customFormat="1"/>
    <row r="583" s="45" customFormat="1"/>
    <row r="584" s="45" customFormat="1"/>
    <row r="585" s="45" customFormat="1"/>
    <row r="586" s="45" customFormat="1"/>
    <row r="587" s="45" customFormat="1"/>
    <row r="588" s="45" customFormat="1"/>
    <row r="589" s="45" customFormat="1"/>
    <row r="590" s="45" customFormat="1"/>
    <row r="591" s="45" customFormat="1"/>
    <row r="592" s="45" customFormat="1"/>
    <row r="593" s="45" customFormat="1"/>
    <row r="594" s="45" customFormat="1"/>
    <row r="595" s="45" customFormat="1"/>
    <row r="596" s="45" customFormat="1"/>
    <row r="597" s="45" customFormat="1"/>
    <row r="598" s="45" customFormat="1"/>
    <row r="599" s="45" customFormat="1"/>
    <row r="600" s="45" customFormat="1"/>
    <row r="601" s="45" customFormat="1"/>
    <row r="602" s="45" customFormat="1"/>
    <row r="603" s="45" customFormat="1"/>
    <row r="604" s="45" customFormat="1"/>
    <row r="605" s="45" customFormat="1"/>
    <row r="606" s="45" customFormat="1"/>
    <row r="607" s="45" customFormat="1"/>
    <row r="608" s="45" customFormat="1"/>
    <row r="609" s="45" customFormat="1"/>
    <row r="610" s="45" customFormat="1"/>
    <row r="611" s="45" customFormat="1"/>
    <row r="612" s="45" customFormat="1"/>
    <row r="613" s="45" customFormat="1"/>
    <row r="614" s="45" customFormat="1"/>
    <row r="615" s="45" customFormat="1"/>
    <row r="616" s="45" customFormat="1"/>
    <row r="617" s="45" customFormat="1"/>
    <row r="618" s="45" customFormat="1"/>
    <row r="619" s="45" customFormat="1"/>
    <row r="620" s="45" customFormat="1"/>
    <row r="621" s="45" customFormat="1"/>
    <row r="622" s="45" customFormat="1"/>
    <row r="623" s="45" customFormat="1"/>
    <row r="624" s="45" customFormat="1"/>
    <row r="625" s="45" customFormat="1"/>
    <row r="626" s="45" customFormat="1"/>
    <row r="627" s="45" customFormat="1"/>
    <row r="628" s="45" customFormat="1"/>
    <row r="629" s="45" customFormat="1"/>
    <row r="630" s="45" customFormat="1"/>
    <row r="631" s="45" customFormat="1"/>
    <row r="632" s="45" customFormat="1"/>
    <row r="633" s="45" customFormat="1"/>
    <row r="634" s="45" customFormat="1"/>
    <row r="635" s="45" customFormat="1"/>
    <row r="636" s="45" customFormat="1"/>
    <row r="637" s="45" customFormat="1"/>
    <row r="638" s="45" customFormat="1"/>
    <row r="639" s="45" customFormat="1"/>
    <row r="640" s="45" customFormat="1"/>
    <row r="641" s="45" customFormat="1"/>
    <row r="642" s="45" customFormat="1"/>
    <row r="643" s="45" customFormat="1"/>
    <row r="644" s="45" customFormat="1"/>
    <row r="645" s="45" customFormat="1"/>
    <row r="646" s="45" customFormat="1"/>
    <row r="647" s="45" customFormat="1"/>
    <row r="648" s="45" customFormat="1"/>
    <row r="649" s="45" customFormat="1"/>
    <row r="650" s="45" customFormat="1"/>
    <row r="651" s="45" customFormat="1"/>
    <row r="652" s="45" customFormat="1"/>
    <row r="653" s="45" customFormat="1"/>
    <row r="654" s="45" customFormat="1"/>
    <row r="655" s="45" customFormat="1"/>
    <row r="656" s="45" customFormat="1"/>
    <row r="657" s="45" customFormat="1"/>
    <row r="658" s="45" customFormat="1"/>
    <row r="659" s="45" customFormat="1"/>
    <row r="660" s="45" customFormat="1"/>
    <row r="661" s="45" customFormat="1"/>
    <row r="662" s="45" customFormat="1"/>
    <row r="663" s="45" customFormat="1"/>
    <row r="664" s="45" customFormat="1"/>
    <row r="665" s="45" customFormat="1"/>
    <row r="666" s="45" customFormat="1"/>
    <row r="667" s="45" customFormat="1"/>
    <row r="668" s="45" customFormat="1"/>
    <row r="669" s="45" customFormat="1"/>
    <row r="670" s="45" customFormat="1"/>
    <row r="671" s="45" customFormat="1"/>
    <row r="672" s="45" customFormat="1"/>
    <row r="673" s="45" customFormat="1"/>
    <row r="674" s="45" customFormat="1"/>
    <row r="675" s="45" customFormat="1"/>
    <row r="676" s="45" customFormat="1"/>
    <row r="677" s="45" customFormat="1"/>
    <row r="678" s="45" customFormat="1"/>
    <row r="679" s="45" customFormat="1"/>
    <row r="680" s="45" customFormat="1"/>
    <row r="681" s="45" customFormat="1"/>
    <row r="682" s="45" customFormat="1"/>
    <row r="683" s="45" customFormat="1"/>
    <row r="684" s="45" customFormat="1"/>
    <row r="685" s="45" customFormat="1"/>
    <row r="686" s="45" customFormat="1"/>
    <row r="687" s="45" customFormat="1"/>
    <row r="688" s="45" customFormat="1"/>
    <row r="689" s="45" customFormat="1"/>
    <row r="690" s="45" customFormat="1"/>
    <row r="691" s="45" customFormat="1"/>
    <row r="692" s="45" customFormat="1"/>
    <row r="693" s="45" customFormat="1"/>
    <row r="694" s="45" customFormat="1"/>
    <row r="695" s="45" customFormat="1"/>
    <row r="696" s="45" customFormat="1"/>
    <row r="697" s="45" customFormat="1"/>
    <row r="698" s="45" customFormat="1"/>
    <row r="699" s="45" customFormat="1"/>
    <row r="700" s="45" customFormat="1"/>
    <row r="701" s="45" customFormat="1"/>
    <row r="702" s="45" customFormat="1"/>
    <row r="703" s="45" customFormat="1"/>
    <row r="704" s="45" customFormat="1"/>
    <row r="705" s="45" customFormat="1"/>
    <row r="706" s="45" customFormat="1"/>
    <row r="707" s="45" customFormat="1"/>
    <row r="708" s="45" customFormat="1"/>
    <row r="709" s="45" customFormat="1"/>
    <row r="710" s="45" customFormat="1"/>
    <row r="711" s="45" customFormat="1"/>
    <row r="712" s="45" customFormat="1"/>
    <row r="713" s="45" customFormat="1"/>
    <row r="714" s="45" customFormat="1"/>
    <row r="715" s="45" customFormat="1"/>
    <row r="716" s="45" customFormat="1"/>
    <row r="717" s="45" customFormat="1"/>
    <row r="718" s="45" customFormat="1"/>
    <row r="719" s="45" customFormat="1"/>
    <row r="720" s="45" customFormat="1"/>
    <row r="721" s="45" customFormat="1"/>
    <row r="722" s="45" customFormat="1"/>
    <row r="723" s="45" customFormat="1"/>
    <row r="724" s="45" customFormat="1"/>
    <row r="725" s="45" customFormat="1"/>
    <row r="726" s="45" customFormat="1"/>
    <row r="727" s="45" customFormat="1"/>
    <row r="728" s="45" customFormat="1"/>
    <row r="729" s="45" customFormat="1"/>
    <row r="730" s="45" customFormat="1"/>
    <row r="731" s="45" customFormat="1"/>
    <row r="732" s="45" customFormat="1"/>
    <row r="733" s="45" customFormat="1"/>
    <row r="734" s="45" customFormat="1"/>
    <row r="735" s="45" customFormat="1"/>
    <row r="736" s="45" customFormat="1"/>
    <row r="737" s="45" customFormat="1"/>
    <row r="738" s="45" customFormat="1"/>
    <row r="739" s="45" customFormat="1"/>
    <row r="740" s="45" customFormat="1"/>
    <row r="741" s="45" customFormat="1"/>
    <row r="742" s="45" customFormat="1"/>
    <row r="743" s="45" customFormat="1"/>
    <row r="744" s="45" customFormat="1"/>
    <row r="745" s="45" customFormat="1"/>
    <row r="746" s="45" customFormat="1"/>
    <row r="747" s="45" customFormat="1"/>
    <row r="748" s="45" customFormat="1"/>
    <row r="749" s="45" customFormat="1"/>
    <row r="750" s="45" customFormat="1"/>
    <row r="751" s="45" customFormat="1"/>
    <row r="752" s="45" customFormat="1"/>
    <row r="753" s="45" customFormat="1"/>
    <row r="754" s="45" customFormat="1"/>
    <row r="755" s="45" customFormat="1"/>
    <row r="756" s="45" customFormat="1"/>
    <row r="757" s="45" customFormat="1"/>
    <row r="758" s="45" customFormat="1"/>
    <row r="759" s="45" customFormat="1"/>
    <row r="760" s="45" customFormat="1"/>
    <row r="761" s="45" customFormat="1"/>
    <row r="762" s="45" customFormat="1"/>
    <row r="763" s="45" customFormat="1"/>
    <row r="764" s="45" customFormat="1"/>
    <row r="765" s="45" customFormat="1"/>
    <row r="766" s="45" customFormat="1"/>
    <row r="767" s="45" customFormat="1"/>
    <row r="768" s="45" customFormat="1"/>
    <row r="769" s="45" customFormat="1"/>
    <row r="770" s="45" customFormat="1"/>
    <row r="771" s="45" customFormat="1"/>
    <row r="772" s="45" customFormat="1"/>
    <row r="773" s="45" customFormat="1"/>
    <row r="774" s="45" customFormat="1"/>
    <row r="775" s="45" customFormat="1"/>
    <row r="776" s="45" customFormat="1"/>
    <row r="777" s="45" customFormat="1"/>
    <row r="778" s="45" customFormat="1"/>
    <row r="779" s="45" customFormat="1"/>
    <row r="780" s="45" customFormat="1"/>
    <row r="781" s="45" customFormat="1"/>
    <row r="782" s="45" customFormat="1"/>
    <row r="783" s="45" customFormat="1"/>
    <row r="784" s="45" customFormat="1"/>
    <row r="785" s="45" customFormat="1"/>
    <row r="786" s="45" customFormat="1"/>
    <row r="787" s="45" customFormat="1"/>
    <row r="788" s="45" customFormat="1"/>
    <row r="789" s="45" customFormat="1"/>
    <row r="790" s="45" customFormat="1"/>
    <row r="791" s="45" customFormat="1"/>
    <row r="792" s="45" customFormat="1"/>
    <row r="793" s="45" customFormat="1"/>
    <row r="794" s="45" customFormat="1"/>
    <row r="795" s="45" customFormat="1"/>
    <row r="796" s="45" customFormat="1"/>
    <row r="797" s="45" customFormat="1"/>
    <row r="798" s="45" customFormat="1"/>
    <row r="799" s="45" customFormat="1"/>
    <row r="800" s="45" customFormat="1"/>
    <row r="801" s="45" customFormat="1"/>
    <row r="802" s="45" customFormat="1"/>
    <row r="803" s="45" customFormat="1"/>
    <row r="804" s="45" customFormat="1"/>
    <row r="805" s="45" customFormat="1"/>
    <row r="806" s="45" customFormat="1"/>
    <row r="807" s="45" customFormat="1"/>
    <row r="808" s="45" customFormat="1"/>
    <row r="809" s="45" customFormat="1"/>
    <row r="810" s="45" customFormat="1"/>
    <row r="811" s="45" customFormat="1"/>
    <row r="812" s="45" customFormat="1"/>
    <row r="813" s="45" customFormat="1"/>
    <row r="814" s="45" customFormat="1"/>
    <row r="815" s="45" customFormat="1"/>
    <row r="816" s="45" customFormat="1"/>
    <row r="817" s="45" customFormat="1"/>
    <row r="818" s="45" customFormat="1"/>
    <row r="819" s="45" customFormat="1"/>
    <row r="820" s="45" customFormat="1"/>
    <row r="821" s="45" customFormat="1"/>
    <row r="822" s="45" customFormat="1"/>
    <row r="823" s="45" customFormat="1"/>
    <row r="824" s="45" customFormat="1"/>
    <row r="825" s="45" customFormat="1"/>
    <row r="826" s="45" customFormat="1"/>
    <row r="827" s="45" customFormat="1"/>
    <row r="828" s="45" customFormat="1"/>
    <row r="829" s="45" customFormat="1"/>
    <row r="830" s="45" customFormat="1"/>
    <row r="831" s="45" customFormat="1"/>
    <row r="832" s="45" customFormat="1"/>
    <row r="833" s="45" customFormat="1"/>
    <row r="834" s="45" customFormat="1"/>
    <row r="835" s="45" customFormat="1"/>
    <row r="836" s="45" customFormat="1"/>
    <row r="837" s="45" customFormat="1"/>
    <row r="838" s="45" customFormat="1"/>
    <row r="839" s="45" customFormat="1"/>
    <row r="840" s="45" customFormat="1"/>
    <row r="841" s="45" customFormat="1"/>
    <row r="842" s="45" customFormat="1"/>
    <row r="843" s="45" customFormat="1"/>
    <row r="844" s="45" customFormat="1"/>
    <row r="845" s="45" customFormat="1"/>
    <row r="846" s="45" customFormat="1"/>
    <row r="847" s="45" customFormat="1"/>
    <row r="848" s="45" customFormat="1"/>
    <row r="849" s="45" customFormat="1"/>
    <row r="850" s="45" customFormat="1"/>
    <row r="851" s="45" customFormat="1"/>
    <row r="852" s="45" customFormat="1"/>
    <row r="853" s="45" customFormat="1"/>
    <row r="854" s="45" customFormat="1"/>
    <row r="855" s="45" customFormat="1"/>
    <row r="856" s="45" customFormat="1"/>
    <row r="857" s="45" customFormat="1"/>
    <row r="858" s="45" customFormat="1"/>
    <row r="859" s="45" customFormat="1"/>
    <row r="860" s="45" customFormat="1"/>
    <row r="861" s="45" customFormat="1"/>
    <row r="862" s="45" customFormat="1"/>
    <row r="863" s="45" customFormat="1"/>
    <row r="864" s="45" customFormat="1"/>
    <row r="865" s="45" customFormat="1"/>
    <row r="866" s="45" customFormat="1"/>
    <row r="867" s="45" customFormat="1"/>
    <row r="868" s="45" customFormat="1"/>
    <row r="869" s="45" customFormat="1"/>
    <row r="870" s="45" customFormat="1"/>
    <row r="871" s="45" customFormat="1"/>
    <row r="872" s="45" customFormat="1"/>
    <row r="873" s="45" customFormat="1"/>
    <row r="874" s="45" customFormat="1"/>
    <row r="875" s="45" customFormat="1"/>
    <row r="876" s="45" customFormat="1"/>
    <row r="877" s="45" customFormat="1"/>
    <row r="878" s="45" customFormat="1"/>
    <row r="879" s="45" customFormat="1"/>
    <row r="880" s="45" customFormat="1"/>
    <row r="881" s="45" customFormat="1"/>
    <row r="882" s="45" customFormat="1"/>
    <row r="883" s="45" customFormat="1"/>
    <row r="884" s="45" customFormat="1"/>
    <row r="885" s="45" customFormat="1"/>
    <row r="886" s="45" customFormat="1"/>
    <row r="887" s="45" customFormat="1"/>
    <row r="888" s="45" customFormat="1"/>
    <row r="889" s="45" customFormat="1"/>
    <row r="890" s="45" customFormat="1"/>
    <row r="891" s="45" customFormat="1"/>
    <row r="892" s="45" customFormat="1"/>
    <row r="893" s="45" customFormat="1"/>
    <row r="894" s="45" customFormat="1"/>
    <row r="895" s="45" customFormat="1"/>
    <row r="896" s="45" customFormat="1"/>
    <row r="897" s="45" customFormat="1"/>
    <row r="898" s="45" customFormat="1"/>
    <row r="899" s="45" customFormat="1"/>
    <row r="900" s="45" customFormat="1"/>
    <row r="901" s="45" customFormat="1"/>
    <row r="902" s="45" customFormat="1"/>
    <row r="903" s="45" customFormat="1"/>
    <row r="904" s="45" customFormat="1"/>
    <row r="905" s="45" customFormat="1"/>
    <row r="906" s="45" customFormat="1"/>
    <row r="907" s="45" customFormat="1"/>
    <row r="908" s="45" customFormat="1"/>
    <row r="909" s="45" customFormat="1"/>
    <row r="910" s="45" customFormat="1"/>
    <row r="911" s="45" customFormat="1"/>
    <row r="912" s="45" customFormat="1"/>
    <row r="913" s="45" customFormat="1"/>
    <row r="914" s="45" customFormat="1"/>
    <row r="915" s="45" customFormat="1"/>
    <row r="916" s="45" customFormat="1"/>
    <row r="917" s="45" customFormat="1"/>
    <row r="918" s="45" customFormat="1"/>
    <row r="919" s="45" customFormat="1"/>
    <row r="920" s="45" customFormat="1"/>
    <row r="921" s="45" customFormat="1"/>
    <row r="922" s="45" customFormat="1"/>
    <row r="923" s="45" customFormat="1"/>
    <row r="924" s="45" customFormat="1"/>
    <row r="925" s="45" customFormat="1"/>
    <row r="926" s="45" customFormat="1"/>
    <row r="927" s="45" customFormat="1"/>
    <row r="928" s="45" customFormat="1"/>
    <row r="929" s="45" customFormat="1"/>
    <row r="930" s="45" customFormat="1"/>
    <row r="931" s="45" customFormat="1"/>
    <row r="932" s="45" customFormat="1"/>
    <row r="933" s="45" customFormat="1"/>
    <row r="934" s="45" customFormat="1"/>
    <row r="935" s="45" customFormat="1"/>
    <row r="936" s="45" customFormat="1"/>
    <row r="937" s="45" customFormat="1"/>
    <row r="938" s="45" customFormat="1"/>
    <row r="939" s="45" customFormat="1"/>
    <row r="940" s="45" customFormat="1"/>
    <row r="941" s="45" customFormat="1"/>
    <row r="942" s="45" customFormat="1"/>
    <row r="943" s="45" customFormat="1"/>
    <row r="944" s="45" customFormat="1"/>
    <row r="945" s="45" customFormat="1"/>
    <row r="946" s="45" customFormat="1"/>
    <row r="947" s="45" customFormat="1"/>
    <row r="948" s="45" customFormat="1"/>
    <row r="949" s="45" customFormat="1"/>
    <row r="950" s="45" customFormat="1"/>
    <row r="951" s="45" customFormat="1"/>
    <row r="952" s="45" customFormat="1"/>
    <row r="953" s="45" customFormat="1"/>
    <row r="954" s="45" customFormat="1"/>
    <row r="955" s="45" customFormat="1"/>
    <row r="956" s="45" customFormat="1"/>
    <row r="957" s="45" customFormat="1"/>
    <row r="958" s="45" customFormat="1"/>
    <row r="959" s="45" customFormat="1"/>
    <row r="960" s="45" customFormat="1"/>
    <row r="961" s="45" customFormat="1"/>
    <row r="962" s="45" customFormat="1"/>
    <row r="963" s="45" customFormat="1"/>
    <row r="964" s="45" customFormat="1"/>
    <row r="965" s="45" customFormat="1"/>
    <row r="966" s="45" customFormat="1"/>
    <row r="967" s="45" customFormat="1"/>
    <row r="968" s="45" customFormat="1"/>
    <row r="969" s="45" customFormat="1"/>
    <row r="970" s="45" customFormat="1"/>
    <row r="971" s="45" customFormat="1"/>
    <row r="972" s="45" customFormat="1"/>
    <row r="973" s="45" customFormat="1"/>
    <row r="974" s="45" customFormat="1"/>
    <row r="975" s="45" customFormat="1"/>
    <row r="976" s="45" customFormat="1"/>
    <row r="977" s="45" customFormat="1"/>
    <row r="978" s="45" customFormat="1"/>
    <row r="979" s="45" customFormat="1"/>
    <row r="980" s="45" customFormat="1"/>
    <row r="981" s="45" customFormat="1"/>
    <row r="982" s="45" customFormat="1"/>
    <row r="983" s="45" customFormat="1"/>
    <row r="984" s="45" customFormat="1"/>
    <row r="985" s="45" customFormat="1"/>
    <row r="986" s="45" customFormat="1"/>
    <row r="987" s="45" customFormat="1"/>
    <row r="988" s="45" customFormat="1"/>
    <row r="989" s="45" customFormat="1"/>
    <row r="990" s="45" customFormat="1"/>
    <row r="991" s="45" customFormat="1"/>
    <row r="992" s="45" customFormat="1"/>
    <row r="993" s="45" customFormat="1"/>
    <row r="994" s="45" customFormat="1"/>
    <row r="995" s="45" customFormat="1"/>
    <row r="996" s="45" customFormat="1"/>
    <row r="997" s="45" customFormat="1"/>
    <row r="998" s="45" customFormat="1"/>
    <row r="999" s="45" customFormat="1"/>
    <row r="1000" s="45" customFormat="1"/>
    <row r="1001" s="45" customFormat="1"/>
    <row r="1002" s="45" customFormat="1"/>
    <row r="1003" s="45" customFormat="1"/>
    <row r="1004" s="45" customFormat="1"/>
    <row r="1005" s="45" customFormat="1"/>
    <row r="1006" s="45" customFormat="1"/>
    <row r="1007" s="45" customFormat="1"/>
    <row r="1008" s="45" customFormat="1"/>
    <row r="1009" s="45" customFormat="1"/>
    <row r="1010" s="45" customFormat="1"/>
    <row r="1011" s="45" customFormat="1"/>
    <row r="1012" s="45" customFormat="1"/>
    <row r="1013" s="45" customFormat="1"/>
    <row r="1014" s="45" customFormat="1"/>
    <row r="1015" s="45" customFormat="1"/>
    <row r="1016" s="45" customFormat="1"/>
    <row r="1017" s="45" customFormat="1"/>
    <row r="1018" s="45" customFormat="1"/>
    <row r="1019" s="45" customFormat="1"/>
    <row r="1020" s="45" customFormat="1"/>
    <row r="1021" s="45" customFormat="1"/>
    <row r="1022" s="45" customFormat="1"/>
    <row r="1023" s="45" customFormat="1"/>
    <row r="1024" s="45" customFormat="1"/>
    <row r="1025" s="45" customFormat="1"/>
    <row r="1026" s="45" customFormat="1"/>
    <row r="1027" s="45" customFormat="1"/>
    <row r="1028" s="45" customFormat="1"/>
    <row r="1029" s="45" customFormat="1"/>
    <row r="1030" s="45" customFormat="1"/>
    <row r="1031" s="45" customFormat="1"/>
    <row r="1032" s="45" customFormat="1"/>
    <row r="1033" s="45" customFormat="1"/>
    <row r="1034" s="45" customFormat="1"/>
    <row r="1035" s="45" customFormat="1"/>
    <row r="1036" s="45" customFormat="1"/>
    <row r="1037" s="45" customFormat="1"/>
    <row r="1038" s="45" customFormat="1"/>
    <row r="1039" s="45" customFormat="1"/>
    <row r="1040" s="45" customFormat="1"/>
    <row r="1041" s="45" customFormat="1"/>
    <row r="1042" s="45" customFormat="1"/>
    <row r="1043" s="45" customFormat="1"/>
    <row r="1044" s="45" customFormat="1"/>
    <row r="1045" s="45" customFormat="1"/>
    <row r="1046" s="45" customFormat="1"/>
    <row r="1047" s="45" customFormat="1"/>
    <row r="1048" s="45" customFormat="1"/>
    <row r="1049" s="45" customFormat="1"/>
    <row r="1050" s="45" customFormat="1"/>
    <row r="1051" s="45" customFormat="1"/>
    <row r="1052" s="45" customFormat="1"/>
    <row r="1053" s="45" customFormat="1"/>
    <row r="1054" s="45" customFormat="1"/>
    <row r="1055" s="45" customFormat="1"/>
    <row r="1056" s="45" customFormat="1"/>
    <row r="1057" s="45" customFormat="1"/>
    <row r="1058" s="45" customFormat="1"/>
    <row r="1059" s="45" customFormat="1"/>
    <row r="1060" s="45" customFormat="1"/>
    <row r="1061" s="45" customFormat="1"/>
    <row r="1062" s="45" customFormat="1"/>
    <row r="1063" s="45" customFormat="1"/>
    <row r="1064" s="45" customFormat="1"/>
    <row r="1065" s="45" customFormat="1"/>
    <row r="1066" s="45" customFormat="1"/>
    <row r="1067" s="45" customFormat="1"/>
    <row r="1068" s="45" customFormat="1"/>
    <row r="1069" s="45" customFormat="1"/>
    <row r="1070" s="45" customFormat="1"/>
    <row r="1071" s="45" customFormat="1"/>
    <row r="1072" s="45" customFormat="1"/>
    <row r="1073" s="45" customFormat="1"/>
    <row r="1074" s="45" customFormat="1"/>
    <row r="1075" s="45" customFormat="1"/>
    <row r="1076" s="45" customFormat="1"/>
    <row r="1077" s="45" customFormat="1"/>
    <row r="1078" s="45" customFormat="1"/>
    <row r="1079" s="45" customFormat="1"/>
    <row r="1080" s="45" customFormat="1"/>
    <row r="1081" s="45" customFormat="1"/>
    <row r="1082" s="45" customFormat="1"/>
    <row r="1083" s="45" customFormat="1"/>
    <row r="1084" s="45" customFormat="1"/>
    <row r="1085" s="45" customFormat="1"/>
    <row r="1086" s="45" customFormat="1"/>
    <row r="1087" s="45" customFormat="1"/>
    <row r="1088" s="45" customFormat="1"/>
    <row r="1089" s="45" customFormat="1"/>
    <row r="1090" s="45" customFormat="1"/>
    <row r="1091" s="45" customFormat="1"/>
    <row r="1092" s="45" customFormat="1"/>
    <row r="1093" s="45" customFormat="1"/>
    <row r="1094" s="45" customFormat="1"/>
    <row r="1095" s="45" customFormat="1"/>
    <row r="1096" s="45" customFormat="1"/>
    <row r="1097" s="45" customFormat="1"/>
    <row r="1098" s="45" customFormat="1"/>
    <row r="1099" s="45" customFormat="1"/>
    <row r="1100" s="45" customFormat="1"/>
    <row r="1101" s="45" customFormat="1"/>
    <row r="1102" s="45" customFormat="1"/>
    <row r="1103" s="45" customFormat="1"/>
    <row r="1104" s="45" customFormat="1"/>
    <row r="1105" s="45" customFormat="1"/>
    <row r="1106" s="45" customFormat="1"/>
    <row r="1107" s="45" customFormat="1"/>
    <row r="1108" s="45" customFormat="1"/>
    <row r="1109" s="45" customFormat="1"/>
    <row r="1110" s="45" customFormat="1"/>
    <row r="1111" s="45" customFormat="1"/>
    <row r="1112" s="45" customFormat="1"/>
    <row r="1113" s="45" customFormat="1"/>
    <row r="1114" s="45" customFormat="1"/>
    <row r="1115" s="45" customFormat="1"/>
    <row r="1116" s="45" customFormat="1"/>
    <row r="1117" s="45" customFormat="1"/>
    <row r="1118" s="45" customFormat="1"/>
    <row r="1119" s="45" customFormat="1"/>
    <row r="1120" s="45" customFormat="1"/>
    <row r="1121" s="45" customFormat="1"/>
    <row r="1122" s="45" customFormat="1"/>
    <row r="1123" s="45" customFormat="1"/>
    <row r="1124" s="45" customFormat="1"/>
    <row r="1125" s="45" customFormat="1"/>
    <row r="1126" s="45" customFormat="1"/>
    <row r="1127" s="45" customFormat="1"/>
    <row r="1128" s="45" customFormat="1"/>
    <row r="1129" s="45" customFormat="1"/>
    <row r="1130" s="45" customFormat="1"/>
    <row r="1131" s="45" customFormat="1"/>
    <row r="1132" s="45" customFormat="1"/>
  </sheetData>
  <mergeCells count="3">
    <mergeCell ref="A3:D3"/>
    <mergeCell ref="A4:A25"/>
    <mergeCell ref="A48:A75"/>
  </mergeCells>
  <pageMargins left="0.25" right="0.25" top="0.75" bottom="0.75" header="0.3" footer="0.3"/>
  <pageSetup scale="4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57377" r:id="rId4" name="Drop Down 1">
              <controlPr defaultSize="0" autoLine="0" autoPict="0">
                <anchor moveWithCells="1">
                  <from>
                    <xdr:col>4</xdr:col>
                    <xdr:colOff>0</xdr:colOff>
                    <xdr:row>0</xdr:row>
                    <xdr:rowOff>0</xdr:rowOff>
                  </from>
                  <to>
                    <xdr:col>18</xdr:col>
                    <xdr:colOff>9525</xdr:colOff>
                    <xdr:row>1</xdr:row>
                    <xdr:rowOff>0</xdr:rowOff>
                  </to>
                </anchor>
              </controlPr>
            </control>
          </mc:Choice>
        </mc:AlternateContent>
        <mc:AlternateContent xmlns:mc="http://schemas.openxmlformats.org/markup-compatibility/2006">
          <mc:Choice Requires="x14">
            <control shapeId="357379" r:id="rId5" name="Drop Down 3">
              <controlPr defaultSize="0" autoLine="0" autoPict="0">
                <anchor moveWithCells="1">
                  <from>
                    <xdr:col>23</xdr:col>
                    <xdr:colOff>95250</xdr:colOff>
                    <xdr:row>0</xdr:row>
                    <xdr:rowOff>9525</xdr:rowOff>
                  </from>
                  <to>
                    <xdr:col>25</xdr:col>
                    <xdr:colOff>104775</xdr:colOff>
                    <xdr:row>1</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A0BDF52FDD0FCD43B29638D5CF01FD60" ma:contentTypeVersion="3" ma:contentTypeDescription="Create a new document." ma:contentTypeScope="" ma:versionID="0eda98cecb67bc8d748dc5904a6cd97b">
  <xsd:schema xmlns:xsd="http://www.w3.org/2001/XMLSchema" xmlns:xs="http://www.w3.org/2001/XMLSchema" xmlns:p="http://schemas.microsoft.com/office/2006/metadata/properties" xmlns:ns2="54d5058d-c8ff-41e1-945b-3bcdee0add6e" targetNamespace="http://schemas.microsoft.com/office/2006/metadata/properties" ma:root="true" ma:fieldsID="6ad010f50c90293c05b7fb92e6824a07" ns2:_="">
    <xsd:import namespace="54d5058d-c8ff-41e1-945b-3bcdee0add6e"/>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d5058d-c8ff-41e1-945b-3bcdee0add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ae61f9b1-e23d-4f49-b3d7-56b991556c4b" ContentTypeId="0x01010066B06E59AB175241BBFB297522263BEB" PreviousValue="false"/>
</file>

<file path=customXml/itemProps1.xml><?xml version="1.0" encoding="utf-8"?>
<ds:datastoreItem xmlns:ds="http://schemas.openxmlformats.org/officeDocument/2006/customXml" ds:itemID="{BBE17C25-283E-4248-9095-CC09A16E1374}"/>
</file>

<file path=customXml/itemProps2.xml><?xml version="1.0" encoding="utf-8"?>
<ds:datastoreItem xmlns:ds="http://schemas.openxmlformats.org/officeDocument/2006/customXml" ds:itemID="{03699021-F96B-4F8D-B74F-98D4EAC993DE}"/>
</file>

<file path=customXml/itemProps3.xml><?xml version="1.0" encoding="utf-8"?>
<ds:datastoreItem xmlns:ds="http://schemas.openxmlformats.org/officeDocument/2006/customXml" ds:itemID="{E979BC09-1C8D-49C4-A851-73AD04D80BB7}"/>
</file>

<file path=customXml/itemProps4.xml><?xml version="1.0" encoding="utf-8"?>
<ds:datastoreItem xmlns:ds="http://schemas.openxmlformats.org/officeDocument/2006/customXml" ds:itemID="{FFEFDE25-978D-47D8-AC5B-DB653CF70899}"/>
</file>

<file path=customXml/itemProps5.xml><?xml version="1.0" encoding="utf-8"?>
<ds:datastoreItem xmlns:ds="http://schemas.openxmlformats.org/officeDocument/2006/customXml" ds:itemID="{6177D5D6-BEED-461F-826E-AC9D7573773E}"/>
</file>

<file path=docProps/app.xml><?xml version="1.0" encoding="utf-8"?>
<Properties xmlns="http://schemas.openxmlformats.org/officeDocument/2006/extended-properties" xmlns:vt="http://schemas.openxmlformats.org/officeDocument/2006/docPropsVTypes">
  <Application>Microsoft Excel Online</Application>
  <Manager/>
  <Company>Ministerio de Hacienda</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 Miriam</dc:creator>
  <cp:keywords/>
  <dc:description/>
  <cp:lastModifiedBy/>
  <cp:revision/>
  <dcterms:created xsi:type="dcterms:W3CDTF">2001-09-24T17:24:19Z</dcterms:created>
  <dcterms:modified xsi:type="dcterms:W3CDTF">2025-01-08T03:54:15Z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dlc_DocIdItemGuid">
    <vt:lpwstr>b871d3f6-0dd5-4c8d-b3f6-97d15949730a</vt:lpwstr>
  </property>
  <property fmtid="{D5CDD505-2E9C-101B-9397-08002B2CF9AE}" pid="4" name="TaxKeyword">
    <vt:lpwstr/>
  </property>
  <property fmtid="{D5CDD505-2E9C-101B-9397-08002B2CF9AE}" pid="5" name="Series Corporate IDB">
    <vt:lpwstr>32;#Bank Publication|fc6345be-1db9-4725-8b96-f5e295384842</vt:lpwstr>
  </property>
  <property fmtid="{D5CDD505-2E9C-101B-9397-08002B2CF9AE}" pid="6" name="Function Corporate IDB">
    <vt:lpwstr>31;#Public Relations|3421ef45-bcc2-4a37-b651-0e4af6c06c72</vt:lpwstr>
  </property>
  <property fmtid="{D5CDD505-2E9C-101B-9397-08002B2CF9AE}" pid="7" name="TaxKeywordTaxHTField">
    <vt:lpwstr/>
  </property>
  <property fmtid="{D5CDD505-2E9C-101B-9397-08002B2CF9AE}" pid="8" name="Country">
    <vt:lpwstr/>
  </property>
  <property fmtid="{D5CDD505-2E9C-101B-9397-08002B2CF9AE}" pid="9" name="ContentTypeId">
    <vt:lpwstr>0x010100A0BDF52FDD0FCD43B29638D5CF01FD60</vt:lpwstr>
  </property>
  <property fmtid="{D5CDD505-2E9C-101B-9397-08002B2CF9AE}" pid="10" name="Record Number">
    <vt:lpwstr/>
  </property>
  <property fmtid="{D5CDD505-2E9C-101B-9397-08002B2CF9AE}" pid="11" name="From:">
    <vt:lpwstr/>
  </property>
  <property fmtid="{D5CDD505-2E9C-101B-9397-08002B2CF9AE}" pid="12" name="To:">
    <vt:lpwstr/>
  </property>
  <property fmtid="{D5CDD505-2E9C-101B-9397-08002B2CF9AE}" pid="13" name="URL">
    <vt:lpwstr/>
  </property>
  <property fmtid="{D5CDD505-2E9C-101B-9397-08002B2CF9AE}" pid="14" name="MediaServiceImageTags">
    <vt:lpwstr/>
  </property>
  <property fmtid="{D5CDD505-2E9C-101B-9397-08002B2CF9AE}" pid="15" name="lcf76f155ced4ddcb4097134ff3c332f">
    <vt:lpwstr/>
  </property>
</Properties>
</file>